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hidePivotFieldList="1" defaultThemeVersion="124226"/>
  <mc:AlternateContent xmlns:mc="http://schemas.openxmlformats.org/markup-compatibility/2006">
    <mc:Choice Requires="x15">
      <x15ac:absPath xmlns:x15ac="http://schemas.microsoft.com/office/spreadsheetml/2010/11/ac" url="H:\APP\PA\PAForum\Web Publications\FINANCE\Formula Funding and Advisory Committees\2020-2021 Biennium\"/>
    </mc:Choice>
  </mc:AlternateContent>
  <xr:revisionPtr revIDLastSave="0" documentId="13_ncr:1_{96ED58ED-B64C-4014-924D-016D0A1C11EC}" xr6:coauthVersionLast="45" xr6:coauthVersionMax="45" xr10:uidLastSave="{00000000-0000-0000-0000-000000000000}"/>
  <bookViews>
    <workbookView xWindow="-120" yWindow="-120" windowWidth="20730" windowHeight="11160" tabRatio="703" xr2:uid="{00000000-000D-0000-FFFF-FFFF00000000}"/>
  </bookViews>
  <sheets>
    <sheet name="Ten Pay Schedule" sheetId="7" r:id="rId1"/>
    <sheet name="Reallocation (003664)" sheetId="19" r:id="rId2"/>
    <sheet name="ReallocationCost Study (003664)" sheetId="20" r:id="rId3"/>
    <sheet name="FY 2019 Maint Ad Valorem Taxes" sheetId="25" r:id="rId4"/>
    <sheet name="Fall 2019 HC" sheetId="26" r:id="rId5"/>
    <sheet name="Contact Hours DM" sheetId="15" state="hidden" r:id="rId6"/>
    <sheet name="2016 Suc pts with OOS transfer" sheetId="16" state="hidden" r:id="rId7"/>
    <sheet name="2015 Suc pts with OOS transfer" sheetId="17" state="hidden" r:id="rId8"/>
    <sheet name="2014 Suc pts with OOS transfer" sheetId="18" state="hidden" r:id="rId9"/>
  </sheets>
  <definedNames>
    <definedName name="_Order1" hidden="1">255</definedName>
    <definedName name="_xlnm.Print_Area" localSheetId="0">'Ten Pay Schedule'!$A$1:$AF$69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6" i="7" l="1"/>
  <c r="G46" i="7"/>
  <c r="G59" i="7"/>
  <c r="H59" i="7"/>
  <c r="N60" i="7"/>
  <c r="O46" i="7"/>
  <c r="O90" i="7"/>
  <c r="N90" i="7"/>
  <c r="M90" i="7"/>
  <c r="L90" i="7"/>
  <c r="K90" i="7"/>
  <c r="J90" i="7"/>
  <c r="I90" i="7"/>
  <c r="H90" i="7"/>
  <c r="G90" i="7"/>
  <c r="F90" i="7"/>
  <c r="E90" i="7"/>
  <c r="D90" i="7"/>
  <c r="C90" i="7"/>
  <c r="AE58" i="7"/>
  <c r="AE57" i="7"/>
  <c r="AE56" i="7"/>
  <c r="AE55" i="7"/>
  <c r="AE54" i="7"/>
  <c r="AE53" i="7"/>
  <c r="AE52" i="7"/>
  <c r="AE51" i="7"/>
  <c r="AE50" i="7"/>
  <c r="AE49" i="7"/>
  <c r="AE48" i="7"/>
  <c r="AE47" i="7"/>
  <c r="AE45" i="7"/>
  <c r="AE44" i="7"/>
  <c r="AE43" i="7"/>
  <c r="AE42" i="7"/>
  <c r="AE41" i="7"/>
  <c r="AE40" i="7"/>
  <c r="AE39" i="7"/>
  <c r="AE38" i="7"/>
  <c r="AE37" i="7"/>
  <c r="AE36" i="7"/>
  <c r="AE34" i="7"/>
  <c r="AE33" i="7"/>
  <c r="AE32" i="7"/>
  <c r="AE31" i="7"/>
  <c r="AE30" i="7"/>
  <c r="AE29" i="7"/>
  <c r="AE28" i="7"/>
  <c r="AE27" i="7"/>
  <c r="AE26" i="7"/>
  <c r="AE25" i="7"/>
  <c r="AE24" i="7"/>
  <c r="AE23" i="7"/>
  <c r="AE22" i="7"/>
  <c r="AE21" i="7"/>
  <c r="AE20" i="7"/>
  <c r="AE19" i="7"/>
  <c r="AE18" i="7"/>
  <c r="AE17" i="7"/>
  <c r="AE16" i="7"/>
  <c r="AE15" i="7"/>
  <c r="AE14" i="7"/>
  <c r="AE13" i="7"/>
  <c r="AE12" i="7"/>
  <c r="AE11" i="7"/>
  <c r="AE10" i="7"/>
  <c r="AE9" i="7"/>
  <c r="AE8" i="7"/>
  <c r="AE7" i="7"/>
  <c r="AD58" i="7"/>
  <c r="AD57" i="7"/>
  <c r="AD55" i="7"/>
  <c r="AD54" i="7"/>
  <c r="AD53" i="7"/>
  <c r="AD52" i="7"/>
  <c r="AD51" i="7"/>
  <c r="AD50" i="7"/>
  <c r="AD49" i="7"/>
  <c r="AD48" i="7"/>
  <c r="AD47" i="7"/>
  <c r="AD45" i="7"/>
  <c r="AD44" i="7"/>
  <c r="AD43" i="7"/>
  <c r="AD42" i="7"/>
  <c r="AD41" i="7"/>
  <c r="AD40" i="7"/>
  <c r="AD39" i="7"/>
  <c r="AD38" i="7"/>
  <c r="AD37" i="7"/>
  <c r="AD36" i="7"/>
  <c r="AD34" i="7"/>
  <c r="AD33" i="7"/>
  <c r="AD32" i="7"/>
  <c r="AD31" i="7"/>
  <c r="AD30" i="7"/>
  <c r="AD29" i="7"/>
  <c r="AD28" i="7"/>
  <c r="AD27" i="7"/>
  <c r="AD26" i="7"/>
  <c r="AD25" i="7"/>
  <c r="AD24" i="7"/>
  <c r="AD23" i="7"/>
  <c r="AD22" i="7"/>
  <c r="AD21" i="7"/>
  <c r="AD20" i="7"/>
  <c r="AD19" i="7"/>
  <c r="AD18" i="7"/>
  <c r="AD17" i="7"/>
  <c r="AD16" i="7"/>
  <c r="AD15" i="7"/>
  <c r="AD14" i="7"/>
  <c r="AD13" i="7"/>
  <c r="AD12" i="7"/>
  <c r="AD11" i="7"/>
  <c r="AD10" i="7"/>
  <c r="AD9" i="7"/>
  <c r="AD8" i="7"/>
  <c r="AD7" i="7"/>
  <c r="W29" i="7"/>
  <c r="C35" i="7"/>
  <c r="R58" i="7"/>
  <c r="R57" i="7"/>
  <c r="R56" i="7"/>
  <c r="R55" i="7"/>
  <c r="R54" i="7"/>
  <c r="R53" i="7"/>
  <c r="R52" i="7"/>
  <c r="R51" i="7"/>
  <c r="R50" i="7"/>
  <c r="R49" i="7"/>
  <c r="R48" i="7"/>
  <c r="R47" i="7"/>
  <c r="R46" i="7"/>
  <c r="R45" i="7"/>
  <c r="R44" i="7"/>
  <c r="R43" i="7"/>
  <c r="R42" i="7"/>
  <c r="R41" i="7"/>
  <c r="R40" i="7"/>
  <c r="R39" i="7"/>
  <c r="R38" i="7"/>
  <c r="R37" i="7"/>
  <c r="R36" i="7"/>
  <c r="R34" i="7"/>
  <c r="R33" i="7"/>
  <c r="R32" i="7"/>
  <c r="R31" i="7"/>
  <c r="R30" i="7"/>
  <c r="R29" i="7"/>
  <c r="R28" i="7"/>
  <c r="R27" i="7"/>
  <c r="R26" i="7"/>
  <c r="R25" i="7"/>
  <c r="R24" i="7"/>
  <c r="R23" i="7"/>
  <c r="R22" i="7"/>
  <c r="R21" i="7"/>
  <c r="R20" i="7"/>
  <c r="R19" i="7"/>
  <c r="R18" i="7"/>
  <c r="R17" i="7"/>
  <c r="R16" i="7"/>
  <c r="R15" i="7"/>
  <c r="R14" i="7"/>
  <c r="R13" i="7"/>
  <c r="R12" i="7"/>
  <c r="R11" i="7"/>
  <c r="R10" i="7"/>
  <c r="R9" i="7"/>
  <c r="R8" i="7"/>
  <c r="R7" i="7"/>
  <c r="M54" i="26"/>
  <c r="M53" i="26"/>
  <c r="M52" i="26"/>
  <c r="M51" i="26"/>
  <c r="M50" i="26"/>
  <c r="M49" i="26"/>
  <c r="M48" i="26"/>
  <c r="M47" i="26"/>
  <c r="M46" i="26"/>
  <c r="M45" i="26"/>
  <c r="M44" i="26"/>
  <c r="M43" i="26"/>
  <c r="M42" i="26"/>
  <c r="M41" i="26"/>
  <c r="M40" i="26"/>
  <c r="M39" i="26"/>
  <c r="M38" i="26"/>
  <c r="M37" i="26"/>
  <c r="M36" i="26"/>
  <c r="M35" i="26"/>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M7" i="26"/>
  <c r="M6" i="26"/>
  <c r="M5" i="26"/>
  <c r="M4" i="26"/>
  <c r="F79" i="26"/>
  <c r="L54" i="26"/>
  <c r="K54" i="26"/>
  <c r="L53" i="26"/>
  <c r="K53" i="26"/>
  <c r="L52" i="26"/>
  <c r="K52" i="26"/>
  <c r="L51" i="26"/>
  <c r="K51" i="26"/>
  <c r="L50" i="26"/>
  <c r="K50" i="26"/>
  <c r="L49" i="26"/>
  <c r="K49" i="26"/>
  <c r="L48" i="26"/>
  <c r="K48" i="26"/>
  <c r="L47" i="26"/>
  <c r="K47" i="26"/>
  <c r="L46" i="26"/>
  <c r="K46" i="26"/>
  <c r="L45" i="26"/>
  <c r="K45" i="26"/>
  <c r="L44" i="26"/>
  <c r="K44" i="26"/>
  <c r="L43" i="26"/>
  <c r="K43" i="26"/>
  <c r="L42" i="26"/>
  <c r="K42" i="26"/>
  <c r="L41" i="26"/>
  <c r="K41" i="26"/>
  <c r="L40" i="26"/>
  <c r="K40" i="26"/>
  <c r="L39" i="26"/>
  <c r="K39" i="26"/>
  <c r="L38" i="26"/>
  <c r="K38" i="26"/>
  <c r="L37" i="26"/>
  <c r="K37" i="26"/>
  <c r="L36" i="26"/>
  <c r="K36" i="26"/>
  <c r="L35" i="26"/>
  <c r="K35" i="26"/>
  <c r="L34" i="26"/>
  <c r="K34" i="26"/>
  <c r="L33" i="26"/>
  <c r="K33" i="26"/>
  <c r="L32" i="26"/>
  <c r="K32" i="26"/>
  <c r="L31" i="26"/>
  <c r="K31" i="26"/>
  <c r="L30" i="26"/>
  <c r="K30" i="26"/>
  <c r="L29" i="26"/>
  <c r="K29" i="26"/>
  <c r="L28" i="26"/>
  <c r="K28" i="26"/>
  <c r="L27" i="26"/>
  <c r="K27" i="26"/>
  <c r="L26" i="26"/>
  <c r="K26" i="26"/>
  <c r="L25" i="26"/>
  <c r="K25" i="26"/>
  <c r="L24" i="26"/>
  <c r="K24" i="26"/>
  <c r="L23" i="26"/>
  <c r="K23" i="26"/>
  <c r="L22" i="26"/>
  <c r="K22" i="26"/>
  <c r="L21" i="26"/>
  <c r="K21" i="26"/>
  <c r="L20" i="26"/>
  <c r="K20" i="26"/>
  <c r="L19" i="26"/>
  <c r="K19" i="26"/>
  <c r="L18" i="26"/>
  <c r="K18" i="26"/>
  <c r="L17" i="26"/>
  <c r="K17" i="26"/>
  <c r="L16" i="26"/>
  <c r="K16" i="26"/>
  <c r="L15" i="26"/>
  <c r="K15" i="26"/>
  <c r="L14" i="26"/>
  <c r="K14" i="26"/>
  <c r="L13" i="26"/>
  <c r="K13" i="26"/>
  <c r="L12" i="26"/>
  <c r="K12" i="26"/>
  <c r="L11" i="26"/>
  <c r="K11" i="26"/>
  <c r="L10" i="26"/>
  <c r="K10" i="26"/>
  <c r="L9" i="26"/>
  <c r="K9" i="26"/>
  <c r="L8" i="26"/>
  <c r="K8" i="26"/>
  <c r="L7" i="26"/>
  <c r="K7" i="26"/>
  <c r="L6" i="26"/>
  <c r="K6" i="26"/>
  <c r="L5" i="26"/>
  <c r="K5" i="26"/>
  <c r="L4" i="26"/>
  <c r="K4" i="26"/>
  <c r="D79" i="26"/>
  <c r="E79" i="26"/>
  <c r="M55" i="26"/>
  <c r="M56" i="26"/>
  <c r="K55" i="26"/>
  <c r="K56" i="26"/>
  <c r="L55" i="26"/>
  <c r="L56" i="26"/>
  <c r="G54" i="25"/>
  <c r="W38" i="7"/>
  <c r="W39" i="7"/>
  <c r="W40" i="7"/>
  <c r="W41" i="7"/>
  <c r="W42" i="7"/>
  <c r="W43" i="7"/>
  <c r="W44" i="7"/>
  <c r="W45" i="7"/>
  <c r="W46" i="7"/>
  <c r="AF46" i="7"/>
  <c r="W47" i="7"/>
  <c r="W48" i="7"/>
  <c r="W49" i="7"/>
  <c r="W50" i="7"/>
  <c r="W51" i="7"/>
  <c r="W52" i="7"/>
  <c r="W53" i="7"/>
  <c r="W54" i="7"/>
  <c r="W55" i="7"/>
  <c r="W56" i="7"/>
  <c r="W57" i="7"/>
  <c r="W58" i="7"/>
  <c r="W35" i="7"/>
  <c r="AF35" i="7"/>
  <c r="W36" i="7"/>
  <c r="W37" i="7"/>
  <c r="W8" i="7"/>
  <c r="W9" i="7"/>
  <c r="W10" i="7"/>
  <c r="W12" i="7"/>
  <c r="W13" i="7"/>
  <c r="W14" i="7"/>
  <c r="W15" i="7"/>
  <c r="W16" i="7"/>
  <c r="W17" i="7"/>
  <c r="W18" i="7"/>
  <c r="W19" i="7"/>
  <c r="W21" i="7"/>
  <c r="W22" i="7"/>
  <c r="W23" i="7"/>
  <c r="W24" i="7"/>
  <c r="W25" i="7"/>
  <c r="W26" i="7"/>
  <c r="W27" i="7"/>
  <c r="W28" i="7"/>
  <c r="W30" i="7"/>
  <c r="W31" i="7"/>
  <c r="W32" i="7"/>
  <c r="W33" i="7"/>
  <c r="W34" i="7"/>
  <c r="W7" i="7"/>
  <c r="AB59" i="7"/>
  <c r="T58" i="7"/>
  <c r="S58" i="7"/>
  <c r="T57" i="7"/>
  <c r="S57" i="7"/>
  <c r="T56" i="7"/>
  <c r="S56" i="7"/>
  <c r="T55" i="7"/>
  <c r="S55" i="7"/>
  <c r="Q55" i="7"/>
  <c r="T54" i="7"/>
  <c r="S54" i="7"/>
  <c r="T53" i="7"/>
  <c r="S53" i="7"/>
  <c r="Q53" i="7"/>
  <c r="T52" i="7"/>
  <c r="S52" i="7"/>
  <c r="T51" i="7"/>
  <c r="S51" i="7"/>
  <c r="T50" i="7"/>
  <c r="S50" i="7"/>
  <c r="T49" i="7"/>
  <c r="S49" i="7"/>
  <c r="T48" i="7"/>
  <c r="S48" i="7"/>
  <c r="T47" i="7"/>
  <c r="S47" i="7"/>
  <c r="Q47" i="7"/>
  <c r="T45" i="7"/>
  <c r="S45" i="7"/>
  <c r="Q45" i="7"/>
  <c r="T44" i="7"/>
  <c r="S44" i="7"/>
  <c r="Q44" i="7"/>
  <c r="T43" i="7"/>
  <c r="S43" i="7"/>
  <c r="T42" i="7"/>
  <c r="S42" i="7"/>
  <c r="T41" i="7"/>
  <c r="S41" i="7"/>
  <c r="T40" i="7"/>
  <c r="S40" i="7"/>
  <c r="Q40" i="7"/>
  <c r="T39" i="7"/>
  <c r="S39" i="7"/>
  <c r="Q39" i="7"/>
  <c r="T38" i="7"/>
  <c r="S38" i="7"/>
  <c r="T37" i="7"/>
  <c r="S37" i="7"/>
  <c r="Q37" i="7"/>
  <c r="T36" i="7"/>
  <c r="S36" i="7"/>
  <c r="T8" i="7"/>
  <c r="S8" i="7"/>
  <c r="T9" i="7"/>
  <c r="S9" i="7"/>
  <c r="T10" i="7"/>
  <c r="S10" i="7"/>
  <c r="T11" i="7"/>
  <c r="S11" i="7"/>
  <c r="T12" i="7"/>
  <c r="S12" i="7"/>
  <c r="T13" i="7"/>
  <c r="S13" i="7"/>
  <c r="T14" i="7"/>
  <c r="S14" i="7"/>
  <c r="T15" i="7"/>
  <c r="S15" i="7"/>
  <c r="T16" i="7"/>
  <c r="T17" i="7"/>
  <c r="S17" i="7"/>
  <c r="T18" i="7"/>
  <c r="S18" i="7"/>
  <c r="T19" i="7"/>
  <c r="S19" i="7"/>
  <c r="T20" i="7"/>
  <c r="S20" i="7"/>
  <c r="T21" i="7"/>
  <c r="S21" i="7"/>
  <c r="T22" i="7"/>
  <c r="S22" i="7"/>
  <c r="T23" i="7"/>
  <c r="S23" i="7"/>
  <c r="T24" i="7"/>
  <c r="S24" i="7"/>
  <c r="T25" i="7"/>
  <c r="S25" i="7"/>
  <c r="T26" i="7"/>
  <c r="S26" i="7"/>
  <c r="T27" i="7"/>
  <c r="S27" i="7"/>
  <c r="T28" i="7"/>
  <c r="S28" i="7"/>
  <c r="T29" i="7"/>
  <c r="S29" i="7"/>
  <c r="T30" i="7"/>
  <c r="S30" i="7"/>
  <c r="T31" i="7"/>
  <c r="S31" i="7"/>
  <c r="T32" i="7"/>
  <c r="S32" i="7"/>
  <c r="T33" i="7"/>
  <c r="S33" i="7"/>
  <c r="T34" i="7"/>
  <c r="S34" i="7"/>
  <c r="T7" i="7"/>
  <c r="S7" i="7"/>
  <c r="S46" i="7"/>
  <c r="S16" i="7"/>
  <c r="AC11" i="7"/>
  <c r="W11" i="7"/>
  <c r="U11" i="7"/>
  <c r="V34" i="7"/>
  <c r="V59" i="7"/>
  <c r="U46" i="7"/>
  <c r="V35" i="7"/>
  <c r="U35" i="7"/>
  <c r="AC20" i="7"/>
  <c r="W20" i="7"/>
  <c r="D4" i="7"/>
  <c r="E4" i="7"/>
  <c r="F4" i="7"/>
  <c r="G4" i="7"/>
  <c r="H4" i="7"/>
  <c r="I4" i="7"/>
  <c r="J4" i="7"/>
  <c r="K4" i="7"/>
  <c r="L4" i="7"/>
  <c r="M4" i="7"/>
  <c r="N4" i="7"/>
  <c r="U56" i="7"/>
  <c r="X59" i="7"/>
  <c r="Y59" i="7"/>
  <c r="AA59" i="7"/>
  <c r="Z59" i="7"/>
  <c r="C32" i="19"/>
  <c r="M1327" i="19"/>
  <c r="L1327" i="19"/>
  <c r="M1326" i="19"/>
  <c r="L1326" i="19"/>
  <c r="M1325" i="19"/>
  <c r="L1325" i="19"/>
  <c r="M1322" i="19"/>
  <c r="L1322" i="19"/>
  <c r="M1321" i="19"/>
  <c r="L1321" i="19"/>
  <c r="M1320" i="19"/>
  <c r="M1318" i="19"/>
  <c r="L1318" i="19"/>
  <c r="M1316" i="19"/>
  <c r="L1316" i="19"/>
  <c r="M1314" i="19"/>
  <c r="L1314" i="19"/>
  <c r="M1313" i="19"/>
  <c r="M1311" i="19"/>
  <c r="L1311" i="19"/>
  <c r="N1311" i="19"/>
  <c r="M1310" i="19"/>
  <c r="L1310" i="19"/>
  <c r="M1309" i="19"/>
  <c r="M1306" i="19"/>
  <c r="L1306" i="19"/>
  <c r="M1305" i="19"/>
  <c r="L1305" i="19"/>
  <c r="N1305" i="19"/>
  <c r="M1304" i="19"/>
  <c r="M1303" i="19"/>
  <c r="M1302" i="19"/>
  <c r="L1302" i="19"/>
  <c r="M1300" i="19"/>
  <c r="L1300" i="19"/>
  <c r="L1299" i="19"/>
  <c r="M1298" i="19"/>
  <c r="L1298" i="19"/>
  <c r="M1296" i="19"/>
  <c r="M1295" i="19"/>
  <c r="L1295" i="19"/>
  <c r="M1294" i="19"/>
  <c r="L1294" i="19"/>
  <c r="L1291" i="19"/>
  <c r="M1290" i="19"/>
  <c r="L1290" i="19"/>
  <c r="M1289" i="19"/>
  <c r="L1289" i="19"/>
  <c r="L1287" i="19"/>
  <c r="M1286" i="19"/>
  <c r="L1286" i="19"/>
  <c r="M1285" i="19"/>
  <c r="M1283" i="19"/>
  <c r="L1283" i="19"/>
  <c r="M1282" i="19"/>
  <c r="L1282" i="19"/>
  <c r="M1279" i="19"/>
  <c r="L1279" i="19"/>
  <c r="M1278" i="19"/>
  <c r="L1278" i="19"/>
  <c r="M1277" i="19"/>
  <c r="M1275" i="19"/>
  <c r="L1275" i="19"/>
  <c r="M1274" i="19"/>
  <c r="L1274" i="19"/>
  <c r="L1273" i="19"/>
  <c r="M1271" i="19"/>
  <c r="L1271" i="19"/>
  <c r="M1270" i="19"/>
  <c r="L1270" i="19"/>
  <c r="N1270" i="19"/>
  <c r="L1269" i="19"/>
  <c r="M1267" i="19"/>
  <c r="L1267" i="19"/>
  <c r="L1265" i="19"/>
  <c r="M1264" i="19"/>
  <c r="M1263" i="19"/>
  <c r="L1263" i="19"/>
  <c r="M1262" i="19"/>
  <c r="M1261" i="19"/>
  <c r="L1260" i="19"/>
  <c r="M1259" i="19"/>
  <c r="M1258" i="19"/>
  <c r="L1258" i="19"/>
  <c r="L1257" i="19"/>
  <c r="M1256" i="19"/>
  <c r="M1255" i="19"/>
  <c r="M1254" i="19"/>
  <c r="L1254" i="19"/>
  <c r="M1251" i="19"/>
  <c r="L1251" i="19"/>
  <c r="M1250" i="19"/>
  <c r="L1250" i="19"/>
  <c r="M1249" i="19"/>
  <c r="L1249" i="19"/>
  <c r="M1246" i="19"/>
  <c r="L1245" i="19"/>
  <c r="M1244" i="19"/>
  <c r="M1243" i="19"/>
  <c r="M1242" i="19"/>
  <c r="L1241" i="19"/>
  <c r="M1239" i="19"/>
  <c r="L1239" i="19"/>
  <c r="M1238" i="19"/>
  <c r="L1238" i="19"/>
  <c r="M1235" i="19"/>
  <c r="L1235" i="19"/>
  <c r="M1231" i="19"/>
  <c r="M1230" i="19"/>
  <c r="M1226" i="19"/>
  <c r="L1226" i="19"/>
  <c r="L1225" i="19"/>
  <c r="M1224" i="19"/>
  <c r="M1223" i="19"/>
  <c r="L1223" i="19"/>
  <c r="M1222" i="19"/>
  <c r="L1222" i="19"/>
  <c r="M1220" i="19"/>
  <c r="L1220" i="19"/>
  <c r="M1219" i="19"/>
  <c r="L1219" i="19"/>
  <c r="L1217" i="19"/>
  <c r="M1216" i="19"/>
  <c r="L1216" i="19"/>
  <c r="M1215" i="19"/>
  <c r="L1215" i="19"/>
  <c r="L1213" i="19"/>
  <c r="M1212" i="19"/>
  <c r="L1212" i="19"/>
  <c r="M1211" i="19"/>
  <c r="L1211" i="19"/>
  <c r="M1210" i="19"/>
  <c r="L1209" i="19"/>
  <c r="M1208" i="19"/>
  <c r="L1208" i="19"/>
  <c r="M1207" i="19"/>
  <c r="L1207" i="19"/>
  <c r="M1206" i="19"/>
  <c r="L1205" i="19"/>
  <c r="M1204" i="19"/>
  <c r="L1204" i="19"/>
  <c r="M1203" i="19"/>
  <c r="L1203" i="19"/>
  <c r="M1202" i="19"/>
  <c r="L1201" i="19"/>
  <c r="M1200" i="19"/>
  <c r="L1200" i="19"/>
  <c r="M1199" i="19"/>
  <c r="L1199" i="19"/>
  <c r="M1198" i="19"/>
  <c r="L1197" i="19"/>
  <c r="M1196" i="19"/>
  <c r="L1196" i="19"/>
  <c r="M1195" i="19"/>
  <c r="L1195" i="19"/>
  <c r="M1194" i="19"/>
  <c r="L1193" i="19"/>
  <c r="M1192" i="19"/>
  <c r="L1192" i="19"/>
  <c r="M1191" i="19"/>
  <c r="L1191" i="19"/>
  <c r="M1190" i="19"/>
  <c r="L1190" i="19"/>
  <c r="M1189" i="19"/>
  <c r="L1189" i="19"/>
  <c r="M1188" i="19"/>
  <c r="L1188" i="19"/>
  <c r="M1187" i="19"/>
  <c r="L1187" i="19"/>
  <c r="M1186" i="19"/>
  <c r="L1186" i="19"/>
  <c r="M1185" i="19"/>
  <c r="L1185" i="19"/>
  <c r="M1184" i="19"/>
  <c r="L1184" i="19"/>
  <c r="M1183" i="19"/>
  <c r="L1183" i="19"/>
  <c r="M1182" i="19"/>
  <c r="L1182" i="19"/>
  <c r="M1181" i="19"/>
  <c r="L1181" i="19"/>
  <c r="M1180" i="19"/>
  <c r="L1180" i="19"/>
  <c r="M1179" i="19"/>
  <c r="L1179" i="19"/>
  <c r="M1178" i="19"/>
  <c r="L1178" i="19"/>
  <c r="M1177" i="19"/>
  <c r="L1177" i="19"/>
  <c r="M1176" i="19"/>
  <c r="L1176" i="19"/>
  <c r="M1175" i="19"/>
  <c r="L1175" i="19"/>
  <c r="M1174" i="19"/>
  <c r="L1174" i="19"/>
  <c r="M1173" i="19"/>
  <c r="L1173" i="19"/>
  <c r="M1172" i="19"/>
  <c r="L1172" i="19"/>
  <c r="M1171" i="19"/>
  <c r="L1171" i="19"/>
  <c r="M1170" i="19"/>
  <c r="L1170" i="19"/>
  <c r="M1169" i="19"/>
  <c r="L1169" i="19"/>
  <c r="M1168" i="19"/>
  <c r="L1168" i="19"/>
  <c r="M1167" i="19"/>
  <c r="L1167" i="19"/>
  <c r="M1166" i="19"/>
  <c r="L1166" i="19"/>
  <c r="M1165" i="19"/>
  <c r="L1165" i="19"/>
  <c r="M1164" i="19"/>
  <c r="L1164" i="19"/>
  <c r="M1163" i="19"/>
  <c r="L1163" i="19"/>
  <c r="M1162" i="19"/>
  <c r="L1162" i="19"/>
  <c r="M1161" i="19"/>
  <c r="L1161" i="19"/>
  <c r="M1160" i="19"/>
  <c r="L1160" i="19"/>
  <c r="M1159" i="19"/>
  <c r="L1159" i="19"/>
  <c r="M1158" i="19"/>
  <c r="L1158" i="19"/>
  <c r="M1157" i="19"/>
  <c r="L1157" i="19"/>
  <c r="M1156" i="19"/>
  <c r="L1156" i="19"/>
  <c r="M1155" i="19"/>
  <c r="L1155" i="19"/>
  <c r="M1154" i="19"/>
  <c r="L1154" i="19"/>
  <c r="M1153" i="19"/>
  <c r="L1153" i="19"/>
  <c r="M1152" i="19"/>
  <c r="L1152" i="19"/>
  <c r="M1151" i="19"/>
  <c r="L1151" i="19"/>
  <c r="M1150" i="19"/>
  <c r="L1150" i="19"/>
  <c r="M1149" i="19"/>
  <c r="L1149" i="19"/>
  <c r="M1148" i="19"/>
  <c r="L1148" i="19"/>
  <c r="M1147" i="19"/>
  <c r="L1147" i="19"/>
  <c r="M1146" i="19"/>
  <c r="L1146" i="19"/>
  <c r="M1145" i="19"/>
  <c r="L1145" i="19"/>
  <c r="M1144" i="19"/>
  <c r="L1144" i="19"/>
  <c r="M1143" i="19"/>
  <c r="L1143" i="19"/>
  <c r="M1141" i="19"/>
  <c r="M1140" i="19"/>
  <c r="L1139" i="19"/>
  <c r="M1137" i="19"/>
  <c r="M1136" i="19"/>
  <c r="L1136" i="19"/>
  <c r="M1135" i="19"/>
  <c r="L1135" i="19"/>
  <c r="M1134" i="19"/>
  <c r="M1133" i="19"/>
  <c r="L1133" i="19"/>
  <c r="M1132" i="19"/>
  <c r="L1132" i="19"/>
  <c r="M1131" i="19"/>
  <c r="L1131" i="19"/>
  <c r="M1130" i="19"/>
  <c r="L1130" i="19"/>
  <c r="M1129" i="19"/>
  <c r="L1129" i="19"/>
  <c r="M1128" i="19"/>
  <c r="L1128" i="19"/>
  <c r="M1127" i="19"/>
  <c r="L1127" i="19"/>
  <c r="M1126" i="19"/>
  <c r="L1126" i="19"/>
  <c r="M1125" i="19"/>
  <c r="L1125" i="19"/>
  <c r="M1124" i="19"/>
  <c r="L1124" i="19"/>
  <c r="M1123" i="19"/>
  <c r="L1123" i="19"/>
  <c r="M1122" i="19"/>
  <c r="L1122" i="19"/>
  <c r="M1121" i="19"/>
  <c r="L1121" i="19"/>
  <c r="M1120" i="19"/>
  <c r="L1120" i="19"/>
  <c r="M1119" i="19"/>
  <c r="L1119" i="19"/>
  <c r="M1118" i="19"/>
  <c r="L1118" i="19"/>
  <c r="M1117" i="19"/>
  <c r="L1117" i="19"/>
  <c r="M1116" i="19"/>
  <c r="L1116" i="19"/>
  <c r="M1115" i="19"/>
  <c r="L1115" i="19"/>
  <c r="M1114" i="19"/>
  <c r="L1114" i="19"/>
  <c r="M1113" i="19"/>
  <c r="L1113" i="19"/>
  <c r="M1112" i="19"/>
  <c r="L1112" i="19"/>
  <c r="M1111" i="19"/>
  <c r="L1111" i="19"/>
  <c r="M1110" i="19"/>
  <c r="L1110" i="19"/>
  <c r="M1109" i="19"/>
  <c r="L1109" i="19"/>
  <c r="M1108" i="19"/>
  <c r="L1108" i="19"/>
  <c r="M1107" i="19"/>
  <c r="L1107" i="19"/>
  <c r="M1106" i="19"/>
  <c r="L1106" i="19"/>
  <c r="M1105" i="19"/>
  <c r="L1105" i="19"/>
  <c r="M1104" i="19"/>
  <c r="L1104" i="19"/>
  <c r="M1103" i="19"/>
  <c r="L1103" i="19"/>
  <c r="M1102" i="19"/>
  <c r="L1102" i="19"/>
  <c r="M1101" i="19"/>
  <c r="L1101" i="19"/>
  <c r="M1100" i="19"/>
  <c r="L1100" i="19"/>
  <c r="M1099" i="19"/>
  <c r="L1099" i="19"/>
  <c r="M1098" i="19"/>
  <c r="L1098" i="19"/>
  <c r="M1097" i="19"/>
  <c r="L1097" i="19"/>
  <c r="M1096" i="19"/>
  <c r="L1096" i="19"/>
  <c r="M1095" i="19"/>
  <c r="L1095" i="19"/>
  <c r="M1094" i="19"/>
  <c r="L1094" i="19"/>
  <c r="M1093" i="19"/>
  <c r="L1093" i="19"/>
  <c r="M1092" i="19"/>
  <c r="L1092" i="19"/>
  <c r="M1091" i="19"/>
  <c r="L1091" i="19"/>
  <c r="M1090" i="19"/>
  <c r="L1090" i="19"/>
  <c r="M1089" i="19"/>
  <c r="L1089" i="19"/>
  <c r="M1088" i="19"/>
  <c r="L1088" i="19"/>
  <c r="M1087" i="19"/>
  <c r="L1087" i="19"/>
  <c r="M1086" i="19"/>
  <c r="L1086" i="19"/>
  <c r="M1085" i="19"/>
  <c r="L1085" i="19"/>
  <c r="M1084" i="19"/>
  <c r="L1084" i="19"/>
  <c r="M1083" i="19"/>
  <c r="L1083" i="19"/>
  <c r="M1082" i="19"/>
  <c r="L1082" i="19"/>
  <c r="M1081" i="19"/>
  <c r="L1081" i="19"/>
  <c r="M1080" i="19"/>
  <c r="L1080" i="19"/>
  <c r="M1079" i="19"/>
  <c r="L1079" i="19"/>
  <c r="M1078" i="19"/>
  <c r="L1078" i="19"/>
  <c r="M1077" i="19"/>
  <c r="L1077" i="19"/>
  <c r="M1076" i="19"/>
  <c r="L1076" i="19"/>
  <c r="M1075" i="19"/>
  <c r="L1075" i="19"/>
  <c r="M1074" i="19"/>
  <c r="L1074" i="19"/>
  <c r="M1073" i="19"/>
  <c r="L1073" i="19"/>
  <c r="M1072" i="19"/>
  <c r="L1072" i="19"/>
  <c r="M1071" i="19"/>
  <c r="L1071" i="19"/>
  <c r="M1070" i="19"/>
  <c r="L1070" i="19"/>
  <c r="M1069" i="19"/>
  <c r="L1069" i="19"/>
  <c r="M1068" i="19"/>
  <c r="L1068" i="19"/>
  <c r="M1067" i="19"/>
  <c r="L1067" i="19"/>
  <c r="M1066" i="19"/>
  <c r="L1066" i="19"/>
  <c r="M1065" i="19"/>
  <c r="L1065" i="19"/>
  <c r="M1064" i="19"/>
  <c r="L1064" i="19"/>
  <c r="M1063" i="19"/>
  <c r="L1063" i="19"/>
  <c r="M1062" i="19"/>
  <c r="L1062" i="19"/>
  <c r="M1061" i="19"/>
  <c r="L1061" i="19"/>
  <c r="M1060" i="19"/>
  <c r="L1060" i="19"/>
  <c r="M1059" i="19"/>
  <c r="L1059" i="19"/>
  <c r="M1058" i="19"/>
  <c r="L1058" i="19"/>
  <c r="M1057" i="19"/>
  <c r="L1057" i="19"/>
  <c r="M1056" i="19"/>
  <c r="L1056" i="19"/>
  <c r="M1055" i="19"/>
  <c r="L1055" i="19"/>
  <c r="M1054" i="19"/>
  <c r="L1054" i="19"/>
  <c r="M1053" i="19"/>
  <c r="L1053" i="19"/>
  <c r="M1051" i="19"/>
  <c r="L1051" i="19"/>
  <c r="N1051" i="19"/>
  <c r="M1050" i="19"/>
  <c r="N1050" i="19"/>
  <c r="L1050" i="19"/>
  <c r="M1049" i="19"/>
  <c r="L1047" i="19"/>
  <c r="M1046" i="19"/>
  <c r="M1045" i="19"/>
  <c r="M1044" i="19"/>
  <c r="L1043" i="19"/>
  <c r="M1042" i="19"/>
  <c r="L1042" i="19"/>
  <c r="M1041" i="19"/>
  <c r="L1041" i="19"/>
  <c r="M1040" i="19"/>
  <c r="L1040" i="19"/>
  <c r="M1039" i="19"/>
  <c r="L1039" i="19"/>
  <c r="M1038" i="19"/>
  <c r="L1038" i="19"/>
  <c r="M1037" i="19"/>
  <c r="L1037" i="19"/>
  <c r="M1036" i="19"/>
  <c r="L1036" i="19"/>
  <c r="M1035" i="19"/>
  <c r="L1035" i="19"/>
  <c r="M1034" i="19"/>
  <c r="L1034" i="19"/>
  <c r="M1033" i="19"/>
  <c r="L1033" i="19"/>
  <c r="M1032" i="19"/>
  <c r="L1032" i="19"/>
  <c r="M1031" i="19"/>
  <c r="L1031" i="19"/>
  <c r="M1030" i="19"/>
  <c r="L1030" i="19"/>
  <c r="M1029" i="19"/>
  <c r="L1029" i="19"/>
  <c r="M1028" i="19"/>
  <c r="L1028" i="19"/>
  <c r="M1027" i="19"/>
  <c r="L1027" i="19"/>
  <c r="M1026" i="19"/>
  <c r="L1026" i="19"/>
  <c r="M1025" i="19"/>
  <c r="L1025" i="19"/>
  <c r="M1024" i="19"/>
  <c r="L1024" i="19"/>
  <c r="M1023" i="19"/>
  <c r="L1023" i="19"/>
  <c r="M1022" i="19"/>
  <c r="L1022" i="19"/>
  <c r="M1021" i="19"/>
  <c r="L1021" i="19"/>
  <c r="M1020" i="19"/>
  <c r="L1020" i="19"/>
  <c r="M1019" i="19"/>
  <c r="L1019" i="19"/>
  <c r="M1018" i="19"/>
  <c r="L1018" i="19"/>
  <c r="M1017" i="19"/>
  <c r="L1017" i="19"/>
  <c r="M1016" i="19"/>
  <c r="L1016" i="19"/>
  <c r="M1015" i="19"/>
  <c r="L1015" i="19"/>
  <c r="M1014" i="19"/>
  <c r="L1014" i="19"/>
  <c r="M1013" i="19"/>
  <c r="L1013" i="19"/>
  <c r="M1012" i="19"/>
  <c r="L1012" i="19"/>
  <c r="M1011" i="19"/>
  <c r="L1011" i="19"/>
  <c r="M1010" i="19"/>
  <c r="L1010" i="19"/>
  <c r="M1009" i="19"/>
  <c r="L1009" i="19"/>
  <c r="M1008" i="19"/>
  <c r="L1008" i="19"/>
  <c r="M1007" i="19"/>
  <c r="L1007" i="19"/>
  <c r="M1006" i="19"/>
  <c r="L1006" i="19"/>
  <c r="M1005" i="19"/>
  <c r="L1005" i="19"/>
  <c r="M1004" i="19"/>
  <c r="L1004" i="19"/>
  <c r="M1003" i="19"/>
  <c r="L1003" i="19"/>
  <c r="M1002" i="19"/>
  <c r="L1002" i="19"/>
  <c r="M1001" i="19"/>
  <c r="L1001" i="19"/>
  <c r="M1000" i="19"/>
  <c r="L1000" i="19"/>
  <c r="M999" i="19"/>
  <c r="L999" i="19"/>
  <c r="M998" i="19"/>
  <c r="L998" i="19"/>
  <c r="M997" i="19"/>
  <c r="L997" i="19"/>
  <c r="M996" i="19"/>
  <c r="L996" i="19"/>
  <c r="M995" i="19"/>
  <c r="L995" i="19"/>
  <c r="M994" i="19"/>
  <c r="L994" i="19"/>
  <c r="M993" i="19"/>
  <c r="L993" i="19"/>
  <c r="M992" i="19"/>
  <c r="L992" i="19"/>
  <c r="M991" i="19"/>
  <c r="L991" i="19"/>
  <c r="M990" i="19"/>
  <c r="L990" i="19"/>
  <c r="M989" i="19"/>
  <c r="L989" i="19"/>
  <c r="M988" i="19"/>
  <c r="L988" i="19"/>
  <c r="M987" i="19"/>
  <c r="L987" i="19"/>
  <c r="M986" i="19"/>
  <c r="L986" i="19"/>
  <c r="M985" i="19"/>
  <c r="L985" i="19"/>
  <c r="M984" i="19"/>
  <c r="L984" i="19"/>
  <c r="M983" i="19"/>
  <c r="L983" i="19"/>
  <c r="M982" i="19"/>
  <c r="L982" i="19"/>
  <c r="M981" i="19"/>
  <c r="L981" i="19"/>
  <c r="M980" i="19"/>
  <c r="L980" i="19"/>
  <c r="M979" i="19"/>
  <c r="M978" i="19"/>
  <c r="M976" i="19"/>
  <c r="L976" i="19"/>
  <c r="M975" i="19"/>
  <c r="M974" i="19"/>
  <c r="M972" i="19"/>
  <c r="L972" i="19"/>
  <c r="M971" i="19"/>
  <c r="M970" i="19"/>
  <c r="L969" i="19"/>
  <c r="M968" i="19"/>
  <c r="L968" i="19"/>
  <c r="M967" i="19"/>
  <c r="M966" i="19"/>
  <c r="L965" i="19"/>
  <c r="M964" i="19"/>
  <c r="L964" i="19"/>
  <c r="N964" i="19"/>
  <c r="M963" i="19"/>
  <c r="M962" i="19"/>
  <c r="L961" i="19"/>
  <c r="M960" i="19"/>
  <c r="L960" i="19"/>
  <c r="M959" i="19"/>
  <c r="M958" i="19"/>
  <c r="M957" i="19"/>
  <c r="L957" i="19"/>
  <c r="N957" i="19"/>
  <c r="M956" i="19"/>
  <c r="L956" i="19"/>
  <c r="M955" i="19"/>
  <c r="M954" i="19"/>
  <c r="L954" i="19"/>
  <c r="M953" i="19"/>
  <c r="L953" i="19"/>
  <c r="N953" i="19"/>
  <c r="M952" i="19"/>
  <c r="N952" i="19"/>
  <c r="L952" i="19"/>
  <c r="M951" i="19"/>
  <c r="M950" i="19"/>
  <c r="M948" i="19"/>
  <c r="L948" i="19"/>
  <c r="M947" i="19"/>
  <c r="M945" i="19"/>
  <c r="L945" i="19"/>
  <c r="N945" i="19"/>
  <c r="M944" i="19"/>
  <c r="L944" i="19"/>
  <c r="M943" i="19"/>
  <c r="M942" i="19"/>
  <c r="M940" i="19"/>
  <c r="L940" i="19"/>
  <c r="M939" i="19"/>
  <c r="M937" i="19"/>
  <c r="N937" i="19"/>
  <c r="L937" i="19"/>
  <c r="M936" i="19"/>
  <c r="L936" i="19"/>
  <c r="M935" i="19"/>
  <c r="L935" i="19"/>
  <c r="M934" i="19"/>
  <c r="L934" i="19"/>
  <c r="N934" i="19"/>
  <c r="M933" i="19"/>
  <c r="L933" i="19"/>
  <c r="M932" i="19"/>
  <c r="L932" i="19"/>
  <c r="M931" i="19"/>
  <c r="L931" i="19"/>
  <c r="M930" i="19"/>
  <c r="L930" i="19"/>
  <c r="M929" i="19"/>
  <c r="L929" i="19"/>
  <c r="N929" i="19"/>
  <c r="M928" i="19"/>
  <c r="L928" i="19"/>
  <c r="M927" i="19"/>
  <c r="L927" i="19"/>
  <c r="M926" i="19"/>
  <c r="L926" i="19"/>
  <c r="M925" i="19"/>
  <c r="L925" i="19"/>
  <c r="N925" i="19"/>
  <c r="M924" i="19"/>
  <c r="L924" i="19"/>
  <c r="M923" i="19"/>
  <c r="L923" i="19"/>
  <c r="N923" i="19"/>
  <c r="M922" i="19"/>
  <c r="L922" i="19"/>
  <c r="M921" i="19"/>
  <c r="L921" i="19"/>
  <c r="N921" i="19"/>
  <c r="M920" i="19"/>
  <c r="L920" i="19"/>
  <c r="M919" i="19"/>
  <c r="N919" i="19"/>
  <c r="L919" i="19"/>
  <c r="M918" i="19"/>
  <c r="L918" i="19"/>
  <c r="M917" i="19"/>
  <c r="L917" i="19"/>
  <c r="N917" i="19"/>
  <c r="M916" i="19"/>
  <c r="L916" i="19"/>
  <c r="M915" i="19"/>
  <c r="L915" i="19"/>
  <c r="M914" i="19"/>
  <c r="L914" i="19"/>
  <c r="M913" i="19"/>
  <c r="L913" i="19"/>
  <c r="N913" i="19"/>
  <c r="M912" i="19"/>
  <c r="L912" i="19"/>
  <c r="M911" i="19"/>
  <c r="L911" i="19"/>
  <c r="M910" i="19"/>
  <c r="L910" i="19"/>
  <c r="M909" i="19"/>
  <c r="L909" i="19"/>
  <c r="N909" i="19"/>
  <c r="M908" i="19"/>
  <c r="L908" i="19"/>
  <c r="M907" i="19"/>
  <c r="L907" i="19"/>
  <c r="M906" i="19"/>
  <c r="L906" i="19"/>
  <c r="M905" i="19"/>
  <c r="L905" i="19"/>
  <c r="M904" i="19"/>
  <c r="L904" i="19"/>
  <c r="M903" i="19"/>
  <c r="L903" i="19"/>
  <c r="M902" i="19"/>
  <c r="L902" i="19"/>
  <c r="N902" i="19"/>
  <c r="M901" i="19"/>
  <c r="L901" i="19"/>
  <c r="M900" i="19"/>
  <c r="L900" i="19"/>
  <c r="M899" i="19"/>
  <c r="L899" i="19"/>
  <c r="M898" i="19"/>
  <c r="L898" i="19"/>
  <c r="N898" i="19"/>
  <c r="M897" i="19"/>
  <c r="L897" i="19"/>
  <c r="N897" i="19"/>
  <c r="M896" i="19"/>
  <c r="L896" i="19"/>
  <c r="M895" i="19"/>
  <c r="L895" i="19"/>
  <c r="M894" i="19"/>
  <c r="N894" i="19"/>
  <c r="L894" i="19"/>
  <c r="M893" i="19"/>
  <c r="N893" i="19"/>
  <c r="L893" i="19"/>
  <c r="M892" i="19"/>
  <c r="L892" i="19"/>
  <c r="M891" i="19"/>
  <c r="L891" i="19"/>
  <c r="M890" i="19"/>
  <c r="L890" i="19"/>
  <c r="M889" i="19"/>
  <c r="L889" i="19"/>
  <c r="N889" i="19"/>
  <c r="M888" i="19"/>
  <c r="L888" i="19"/>
  <c r="M887" i="19"/>
  <c r="N887" i="19"/>
  <c r="L887" i="19"/>
  <c r="M886" i="19"/>
  <c r="L886" i="19"/>
  <c r="M885" i="19"/>
  <c r="L885" i="19"/>
  <c r="N885" i="19"/>
  <c r="M884" i="19"/>
  <c r="L884" i="19"/>
  <c r="M883" i="19"/>
  <c r="L883" i="19"/>
  <c r="M882" i="19"/>
  <c r="L882" i="19"/>
  <c r="M881" i="19"/>
  <c r="L881" i="19"/>
  <c r="N881" i="19"/>
  <c r="M880" i="19"/>
  <c r="L880" i="19"/>
  <c r="M879" i="19"/>
  <c r="L879" i="19"/>
  <c r="M878" i="19"/>
  <c r="L878" i="19"/>
  <c r="M877" i="19"/>
  <c r="L877" i="19"/>
  <c r="N877" i="19"/>
  <c r="M876" i="19"/>
  <c r="L876" i="19"/>
  <c r="M875" i="19"/>
  <c r="L875" i="19"/>
  <c r="M874" i="19"/>
  <c r="L874" i="19"/>
  <c r="M873" i="19"/>
  <c r="L873" i="19"/>
  <c r="N873" i="19"/>
  <c r="M872" i="19"/>
  <c r="L872" i="19"/>
  <c r="M871" i="19"/>
  <c r="L871" i="19"/>
  <c r="M870" i="19"/>
  <c r="L870" i="19"/>
  <c r="N870" i="19"/>
  <c r="M869" i="19"/>
  <c r="L869" i="19"/>
  <c r="N869" i="19"/>
  <c r="M868" i="19"/>
  <c r="L868" i="19"/>
  <c r="M867" i="19"/>
  <c r="L867" i="19"/>
  <c r="M866" i="19"/>
  <c r="L866" i="19"/>
  <c r="M865" i="19"/>
  <c r="L865" i="19"/>
  <c r="N865" i="19"/>
  <c r="M864" i="19"/>
  <c r="L864" i="19"/>
  <c r="M863" i="19"/>
  <c r="L863" i="19"/>
  <c r="M862" i="19"/>
  <c r="L862" i="19"/>
  <c r="M861" i="19"/>
  <c r="N861" i="19"/>
  <c r="L861" i="19"/>
  <c r="M860" i="19"/>
  <c r="L860" i="19"/>
  <c r="M859" i="19"/>
  <c r="N859" i="19"/>
  <c r="L859" i="19"/>
  <c r="M858" i="19"/>
  <c r="L858" i="19"/>
  <c r="M857" i="19"/>
  <c r="L857" i="19"/>
  <c r="N857" i="19"/>
  <c r="M856" i="19"/>
  <c r="L856" i="19"/>
  <c r="N856" i="19"/>
  <c r="M855" i="19"/>
  <c r="N855" i="19"/>
  <c r="L855" i="19"/>
  <c r="M854" i="19"/>
  <c r="L854" i="19"/>
  <c r="M853" i="19"/>
  <c r="M852" i="19"/>
  <c r="M851" i="19"/>
  <c r="M849" i="19"/>
  <c r="M848" i="19"/>
  <c r="N848" i="19"/>
  <c r="L848" i="19"/>
  <c r="M847" i="19"/>
  <c r="L847" i="19"/>
  <c r="M844" i="19"/>
  <c r="M843" i="19"/>
  <c r="L843" i="19"/>
  <c r="M842" i="19"/>
  <c r="L842" i="19"/>
  <c r="N842" i="19"/>
  <c r="M841" i="19"/>
  <c r="L841" i="19"/>
  <c r="M840" i="19"/>
  <c r="L840" i="19"/>
  <c r="M839" i="19"/>
  <c r="L839" i="19"/>
  <c r="M838" i="19"/>
  <c r="L838" i="19"/>
  <c r="N838" i="19"/>
  <c r="M837" i="19"/>
  <c r="L837" i="19"/>
  <c r="M836" i="19"/>
  <c r="L836" i="19"/>
  <c r="M835" i="19"/>
  <c r="L835" i="19"/>
  <c r="M834" i="19"/>
  <c r="L834" i="19"/>
  <c r="N834" i="19"/>
  <c r="M833" i="19"/>
  <c r="L833" i="19"/>
  <c r="M832" i="19"/>
  <c r="L832" i="19"/>
  <c r="M831" i="19"/>
  <c r="L831" i="19"/>
  <c r="M830" i="19"/>
  <c r="L830" i="19"/>
  <c r="N830" i="19"/>
  <c r="M829" i="19"/>
  <c r="L829" i="19"/>
  <c r="M828" i="19"/>
  <c r="L828" i="19"/>
  <c r="M827" i="19"/>
  <c r="L827" i="19"/>
  <c r="M826" i="19"/>
  <c r="L826" i="19"/>
  <c r="N826" i="19"/>
  <c r="M825" i="19"/>
  <c r="L825" i="19"/>
  <c r="M824" i="19"/>
  <c r="L824" i="19"/>
  <c r="M823" i="19"/>
  <c r="L823" i="19"/>
  <c r="M822" i="19"/>
  <c r="L822" i="19"/>
  <c r="N822" i="19"/>
  <c r="M821" i="19"/>
  <c r="L821" i="19"/>
  <c r="M820" i="19"/>
  <c r="L820" i="19"/>
  <c r="M819" i="19"/>
  <c r="L819" i="19"/>
  <c r="M818" i="19"/>
  <c r="L818" i="19"/>
  <c r="N818" i="19"/>
  <c r="M817" i="19"/>
  <c r="L817" i="19"/>
  <c r="M816" i="19"/>
  <c r="L816" i="19"/>
  <c r="M815" i="19"/>
  <c r="L815" i="19"/>
  <c r="M814" i="19"/>
  <c r="L814" i="19"/>
  <c r="N814" i="19"/>
  <c r="M813" i="19"/>
  <c r="L813" i="19"/>
  <c r="M812" i="19"/>
  <c r="L812" i="19"/>
  <c r="M811" i="19"/>
  <c r="L811" i="19"/>
  <c r="M810" i="19"/>
  <c r="L810" i="19"/>
  <c r="N810" i="19"/>
  <c r="M809" i="19"/>
  <c r="L809" i="19"/>
  <c r="M808" i="19"/>
  <c r="L808" i="19"/>
  <c r="M807" i="19"/>
  <c r="L807" i="19"/>
  <c r="M806" i="19"/>
  <c r="L806" i="19"/>
  <c r="N806" i="19"/>
  <c r="M805" i="19"/>
  <c r="L805" i="19"/>
  <c r="M804" i="19"/>
  <c r="L804" i="19"/>
  <c r="M803" i="19"/>
  <c r="L803" i="19"/>
  <c r="M802" i="19"/>
  <c r="L802" i="19"/>
  <c r="N802" i="19"/>
  <c r="M801" i="19"/>
  <c r="L801" i="19"/>
  <c r="M800" i="19"/>
  <c r="L800" i="19"/>
  <c r="M799" i="19"/>
  <c r="L799" i="19"/>
  <c r="M798" i="19"/>
  <c r="L798" i="19"/>
  <c r="N798" i="19"/>
  <c r="M797" i="19"/>
  <c r="L797" i="19"/>
  <c r="M796" i="19"/>
  <c r="L796" i="19"/>
  <c r="M795" i="19"/>
  <c r="L795" i="19"/>
  <c r="M794" i="19"/>
  <c r="L794" i="19"/>
  <c r="N794" i="19"/>
  <c r="M793" i="19"/>
  <c r="L793" i="19"/>
  <c r="M792" i="19"/>
  <c r="L792" i="19"/>
  <c r="M791" i="19"/>
  <c r="L791" i="19"/>
  <c r="M790" i="19"/>
  <c r="L790" i="19"/>
  <c r="N790" i="19"/>
  <c r="M789" i="19"/>
  <c r="L789" i="19"/>
  <c r="M788" i="19"/>
  <c r="L788" i="19"/>
  <c r="M787" i="19"/>
  <c r="L787" i="19"/>
  <c r="M786" i="19"/>
  <c r="L786" i="19"/>
  <c r="N786" i="19"/>
  <c r="M785" i="19"/>
  <c r="L785" i="19"/>
  <c r="M784" i="19"/>
  <c r="L784" i="19"/>
  <c r="M783" i="19"/>
  <c r="L783" i="19"/>
  <c r="M782" i="19"/>
  <c r="L782" i="19"/>
  <c r="N782" i="19"/>
  <c r="M781" i="19"/>
  <c r="L781" i="19"/>
  <c r="M780" i="19"/>
  <c r="L780" i="19"/>
  <c r="M779" i="19"/>
  <c r="L779" i="19"/>
  <c r="M778" i="19"/>
  <c r="L778" i="19"/>
  <c r="N778" i="19"/>
  <c r="M777" i="19"/>
  <c r="N777" i="19"/>
  <c r="L777" i="19"/>
  <c r="M776" i="19"/>
  <c r="L776" i="19"/>
  <c r="M775" i="19"/>
  <c r="L775" i="19"/>
  <c r="M774" i="19"/>
  <c r="L774" i="19"/>
  <c r="N774" i="19"/>
  <c r="M773" i="19"/>
  <c r="L773" i="19"/>
  <c r="M772" i="19"/>
  <c r="L772" i="19"/>
  <c r="M771" i="19"/>
  <c r="L771" i="19"/>
  <c r="M770" i="19"/>
  <c r="L770" i="19"/>
  <c r="N770" i="19"/>
  <c r="M769" i="19"/>
  <c r="L769" i="19"/>
  <c r="M768" i="19"/>
  <c r="L768" i="19"/>
  <c r="M767" i="19"/>
  <c r="L767" i="19"/>
  <c r="M766" i="19"/>
  <c r="L766" i="19"/>
  <c r="N766" i="19"/>
  <c r="M765" i="19"/>
  <c r="L765" i="19"/>
  <c r="M764" i="19"/>
  <c r="L764" i="19"/>
  <c r="M763" i="19"/>
  <c r="L763" i="19"/>
  <c r="M762" i="19"/>
  <c r="L762" i="19"/>
  <c r="N762" i="19"/>
  <c r="M761" i="19"/>
  <c r="L761" i="19"/>
  <c r="M760" i="19"/>
  <c r="L760" i="19"/>
  <c r="M759" i="19"/>
  <c r="L759" i="19"/>
  <c r="M758" i="19"/>
  <c r="N758" i="19"/>
  <c r="M756" i="19"/>
  <c r="N756" i="19"/>
  <c r="L756" i="19"/>
  <c r="M755" i="19"/>
  <c r="M754" i="19"/>
  <c r="M752" i="19"/>
  <c r="L752" i="19"/>
  <c r="M751" i="19"/>
  <c r="M749" i="19"/>
  <c r="L748" i="19"/>
  <c r="N748" i="19"/>
  <c r="M747" i="19"/>
  <c r="M746" i="19"/>
  <c r="M745" i="19"/>
  <c r="M744" i="19"/>
  <c r="L744" i="19"/>
  <c r="M743" i="19"/>
  <c r="L743" i="19"/>
  <c r="N743" i="19"/>
  <c r="M742" i="19"/>
  <c r="N742" i="19"/>
  <c r="L742" i="19"/>
  <c r="M741" i="19"/>
  <c r="L741" i="19"/>
  <c r="M740" i="19"/>
  <c r="L740" i="19"/>
  <c r="M739" i="19"/>
  <c r="L739" i="19"/>
  <c r="M738" i="19"/>
  <c r="N738" i="19"/>
  <c r="L738" i="19"/>
  <c r="M737" i="19"/>
  <c r="L737" i="19"/>
  <c r="M736" i="19"/>
  <c r="L736" i="19"/>
  <c r="M735" i="19"/>
  <c r="L735" i="19"/>
  <c r="N735" i="19"/>
  <c r="M734" i="19"/>
  <c r="N734" i="19"/>
  <c r="L734" i="19"/>
  <c r="M733" i="19"/>
  <c r="L733" i="19"/>
  <c r="M732" i="19"/>
  <c r="L732" i="19"/>
  <c r="M731" i="19"/>
  <c r="L731" i="19"/>
  <c r="N731" i="19"/>
  <c r="M730" i="19"/>
  <c r="N730" i="19"/>
  <c r="L730" i="19"/>
  <c r="M729" i="19"/>
  <c r="L729" i="19"/>
  <c r="M728" i="19"/>
  <c r="L728" i="19"/>
  <c r="M727" i="19"/>
  <c r="L727" i="19"/>
  <c r="N727" i="19"/>
  <c r="M726" i="19"/>
  <c r="N726" i="19"/>
  <c r="L726" i="19"/>
  <c r="M725" i="19"/>
  <c r="L725" i="19"/>
  <c r="M724" i="19"/>
  <c r="L724" i="19"/>
  <c r="M723" i="19"/>
  <c r="L723" i="19"/>
  <c r="N723" i="19"/>
  <c r="M722" i="19"/>
  <c r="N722" i="19"/>
  <c r="L722" i="19"/>
  <c r="M721" i="19"/>
  <c r="L721" i="19"/>
  <c r="M720" i="19"/>
  <c r="L720" i="19"/>
  <c r="M719" i="19"/>
  <c r="L719" i="19"/>
  <c r="N719" i="19"/>
  <c r="M718" i="19"/>
  <c r="N718" i="19"/>
  <c r="L718" i="19"/>
  <c r="M717" i="19"/>
  <c r="L717" i="19"/>
  <c r="M716" i="19"/>
  <c r="L716" i="19"/>
  <c r="M715" i="19"/>
  <c r="L715" i="19"/>
  <c r="N715" i="19"/>
  <c r="M714" i="19"/>
  <c r="N714" i="19"/>
  <c r="L714" i="19"/>
  <c r="M713" i="19"/>
  <c r="L713" i="19"/>
  <c r="M712" i="19"/>
  <c r="L712" i="19"/>
  <c r="M711" i="19"/>
  <c r="L711" i="19"/>
  <c r="N711" i="19"/>
  <c r="M710" i="19"/>
  <c r="N710" i="19"/>
  <c r="L710" i="19"/>
  <c r="M709" i="19"/>
  <c r="L709" i="19"/>
  <c r="M708" i="19"/>
  <c r="L708" i="19"/>
  <c r="M707" i="19"/>
  <c r="L707" i="19"/>
  <c r="N707" i="19"/>
  <c r="M706" i="19"/>
  <c r="N706" i="19"/>
  <c r="L706" i="19"/>
  <c r="M705" i="19"/>
  <c r="L705" i="19"/>
  <c r="M704" i="19"/>
  <c r="L704" i="19"/>
  <c r="M703" i="19"/>
  <c r="L703" i="19"/>
  <c r="N703" i="19"/>
  <c r="M702" i="19"/>
  <c r="N702" i="19"/>
  <c r="L702" i="19"/>
  <c r="M701" i="19"/>
  <c r="L701" i="19"/>
  <c r="M700" i="19"/>
  <c r="L700" i="19"/>
  <c r="M699" i="19"/>
  <c r="L699" i="19"/>
  <c r="N699" i="19"/>
  <c r="M698" i="19"/>
  <c r="L698" i="19"/>
  <c r="M697" i="19"/>
  <c r="L697" i="19"/>
  <c r="M696" i="19"/>
  <c r="L696" i="19"/>
  <c r="M695" i="19"/>
  <c r="L695" i="19"/>
  <c r="N695" i="19"/>
  <c r="M694" i="19"/>
  <c r="N694" i="19"/>
  <c r="L694" i="19"/>
  <c r="M693" i="19"/>
  <c r="L693" i="19"/>
  <c r="M692" i="19"/>
  <c r="L692" i="19"/>
  <c r="M691" i="19"/>
  <c r="L691" i="19"/>
  <c r="N691" i="19"/>
  <c r="M690" i="19"/>
  <c r="N690" i="19"/>
  <c r="L690" i="19"/>
  <c r="M689" i="19"/>
  <c r="L689" i="19"/>
  <c r="M688" i="19"/>
  <c r="L688" i="19"/>
  <c r="M687" i="19"/>
  <c r="L687" i="19"/>
  <c r="N687" i="19"/>
  <c r="M686" i="19"/>
  <c r="N686" i="19"/>
  <c r="L686" i="19"/>
  <c r="M685" i="19"/>
  <c r="L685" i="19"/>
  <c r="M684" i="19"/>
  <c r="L684" i="19"/>
  <c r="M683" i="19"/>
  <c r="L683" i="19"/>
  <c r="M682" i="19"/>
  <c r="L682" i="19"/>
  <c r="M681" i="19"/>
  <c r="L681" i="19"/>
  <c r="M680" i="19"/>
  <c r="L680" i="19"/>
  <c r="M679" i="19"/>
  <c r="L679" i="19"/>
  <c r="M678" i="19"/>
  <c r="N678" i="19"/>
  <c r="L678" i="19"/>
  <c r="M677" i="19"/>
  <c r="L677" i="19"/>
  <c r="M676" i="19"/>
  <c r="L676" i="19"/>
  <c r="M675" i="19"/>
  <c r="L675" i="19"/>
  <c r="N675" i="19"/>
  <c r="M674" i="19"/>
  <c r="N674" i="19"/>
  <c r="L674" i="19"/>
  <c r="M673" i="19"/>
  <c r="L673" i="19"/>
  <c r="M672" i="19"/>
  <c r="M670" i="19"/>
  <c r="L670" i="19"/>
  <c r="M669" i="19"/>
  <c r="M668" i="19"/>
  <c r="N668" i="19"/>
  <c r="L667" i="19"/>
  <c r="M666" i="19"/>
  <c r="L666" i="19"/>
  <c r="M665" i="19"/>
  <c r="M664" i="19"/>
  <c r="L663" i="19"/>
  <c r="M662" i="19"/>
  <c r="L662" i="19"/>
  <c r="N662" i="19"/>
  <c r="M661" i="19"/>
  <c r="M660" i="19"/>
  <c r="L659" i="19"/>
  <c r="M658" i="19"/>
  <c r="L658" i="19"/>
  <c r="M657" i="19"/>
  <c r="M656" i="19"/>
  <c r="M655" i="19"/>
  <c r="L655" i="19"/>
  <c r="M654" i="19"/>
  <c r="L654" i="19"/>
  <c r="M653" i="19"/>
  <c r="M652" i="19"/>
  <c r="L652" i="19"/>
  <c r="M651" i="19"/>
  <c r="L651" i="19"/>
  <c r="N651" i="19"/>
  <c r="M650" i="19"/>
  <c r="N650" i="19"/>
  <c r="L650" i="19"/>
  <c r="M649" i="19"/>
  <c r="M648" i="19"/>
  <c r="L648" i="19"/>
  <c r="M647" i="19"/>
  <c r="L647" i="19"/>
  <c r="N647" i="19"/>
  <c r="M646" i="19"/>
  <c r="L646" i="19"/>
  <c r="M645" i="19"/>
  <c r="M644" i="19"/>
  <c r="L644" i="19"/>
  <c r="M642" i="19"/>
  <c r="L642" i="19"/>
  <c r="M641" i="19"/>
  <c r="L641" i="19"/>
  <c r="N641" i="19"/>
  <c r="L639" i="19"/>
  <c r="M638" i="19"/>
  <c r="L638" i="19"/>
  <c r="M636" i="19"/>
  <c r="L636" i="19"/>
  <c r="M635" i="19"/>
  <c r="L635" i="19"/>
  <c r="M634" i="19"/>
  <c r="N634" i="19"/>
  <c r="L634" i="19"/>
  <c r="L633" i="19"/>
  <c r="M632" i="19"/>
  <c r="L632" i="19"/>
  <c r="M631" i="19"/>
  <c r="L631" i="19"/>
  <c r="M630" i="19"/>
  <c r="L630" i="19"/>
  <c r="N630" i="19"/>
  <c r="M629" i="19"/>
  <c r="L629" i="19"/>
  <c r="M628" i="19"/>
  <c r="L628" i="19"/>
  <c r="M627" i="19"/>
  <c r="L627" i="19"/>
  <c r="M626" i="19"/>
  <c r="L626" i="19"/>
  <c r="N626" i="19"/>
  <c r="M625" i="19"/>
  <c r="N625" i="19"/>
  <c r="L625" i="19"/>
  <c r="M624" i="19"/>
  <c r="L624" i="19"/>
  <c r="M623" i="19"/>
  <c r="L623" i="19"/>
  <c r="M622" i="19"/>
  <c r="L622" i="19"/>
  <c r="N622" i="19"/>
  <c r="M621" i="19"/>
  <c r="L621" i="19"/>
  <c r="M620" i="19"/>
  <c r="L620" i="19"/>
  <c r="M619" i="19"/>
  <c r="L619" i="19"/>
  <c r="M618" i="19"/>
  <c r="L618" i="19"/>
  <c r="N618" i="19"/>
  <c r="M617" i="19"/>
  <c r="N617" i="19"/>
  <c r="L617" i="19"/>
  <c r="M616" i="19"/>
  <c r="L616" i="19"/>
  <c r="M615" i="19"/>
  <c r="L615" i="19"/>
  <c r="M614" i="19"/>
  <c r="L614" i="19"/>
  <c r="N614" i="19"/>
  <c r="M613" i="19"/>
  <c r="L613" i="19"/>
  <c r="M612" i="19"/>
  <c r="L612" i="19"/>
  <c r="M611" i="19"/>
  <c r="L611" i="19"/>
  <c r="M610" i="19"/>
  <c r="L610" i="19"/>
  <c r="N610" i="19"/>
  <c r="M609" i="19"/>
  <c r="N609" i="19"/>
  <c r="L609" i="19"/>
  <c r="M608" i="19"/>
  <c r="L608" i="19"/>
  <c r="M607" i="19"/>
  <c r="L607" i="19"/>
  <c r="M606" i="19"/>
  <c r="L606" i="19"/>
  <c r="N606" i="19"/>
  <c r="M605" i="19"/>
  <c r="L605" i="19"/>
  <c r="M604" i="19"/>
  <c r="L604" i="19"/>
  <c r="M603" i="19"/>
  <c r="L603" i="19"/>
  <c r="M602" i="19"/>
  <c r="L602" i="19"/>
  <c r="N602" i="19"/>
  <c r="M601" i="19"/>
  <c r="N601" i="19"/>
  <c r="L601" i="19"/>
  <c r="M600" i="19"/>
  <c r="L600" i="19"/>
  <c r="M599" i="19"/>
  <c r="L599" i="19"/>
  <c r="M598" i="19"/>
  <c r="L598" i="19"/>
  <c r="N598" i="19"/>
  <c r="M597" i="19"/>
  <c r="L597" i="19"/>
  <c r="M596" i="19"/>
  <c r="L596" i="19"/>
  <c r="M595" i="19"/>
  <c r="L595" i="19"/>
  <c r="M594" i="19"/>
  <c r="L594" i="19"/>
  <c r="N594" i="19"/>
  <c r="M593" i="19"/>
  <c r="N593" i="19"/>
  <c r="L593" i="19"/>
  <c r="M592" i="19"/>
  <c r="L592" i="19"/>
  <c r="M591" i="19"/>
  <c r="L591" i="19"/>
  <c r="M590" i="19"/>
  <c r="L590" i="19"/>
  <c r="N590" i="19"/>
  <c r="M589" i="19"/>
  <c r="L589" i="19"/>
  <c r="M588" i="19"/>
  <c r="L588" i="19"/>
  <c r="M587" i="19"/>
  <c r="L587" i="19"/>
  <c r="M586" i="19"/>
  <c r="L586" i="19"/>
  <c r="N586" i="19"/>
  <c r="M585" i="19"/>
  <c r="N585" i="19"/>
  <c r="L585" i="19"/>
  <c r="M584" i="19"/>
  <c r="L584" i="19"/>
  <c r="M583" i="19"/>
  <c r="L583" i="19"/>
  <c r="M582" i="19"/>
  <c r="L582" i="19"/>
  <c r="N582" i="19"/>
  <c r="M581" i="19"/>
  <c r="L581" i="19"/>
  <c r="M580" i="19"/>
  <c r="L580" i="19"/>
  <c r="M579" i="19"/>
  <c r="L579" i="19"/>
  <c r="M578" i="19"/>
  <c r="L578" i="19"/>
  <c r="N578" i="19"/>
  <c r="M577" i="19"/>
  <c r="N577" i="19"/>
  <c r="L577" i="19"/>
  <c r="M576" i="19"/>
  <c r="L576" i="19"/>
  <c r="M575" i="19"/>
  <c r="L575" i="19"/>
  <c r="M574" i="19"/>
  <c r="L574" i="19"/>
  <c r="N574" i="19"/>
  <c r="M573" i="19"/>
  <c r="L573" i="19"/>
  <c r="M572" i="19"/>
  <c r="L572" i="19"/>
  <c r="M571" i="19"/>
  <c r="L571" i="19"/>
  <c r="M570" i="19"/>
  <c r="L570" i="19"/>
  <c r="N570" i="19"/>
  <c r="M569" i="19"/>
  <c r="N569" i="19"/>
  <c r="L569" i="19"/>
  <c r="M568" i="19"/>
  <c r="L568" i="19"/>
  <c r="M567" i="19"/>
  <c r="L567" i="19"/>
  <c r="M566" i="19"/>
  <c r="L566" i="19"/>
  <c r="N566" i="19"/>
  <c r="M565" i="19"/>
  <c r="L565" i="19"/>
  <c r="M564" i="19"/>
  <c r="L564" i="19"/>
  <c r="M563" i="19"/>
  <c r="L563" i="19"/>
  <c r="M562" i="19"/>
  <c r="L562" i="19"/>
  <c r="N562" i="19"/>
  <c r="M561" i="19"/>
  <c r="N561" i="19"/>
  <c r="L561" i="19"/>
  <c r="M560" i="19"/>
  <c r="L560" i="19"/>
  <c r="M559" i="19"/>
  <c r="M558" i="19"/>
  <c r="M556" i="19"/>
  <c r="M555" i="19"/>
  <c r="N555" i="19"/>
  <c r="L553" i="19"/>
  <c r="M552" i="19"/>
  <c r="M551" i="19"/>
  <c r="L551" i="19"/>
  <c r="L549" i="19"/>
  <c r="M548" i="19"/>
  <c r="M547" i="19"/>
  <c r="N547" i="19"/>
  <c r="L545" i="19"/>
  <c r="N545" i="19"/>
  <c r="M544" i="19"/>
  <c r="M543" i="19"/>
  <c r="L543" i="19"/>
  <c r="L542" i="19"/>
  <c r="M541" i="19"/>
  <c r="L541" i="19"/>
  <c r="M540" i="19"/>
  <c r="M539" i="19"/>
  <c r="N539" i="19"/>
  <c r="L539" i="19"/>
  <c r="M537" i="19"/>
  <c r="L537" i="19"/>
  <c r="M536" i="19"/>
  <c r="M535" i="19"/>
  <c r="L535" i="19"/>
  <c r="M532" i="19"/>
  <c r="L532" i="19"/>
  <c r="N532" i="19"/>
  <c r="M531" i="19"/>
  <c r="M530" i="19"/>
  <c r="M529" i="19"/>
  <c r="L529" i="19"/>
  <c r="M528" i="19"/>
  <c r="M527" i="19"/>
  <c r="M526" i="19"/>
  <c r="N526" i="19"/>
  <c r="M524" i="19"/>
  <c r="N524" i="19"/>
  <c r="M523" i="19"/>
  <c r="L522" i="19"/>
  <c r="L521" i="19"/>
  <c r="M520" i="19"/>
  <c r="M519" i="19"/>
  <c r="L519" i="19"/>
  <c r="M518" i="19"/>
  <c r="L518" i="19"/>
  <c r="N518" i="19"/>
  <c r="L517" i="19"/>
  <c r="L516" i="19"/>
  <c r="M515" i="19"/>
  <c r="M514" i="19"/>
  <c r="L513" i="19"/>
  <c r="M512" i="19"/>
  <c r="L512" i="19"/>
  <c r="N512" i="19"/>
  <c r="M511" i="19"/>
  <c r="N511" i="19"/>
  <c r="L511" i="19"/>
  <c r="M510" i="19"/>
  <c r="L510" i="19"/>
  <c r="M509" i="19"/>
  <c r="L509" i="19"/>
  <c r="M508" i="19"/>
  <c r="L508" i="19"/>
  <c r="N508" i="19"/>
  <c r="M507" i="19"/>
  <c r="L507" i="19"/>
  <c r="M506" i="19"/>
  <c r="L506" i="19"/>
  <c r="M505" i="19"/>
  <c r="L505" i="19"/>
  <c r="M504" i="19"/>
  <c r="L504" i="19"/>
  <c r="N504" i="19"/>
  <c r="M503" i="19"/>
  <c r="L503" i="19"/>
  <c r="M502" i="19"/>
  <c r="L502" i="19"/>
  <c r="M501" i="19"/>
  <c r="L501" i="19"/>
  <c r="M500" i="19"/>
  <c r="L500" i="19"/>
  <c r="N500" i="19"/>
  <c r="M499" i="19"/>
  <c r="L499" i="19"/>
  <c r="M498" i="19"/>
  <c r="L498" i="19"/>
  <c r="M497" i="19"/>
  <c r="L497" i="19"/>
  <c r="M496" i="19"/>
  <c r="L496" i="19"/>
  <c r="N496" i="19"/>
  <c r="M495" i="19"/>
  <c r="N495" i="19"/>
  <c r="L495" i="19"/>
  <c r="M494" i="19"/>
  <c r="L494" i="19"/>
  <c r="M493" i="19"/>
  <c r="L493" i="19"/>
  <c r="M492" i="19"/>
  <c r="L492" i="19"/>
  <c r="N492" i="19"/>
  <c r="M491" i="19"/>
  <c r="L491" i="19"/>
  <c r="M490" i="19"/>
  <c r="L490" i="19"/>
  <c r="M489" i="19"/>
  <c r="L489" i="19"/>
  <c r="M488" i="19"/>
  <c r="L488" i="19"/>
  <c r="N488" i="19"/>
  <c r="M487" i="19"/>
  <c r="L487" i="19"/>
  <c r="M486" i="19"/>
  <c r="L486" i="19"/>
  <c r="M485" i="19"/>
  <c r="L485" i="19"/>
  <c r="M484" i="19"/>
  <c r="L484" i="19"/>
  <c r="N484" i="19"/>
  <c r="M483" i="19"/>
  <c r="L483" i="19"/>
  <c r="M482" i="19"/>
  <c r="L482" i="19"/>
  <c r="M481" i="19"/>
  <c r="L481" i="19"/>
  <c r="M480" i="19"/>
  <c r="L480" i="19"/>
  <c r="N480" i="19"/>
  <c r="M479" i="19"/>
  <c r="N479" i="19"/>
  <c r="L479" i="19"/>
  <c r="M478" i="19"/>
  <c r="L478" i="19"/>
  <c r="M477" i="19"/>
  <c r="L477" i="19"/>
  <c r="M476" i="19"/>
  <c r="L476" i="19"/>
  <c r="N476" i="19"/>
  <c r="M475" i="19"/>
  <c r="L475" i="19"/>
  <c r="M474" i="19"/>
  <c r="L474" i="19"/>
  <c r="M473" i="19"/>
  <c r="L473" i="19"/>
  <c r="M472" i="19"/>
  <c r="L472" i="19"/>
  <c r="N472" i="19"/>
  <c r="M471" i="19"/>
  <c r="L471" i="19"/>
  <c r="M470" i="19"/>
  <c r="L470" i="19"/>
  <c r="M469" i="19"/>
  <c r="L469" i="19"/>
  <c r="M468" i="19"/>
  <c r="L468" i="19"/>
  <c r="N468" i="19"/>
  <c r="M467" i="19"/>
  <c r="L467" i="19"/>
  <c r="M466" i="19"/>
  <c r="L466" i="19"/>
  <c r="M465" i="19"/>
  <c r="L465" i="19"/>
  <c r="M464" i="19"/>
  <c r="L464" i="19"/>
  <c r="N464" i="19"/>
  <c r="M463" i="19"/>
  <c r="N463" i="19"/>
  <c r="L463" i="19"/>
  <c r="M462" i="19"/>
  <c r="L462" i="19"/>
  <c r="M461" i="19"/>
  <c r="L461" i="19"/>
  <c r="M460" i="19"/>
  <c r="L460" i="19"/>
  <c r="N460" i="19"/>
  <c r="M459" i="19"/>
  <c r="L459" i="19"/>
  <c r="M458" i="19"/>
  <c r="L458" i="19"/>
  <c r="M457" i="19"/>
  <c r="L457" i="19"/>
  <c r="M456" i="19"/>
  <c r="L456" i="19"/>
  <c r="N456" i="19"/>
  <c r="M455" i="19"/>
  <c r="L455" i="19"/>
  <c r="M454" i="19"/>
  <c r="L454" i="19"/>
  <c r="M453" i="19"/>
  <c r="L453" i="19"/>
  <c r="M452" i="19"/>
  <c r="L452" i="19"/>
  <c r="N452" i="19"/>
  <c r="M451" i="19"/>
  <c r="L451" i="19"/>
  <c r="M450" i="19"/>
  <c r="L450" i="19"/>
  <c r="M449" i="19"/>
  <c r="L449" i="19"/>
  <c r="M448" i="19"/>
  <c r="L448" i="19"/>
  <c r="N448" i="19"/>
  <c r="M447" i="19"/>
  <c r="N447" i="19"/>
  <c r="L447" i="19"/>
  <c r="M446" i="19"/>
  <c r="L446" i="19"/>
  <c r="M445" i="19"/>
  <c r="L445" i="19"/>
  <c r="M444" i="19"/>
  <c r="L444" i="19"/>
  <c r="N444" i="19"/>
  <c r="M443" i="19"/>
  <c r="L443" i="19"/>
  <c r="M442" i="19"/>
  <c r="L442" i="19"/>
  <c r="M441" i="19"/>
  <c r="L441" i="19"/>
  <c r="M440" i="19"/>
  <c r="L440" i="19"/>
  <c r="N440" i="19"/>
  <c r="M439" i="19"/>
  <c r="L439" i="19"/>
  <c r="M438" i="19"/>
  <c r="L438" i="19"/>
  <c r="M437" i="19"/>
  <c r="L437" i="19"/>
  <c r="M436" i="19"/>
  <c r="L436" i="19"/>
  <c r="N436" i="19"/>
  <c r="M435" i="19"/>
  <c r="L435" i="19"/>
  <c r="M434" i="19"/>
  <c r="L434" i="19"/>
  <c r="M433" i="19"/>
  <c r="L433" i="19"/>
  <c r="M432" i="19"/>
  <c r="L432" i="19"/>
  <c r="N432" i="19"/>
  <c r="M431" i="19"/>
  <c r="L431" i="19"/>
  <c r="M430" i="19"/>
  <c r="L430" i="19"/>
  <c r="M429" i="19"/>
  <c r="L429" i="19"/>
  <c r="M428" i="19"/>
  <c r="L428" i="19"/>
  <c r="N428" i="19"/>
  <c r="M427" i="19"/>
  <c r="L427" i="19"/>
  <c r="M426" i="19"/>
  <c r="L426" i="19"/>
  <c r="M425" i="19"/>
  <c r="L425" i="19"/>
  <c r="M424" i="19"/>
  <c r="L424" i="19"/>
  <c r="N424" i="19"/>
  <c r="M423" i="19"/>
  <c r="L423" i="19"/>
  <c r="M422" i="19"/>
  <c r="L422" i="19"/>
  <c r="M421" i="19"/>
  <c r="L421" i="19"/>
  <c r="M420" i="19"/>
  <c r="L420" i="19"/>
  <c r="N420" i="19"/>
  <c r="M419" i="19"/>
  <c r="N419" i="19"/>
  <c r="L419" i="19"/>
  <c r="M418" i="19"/>
  <c r="L418" i="19"/>
  <c r="M417" i="19"/>
  <c r="L417" i="19"/>
  <c r="M416" i="19"/>
  <c r="L416" i="19"/>
  <c r="N416" i="19"/>
  <c r="M415" i="19"/>
  <c r="L415" i="19"/>
  <c r="M414" i="19"/>
  <c r="L414" i="19"/>
  <c r="M413" i="19"/>
  <c r="L413" i="19"/>
  <c r="M412" i="19"/>
  <c r="L412" i="19"/>
  <c r="N412" i="19"/>
  <c r="M411" i="19"/>
  <c r="L411" i="19"/>
  <c r="M410" i="19"/>
  <c r="L410" i="19"/>
  <c r="M409" i="19"/>
  <c r="L409" i="19"/>
  <c r="M408" i="19"/>
  <c r="L408" i="19"/>
  <c r="N408" i="19"/>
  <c r="M407" i="19"/>
  <c r="L407" i="19"/>
  <c r="M406" i="19"/>
  <c r="L406" i="19"/>
  <c r="M405" i="19"/>
  <c r="L405" i="19"/>
  <c r="M404" i="19"/>
  <c r="L404" i="19"/>
  <c r="N404" i="19"/>
  <c r="M403" i="19"/>
  <c r="N403" i="19"/>
  <c r="L403" i="19"/>
  <c r="M402" i="19"/>
  <c r="L402" i="19"/>
  <c r="M401" i="19"/>
  <c r="L401" i="19"/>
  <c r="M400" i="19"/>
  <c r="L400" i="19"/>
  <c r="N400" i="19"/>
  <c r="M399" i="19"/>
  <c r="N399" i="19"/>
  <c r="L399" i="19"/>
  <c r="M398" i="19"/>
  <c r="L398" i="19"/>
  <c r="M397" i="19"/>
  <c r="L397" i="19"/>
  <c r="M396" i="19"/>
  <c r="L396" i="19"/>
  <c r="N396" i="19"/>
  <c r="M395" i="19"/>
  <c r="L395" i="19"/>
  <c r="M394" i="19"/>
  <c r="L394" i="19"/>
  <c r="M393" i="19"/>
  <c r="L393" i="19"/>
  <c r="M392" i="19"/>
  <c r="L392" i="19"/>
  <c r="N392" i="19"/>
  <c r="M391" i="19"/>
  <c r="L391" i="19"/>
  <c r="M389" i="19"/>
  <c r="L389" i="19"/>
  <c r="M388" i="19"/>
  <c r="M387" i="19"/>
  <c r="M385" i="19"/>
  <c r="L385" i="19"/>
  <c r="N385" i="19"/>
  <c r="M384" i="19"/>
  <c r="M383" i="19"/>
  <c r="L382" i="19"/>
  <c r="M381" i="19"/>
  <c r="L381" i="19"/>
  <c r="M380" i="19"/>
  <c r="M379" i="19"/>
  <c r="L378" i="19"/>
  <c r="N378" i="19"/>
  <c r="M377" i="19"/>
  <c r="L377" i="19"/>
  <c r="M376" i="19"/>
  <c r="M375" i="19"/>
  <c r="L375" i="19"/>
  <c r="L373" i="19"/>
  <c r="M372" i="19"/>
  <c r="L372" i="19"/>
  <c r="N372" i="19"/>
  <c r="M371" i="19"/>
  <c r="L371" i="19"/>
  <c r="L369" i="19"/>
  <c r="M368" i="19"/>
  <c r="L368" i="19"/>
  <c r="M367" i="19"/>
  <c r="L367" i="19"/>
  <c r="L366" i="19"/>
  <c r="N366" i="19"/>
  <c r="M365" i="19"/>
  <c r="L365" i="19"/>
  <c r="M364" i="19"/>
  <c r="L364" i="19"/>
  <c r="M363" i="19"/>
  <c r="L363" i="19"/>
  <c r="M362" i="19"/>
  <c r="L362" i="19"/>
  <c r="N362" i="19"/>
  <c r="M361" i="19"/>
  <c r="N361" i="19"/>
  <c r="L361" i="19"/>
  <c r="M360" i="19"/>
  <c r="L360" i="19"/>
  <c r="M359" i="19"/>
  <c r="L359" i="19"/>
  <c r="M358" i="19"/>
  <c r="L358" i="19"/>
  <c r="N358" i="19"/>
  <c r="M357" i="19"/>
  <c r="L357" i="19"/>
  <c r="M356" i="19"/>
  <c r="L356" i="19"/>
  <c r="M355" i="19"/>
  <c r="L355" i="19"/>
  <c r="M354" i="19"/>
  <c r="L354" i="19"/>
  <c r="M353" i="19"/>
  <c r="L353" i="19"/>
  <c r="M352" i="19"/>
  <c r="L352" i="19"/>
  <c r="M351" i="19"/>
  <c r="L351" i="19"/>
  <c r="M350" i="19"/>
  <c r="L350" i="19"/>
  <c r="N350" i="19"/>
  <c r="M349" i="19"/>
  <c r="N349" i="19"/>
  <c r="L349" i="19"/>
  <c r="M348" i="19"/>
  <c r="L348" i="19"/>
  <c r="M347" i="19"/>
  <c r="L347" i="19"/>
  <c r="M346" i="19"/>
  <c r="L346" i="19"/>
  <c r="N346" i="19"/>
  <c r="M345" i="19"/>
  <c r="L345" i="19"/>
  <c r="M344" i="19"/>
  <c r="L344" i="19"/>
  <c r="M343" i="19"/>
  <c r="L343" i="19"/>
  <c r="M342" i="19"/>
  <c r="L342" i="19"/>
  <c r="N342" i="19"/>
  <c r="M341" i="19"/>
  <c r="L341" i="19"/>
  <c r="M340" i="19"/>
  <c r="L340" i="19"/>
  <c r="M339" i="19"/>
  <c r="L339" i="19"/>
  <c r="M338" i="19"/>
  <c r="L338" i="19"/>
  <c r="N338" i="19"/>
  <c r="M337" i="19"/>
  <c r="L337" i="19"/>
  <c r="M336" i="19"/>
  <c r="L336" i="19"/>
  <c r="M335" i="19"/>
  <c r="L335" i="19"/>
  <c r="M334" i="19"/>
  <c r="L334" i="19"/>
  <c r="N334" i="19"/>
  <c r="M333" i="19"/>
  <c r="L333" i="19"/>
  <c r="M332" i="19"/>
  <c r="L332" i="19"/>
  <c r="M331" i="19"/>
  <c r="L331" i="19"/>
  <c r="M330" i="19"/>
  <c r="L330" i="19"/>
  <c r="M329" i="19"/>
  <c r="L329" i="19"/>
  <c r="M328" i="19"/>
  <c r="L328" i="19"/>
  <c r="M327" i="19"/>
  <c r="L327" i="19"/>
  <c r="M326" i="19"/>
  <c r="L326" i="19"/>
  <c r="N326" i="19"/>
  <c r="M325" i="19"/>
  <c r="L325" i="19"/>
  <c r="M324" i="19"/>
  <c r="L324" i="19"/>
  <c r="M323" i="19"/>
  <c r="L323" i="19"/>
  <c r="M322" i="19"/>
  <c r="L322" i="19"/>
  <c r="N322" i="19"/>
  <c r="M321" i="19"/>
  <c r="L321" i="19"/>
  <c r="M320" i="19"/>
  <c r="L320" i="19"/>
  <c r="M319" i="19"/>
  <c r="L319" i="19"/>
  <c r="M318" i="19"/>
  <c r="L318" i="19"/>
  <c r="N318" i="19"/>
  <c r="M317" i="19"/>
  <c r="N317" i="19"/>
  <c r="L317" i="19"/>
  <c r="M316" i="19"/>
  <c r="L316" i="19"/>
  <c r="M315" i="19"/>
  <c r="L315" i="19"/>
  <c r="M314" i="19"/>
  <c r="L314" i="19"/>
  <c r="N314" i="19"/>
  <c r="M313" i="19"/>
  <c r="L313" i="19"/>
  <c r="M312" i="19"/>
  <c r="L312" i="19"/>
  <c r="M311" i="19"/>
  <c r="L311" i="19"/>
  <c r="M310" i="19"/>
  <c r="L310" i="19"/>
  <c r="N310" i="19"/>
  <c r="M309" i="19"/>
  <c r="L309" i="19"/>
  <c r="M308" i="19"/>
  <c r="L308" i="19"/>
  <c r="M307" i="19"/>
  <c r="L307" i="19"/>
  <c r="M306" i="19"/>
  <c r="L306" i="19"/>
  <c r="N306" i="19"/>
  <c r="M305" i="19"/>
  <c r="L305" i="19"/>
  <c r="M304" i="19"/>
  <c r="L304" i="19"/>
  <c r="M303" i="19"/>
  <c r="L303" i="19"/>
  <c r="M302" i="19"/>
  <c r="L302" i="19"/>
  <c r="N302" i="19"/>
  <c r="M301" i="19"/>
  <c r="L301" i="19"/>
  <c r="M300" i="19"/>
  <c r="L300" i="19"/>
  <c r="M299" i="19"/>
  <c r="L299" i="19"/>
  <c r="M298" i="19"/>
  <c r="L298" i="19"/>
  <c r="N298" i="19"/>
  <c r="M297" i="19"/>
  <c r="L297" i="19"/>
  <c r="M296" i="19"/>
  <c r="L296" i="19"/>
  <c r="M295" i="19"/>
  <c r="L295" i="19"/>
  <c r="M294" i="19"/>
  <c r="L294" i="19"/>
  <c r="N294" i="19"/>
  <c r="M293" i="19"/>
  <c r="L293" i="19"/>
  <c r="M292" i="19"/>
  <c r="L292" i="19"/>
  <c r="M291" i="19"/>
  <c r="L291" i="19"/>
  <c r="M290" i="19"/>
  <c r="L290" i="19"/>
  <c r="N290" i="19"/>
  <c r="M289" i="19"/>
  <c r="L289" i="19"/>
  <c r="M288" i="19"/>
  <c r="L288" i="19"/>
  <c r="M287" i="19"/>
  <c r="L287" i="19"/>
  <c r="M286" i="19"/>
  <c r="L286" i="19"/>
  <c r="N286" i="19"/>
  <c r="M285" i="19"/>
  <c r="L285" i="19"/>
  <c r="M284" i="19"/>
  <c r="L284" i="19"/>
  <c r="M283" i="19"/>
  <c r="L283" i="19"/>
  <c r="M282" i="19"/>
  <c r="L282" i="19"/>
  <c r="N282" i="19"/>
  <c r="M281" i="19"/>
  <c r="L281" i="19"/>
  <c r="M280" i="19"/>
  <c r="L280" i="19"/>
  <c r="M279" i="19"/>
  <c r="L279" i="19"/>
  <c r="M278" i="19"/>
  <c r="L278" i="19"/>
  <c r="N278" i="19"/>
  <c r="M277" i="19"/>
  <c r="L277" i="19"/>
  <c r="M276" i="19"/>
  <c r="L276" i="19"/>
  <c r="M275" i="19"/>
  <c r="L275" i="19"/>
  <c r="M274" i="19"/>
  <c r="M273" i="19"/>
  <c r="M271" i="19"/>
  <c r="L271" i="19"/>
  <c r="M270" i="19"/>
  <c r="M269" i="19"/>
  <c r="L268" i="19"/>
  <c r="M267" i="19"/>
  <c r="L267" i="19"/>
  <c r="M266" i="19"/>
  <c r="M265" i="19"/>
  <c r="L264" i="19"/>
  <c r="M263" i="19"/>
  <c r="L263" i="19"/>
  <c r="M262" i="19"/>
  <c r="M261" i="19"/>
  <c r="L260" i="19"/>
  <c r="M259" i="19"/>
  <c r="L259" i="19"/>
  <c r="N259" i="19"/>
  <c r="M258" i="19"/>
  <c r="L257" i="19"/>
  <c r="M255" i="19"/>
  <c r="L255" i="19"/>
  <c r="M253" i="19"/>
  <c r="M252" i="19"/>
  <c r="M251" i="19"/>
  <c r="L251" i="19"/>
  <c r="N251" i="19"/>
  <c r="M250" i="19"/>
  <c r="M249" i="19"/>
  <c r="M248" i="19"/>
  <c r="M247" i="19"/>
  <c r="L247" i="19"/>
  <c r="M245" i="19"/>
  <c r="L245" i="19"/>
  <c r="N245" i="19"/>
  <c r="M244" i="19"/>
  <c r="N244" i="19"/>
  <c r="L244" i="19"/>
  <c r="M243" i="19"/>
  <c r="L243" i="19"/>
  <c r="L242" i="19"/>
  <c r="M241" i="19"/>
  <c r="L241" i="19"/>
  <c r="M240" i="19"/>
  <c r="L240" i="19"/>
  <c r="N240" i="19"/>
  <c r="M239" i="19"/>
  <c r="N239" i="19"/>
  <c r="L239" i="19"/>
  <c r="M238" i="19"/>
  <c r="L238" i="19"/>
  <c r="M237" i="19"/>
  <c r="L237" i="19"/>
  <c r="M236" i="19"/>
  <c r="L236" i="19"/>
  <c r="N236" i="19"/>
  <c r="O236" i="19"/>
  <c r="M235" i="19"/>
  <c r="L235" i="19"/>
  <c r="M234" i="19"/>
  <c r="L234" i="19"/>
  <c r="M233" i="19"/>
  <c r="L233" i="19"/>
  <c r="M232" i="19"/>
  <c r="L232" i="19"/>
  <c r="N232" i="19"/>
  <c r="M231" i="19"/>
  <c r="N231" i="19"/>
  <c r="L231" i="19"/>
  <c r="M230" i="19"/>
  <c r="L230" i="19"/>
  <c r="M229" i="19"/>
  <c r="L229" i="19"/>
  <c r="M228" i="19"/>
  <c r="L228" i="19"/>
  <c r="N228" i="19"/>
  <c r="M227" i="19"/>
  <c r="N227" i="19"/>
  <c r="L227" i="19"/>
  <c r="M226" i="19"/>
  <c r="L226" i="19"/>
  <c r="M225" i="19"/>
  <c r="L225" i="19"/>
  <c r="M224" i="19"/>
  <c r="L224" i="19"/>
  <c r="N224" i="19"/>
  <c r="M223" i="19"/>
  <c r="N223" i="19"/>
  <c r="L223" i="19"/>
  <c r="M222" i="19"/>
  <c r="L222" i="19"/>
  <c r="M221" i="19"/>
  <c r="L221" i="19"/>
  <c r="M220" i="19"/>
  <c r="L220" i="19"/>
  <c r="N220" i="19"/>
  <c r="M219" i="19"/>
  <c r="L219" i="19"/>
  <c r="M218" i="19"/>
  <c r="L218" i="19"/>
  <c r="M217" i="19"/>
  <c r="L217" i="19"/>
  <c r="M216" i="19"/>
  <c r="L216" i="19"/>
  <c r="N216" i="19"/>
  <c r="O216" i="19"/>
  <c r="M215" i="19"/>
  <c r="N215" i="19"/>
  <c r="L215" i="19"/>
  <c r="M214" i="19"/>
  <c r="L214" i="19"/>
  <c r="M213" i="19"/>
  <c r="L213" i="19"/>
  <c r="M212" i="19"/>
  <c r="L212" i="19"/>
  <c r="N212" i="19"/>
  <c r="M211" i="19"/>
  <c r="L211" i="19"/>
  <c r="M210" i="19"/>
  <c r="L210" i="19"/>
  <c r="M209" i="19"/>
  <c r="L209" i="19"/>
  <c r="M208" i="19"/>
  <c r="L208" i="19"/>
  <c r="N208" i="19"/>
  <c r="M207" i="19"/>
  <c r="N207" i="19"/>
  <c r="L207" i="19"/>
  <c r="M206" i="19"/>
  <c r="L206" i="19"/>
  <c r="M205" i="19"/>
  <c r="L205" i="19"/>
  <c r="M204" i="19"/>
  <c r="L204" i="19"/>
  <c r="N204" i="19"/>
  <c r="M203" i="19"/>
  <c r="N203" i="19"/>
  <c r="L203" i="19"/>
  <c r="M202" i="19"/>
  <c r="L202" i="19"/>
  <c r="M201" i="19"/>
  <c r="L201" i="19"/>
  <c r="M200" i="19"/>
  <c r="L200" i="19"/>
  <c r="N200" i="19"/>
  <c r="M199" i="19"/>
  <c r="L199" i="19"/>
  <c r="M198" i="19"/>
  <c r="L198" i="19"/>
  <c r="M197" i="19"/>
  <c r="L197" i="19"/>
  <c r="M196" i="19"/>
  <c r="L196" i="19"/>
  <c r="N196" i="19"/>
  <c r="M195" i="19"/>
  <c r="L195" i="19"/>
  <c r="M194" i="19"/>
  <c r="L194" i="19"/>
  <c r="M193" i="19"/>
  <c r="L193" i="19"/>
  <c r="M192" i="19"/>
  <c r="L192" i="19"/>
  <c r="N192" i="19"/>
  <c r="O192" i="19"/>
  <c r="M191" i="19"/>
  <c r="N191" i="19"/>
  <c r="L191" i="19"/>
  <c r="M190" i="19"/>
  <c r="L190" i="19"/>
  <c r="M189" i="19"/>
  <c r="L189" i="19"/>
  <c r="M188" i="19"/>
  <c r="L188" i="19"/>
  <c r="N188" i="19"/>
  <c r="M187" i="19"/>
  <c r="N187" i="19"/>
  <c r="L187" i="19"/>
  <c r="M186" i="19"/>
  <c r="L186" i="19"/>
  <c r="M185" i="19"/>
  <c r="L185" i="19"/>
  <c r="M184" i="19"/>
  <c r="L184" i="19"/>
  <c r="N184" i="19"/>
  <c r="M183" i="19"/>
  <c r="L183" i="19"/>
  <c r="M182" i="19"/>
  <c r="L182" i="19"/>
  <c r="M181" i="19"/>
  <c r="L181" i="19"/>
  <c r="M180" i="19"/>
  <c r="L180" i="19"/>
  <c r="N180" i="19"/>
  <c r="M179" i="19"/>
  <c r="L179" i="19"/>
  <c r="M178" i="19"/>
  <c r="L178" i="19"/>
  <c r="M177" i="19"/>
  <c r="L177" i="19"/>
  <c r="M176" i="19"/>
  <c r="L176" i="19"/>
  <c r="N176" i="19"/>
  <c r="M175" i="19"/>
  <c r="N175" i="19"/>
  <c r="L175" i="19"/>
  <c r="M174" i="19"/>
  <c r="L174" i="19"/>
  <c r="M173" i="19"/>
  <c r="L173" i="19"/>
  <c r="M172" i="19"/>
  <c r="L172" i="19"/>
  <c r="N172" i="19"/>
  <c r="M171" i="19"/>
  <c r="N171" i="19"/>
  <c r="L171" i="19"/>
  <c r="M170" i="19"/>
  <c r="L170" i="19"/>
  <c r="M169" i="19"/>
  <c r="L169" i="19"/>
  <c r="M168" i="19"/>
  <c r="L168" i="19"/>
  <c r="N168" i="19"/>
  <c r="M167" i="19"/>
  <c r="N167" i="19"/>
  <c r="L167" i="19"/>
  <c r="M166" i="19"/>
  <c r="L166" i="19"/>
  <c r="M165" i="19"/>
  <c r="L165" i="19"/>
  <c r="M164" i="19"/>
  <c r="L164" i="19"/>
  <c r="N164" i="19"/>
  <c r="M163" i="19"/>
  <c r="N163" i="19"/>
  <c r="L163" i="19"/>
  <c r="M162" i="19"/>
  <c r="L162" i="19"/>
  <c r="M161" i="19"/>
  <c r="L161" i="19"/>
  <c r="M160" i="19"/>
  <c r="L160" i="19"/>
  <c r="N160" i="19"/>
  <c r="M159" i="19"/>
  <c r="N159" i="19"/>
  <c r="L159" i="19"/>
  <c r="M158" i="19"/>
  <c r="L158" i="19"/>
  <c r="M157" i="19"/>
  <c r="L157" i="19"/>
  <c r="M156" i="19"/>
  <c r="L156" i="19"/>
  <c r="N156" i="19"/>
  <c r="M155" i="19"/>
  <c r="N155" i="19"/>
  <c r="L155" i="19"/>
  <c r="M154" i="19"/>
  <c r="L154" i="19"/>
  <c r="M153" i="19"/>
  <c r="L153" i="19"/>
  <c r="M152" i="19"/>
  <c r="L152" i="19"/>
  <c r="N152" i="19"/>
  <c r="O152" i="19"/>
  <c r="M151" i="19"/>
  <c r="N151" i="19"/>
  <c r="L151" i="19"/>
  <c r="M150" i="19"/>
  <c r="L150" i="19"/>
  <c r="M149" i="19"/>
  <c r="L149" i="19"/>
  <c r="M148" i="19"/>
  <c r="L148" i="19"/>
  <c r="N148" i="19"/>
  <c r="M147" i="19"/>
  <c r="N147" i="19"/>
  <c r="L147" i="19"/>
  <c r="M146" i="19"/>
  <c r="L146" i="19"/>
  <c r="M145" i="19"/>
  <c r="L145" i="19"/>
  <c r="M144" i="19"/>
  <c r="L144" i="19"/>
  <c r="N144" i="19"/>
  <c r="O144" i="19"/>
  <c r="M143" i="19"/>
  <c r="N143" i="19"/>
  <c r="L143" i="19"/>
  <c r="M142" i="19"/>
  <c r="L142" i="19"/>
  <c r="M141" i="19"/>
  <c r="L141" i="19"/>
  <c r="M140" i="19"/>
  <c r="L140" i="19"/>
  <c r="N140" i="19"/>
  <c r="M139" i="19"/>
  <c r="N139" i="19"/>
  <c r="L139" i="19"/>
  <c r="M138" i="19"/>
  <c r="L138" i="19"/>
  <c r="M137" i="19"/>
  <c r="L137" i="19"/>
  <c r="M136" i="19"/>
  <c r="L136" i="19"/>
  <c r="N136" i="19"/>
  <c r="O136" i="19"/>
  <c r="M135" i="19"/>
  <c r="L135" i="19"/>
  <c r="M134" i="19"/>
  <c r="L134" i="19"/>
  <c r="M133" i="19"/>
  <c r="L133" i="19"/>
  <c r="M132" i="19"/>
  <c r="L132" i="19"/>
  <c r="N132" i="19"/>
  <c r="O132" i="19"/>
  <c r="M131" i="19"/>
  <c r="N131" i="19"/>
  <c r="L131" i="19"/>
  <c r="M130" i="19"/>
  <c r="L130" i="19"/>
  <c r="M129" i="19"/>
  <c r="L129" i="19"/>
  <c r="M128" i="19"/>
  <c r="L128" i="19"/>
  <c r="N128" i="19"/>
  <c r="O128" i="19"/>
  <c r="M127" i="19"/>
  <c r="N127" i="19"/>
  <c r="L127" i="19"/>
  <c r="M126" i="19"/>
  <c r="L126" i="19"/>
  <c r="M125" i="19"/>
  <c r="L125" i="19"/>
  <c r="M124" i="19"/>
  <c r="L124" i="19"/>
  <c r="N124" i="19"/>
  <c r="O124" i="19"/>
  <c r="M123" i="19"/>
  <c r="N123" i="19"/>
  <c r="L123" i="19"/>
  <c r="M122" i="19"/>
  <c r="L122" i="19"/>
  <c r="M121" i="19"/>
  <c r="L121" i="19"/>
  <c r="M120" i="19"/>
  <c r="L120" i="19"/>
  <c r="N120" i="19"/>
  <c r="M119" i="19"/>
  <c r="N119" i="19"/>
  <c r="L119" i="19"/>
  <c r="M118" i="19"/>
  <c r="L118" i="19"/>
  <c r="M117" i="19"/>
  <c r="L117" i="19"/>
  <c r="M116" i="19"/>
  <c r="L116" i="19"/>
  <c r="N116" i="19"/>
  <c r="M115" i="19"/>
  <c r="N115" i="19"/>
  <c r="L115" i="19"/>
  <c r="M114" i="19"/>
  <c r="L114" i="19"/>
  <c r="M113" i="19"/>
  <c r="L113" i="19"/>
  <c r="M112" i="19"/>
  <c r="L112" i="19"/>
  <c r="N112" i="19"/>
  <c r="O112" i="19"/>
  <c r="M111" i="19"/>
  <c r="N111" i="19"/>
  <c r="L111" i="19"/>
  <c r="M110" i="19"/>
  <c r="L110" i="19"/>
  <c r="M109" i="19"/>
  <c r="L109" i="19"/>
  <c r="M108" i="19"/>
  <c r="L108" i="19"/>
  <c r="N108" i="19"/>
  <c r="O108" i="19"/>
  <c r="M107" i="19"/>
  <c r="N107" i="19"/>
  <c r="L107" i="19"/>
  <c r="M106" i="19"/>
  <c r="L106" i="19"/>
  <c r="M105" i="19"/>
  <c r="L105" i="19"/>
  <c r="M104" i="19"/>
  <c r="L104" i="19"/>
  <c r="N104" i="19"/>
  <c r="M103" i="19"/>
  <c r="N103" i="19"/>
  <c r="L103" i="19"/>
  <c r="M102" i="19"/>
  <c r="L102" i="19"/>
  <c r="M101" i="19"/>
  <c r="M100" i="19"/>
  <c r="M98" i="19"/>
  <c r="N98" i="19"/>
  <c r="O98" i="19"/>
  <c r="M97" i="19"/>
  <c r="N97" i="19"/>
  <c r="O97" i="19"/>
  <c r="M96" i="19"/>
  <c r="M95" i="19"/>
  <c r="L95" i="19"/>
  <c r="M94" i="19"/>
  <c r="M93" i="19"/>
  <c r="M91" i="19"/>
  <c r="M90" i="19"/>
  <c r="M89" i="19"/>
  <c r="L89" i="19"/>
  <c r="M88" i="19"/>
  <c r="L88" i="19"/>
  <c r="M87" i="19"/>
  <c r="L87" i="19"/>
  <c r="M86" i="19"/>
  <c r="L86" i="19"/>
  <c r="N86" i="19"/>
  <c r="M85" i="19"/>
  <c r="L85" i="19"/>
  <c r="M84" i="19"/>
  <c r="L84" i="19"/>
  <c r="M83" i="19"/>
  <c r="L83" i="19"/>
  <c r="M82" i="19"/>
  <c r="L82" i="19"/>
  <c r="N82" i="19"/>
  <c r="M81" i="19"/>
  <c r="L81" i="19"/>
  <c r="M80" i="19"/>
  <c r="L80" i="19"/>
  <c r="M79" i="19"/>
  <c r="L79" i="19"/>
  <c r="M78" i="19"/>
  <c r="L78" i="19"/>
  <c r="N78" i="19"/>
  <c r="M77" i="19"/>
  <c r="L77" i="19"/>
  <c r="M76" i="19"/>
  <c r="L76" i="19"/>
  <c r="M75" i="19"/>
  <c r="L75" i="19"/>
  <c r="M74" i="19"/>
  <c r="L74" i="19"/>
  <c r="N74" i="19"/>
  <c r="O74" i="19"/>
  <c r="M73" i="19"/>
  <c r="L73" i="19"/>
  <c r="M72" i="19"/>
  <c r="L72" i="19"/>
  <c r="M71" i="19"/>
  <c r="L71" i="19"/>
  <c r="M70" i="19"/>
  <c r="L70" i="19"/>
  <c r="N70" i="19"/>
  <c r="O70" i="19"/>
  <c r="M69" i="19"/>
  <c r="L69" i="19"/>
  <c r="M68" i="19"/>
  <c r="L68" i="19"/>
  <c r="M67" i="19"/>
  <c r="L67" i="19"/>
  <c r="M66" i="19"/>
  <c r="L66" i="19"/>
  <c r="N66" i="19"/>
  <c r="M65" i="19"/>
  <c r="L65" i="19"/>
  <c r="M64" i="19"/>
  <c r="M63" i="19"/>
  <c r="L61" i="19"/>
  <c r="M60" i="19"/>
  <c r="L60" i="19"/>
  <c r="M59" i="19"/>
  <c r="L59" i="19"/>
  <c r="N59" i="19"/>
  <c r="O59" i="19"/>
  <c r="M58" i="19"/>
  <c r="N58" i="19"/>
  <c r="L58" i="19"/>
  <c r="M57" i="19"/>
  <c r="L57" i="19"/>
  <c r="M56" i="19"/>
  <c r="L56" i="19"/>
  <c r="M55" i="19"/>
  <c r="L55" i="19"/>
  <c r="N55" i="19"/>
  <c r="O55" i="19"/>
  <c r="M54" i="19"/>
  <c r="N54" i="19"/>
  <c r="L54" i="19"/>
  <c r="M53" i="19"/>
  <c r="L53" i="19"/>
  <c r="M52" i="19"/>
  <c r="L52" i="19"/>
  <c r="M51" i="19"/>
  <c r="L51" i="19"/>
  <c r="N51" i="19"/>
  <c r="O51" i="19"/>
  <c r="M50" i="19"/>
  <c r="N50" i="19"/>
  <c r="O50" i="19"/>
  <c r="L50" i="19"/>
  <c r="M49" i="19"/>
  <c r="L49" i="19"/>
  <c r="M48" i="19"/>
  <c r="L48" i="19"/>
  <c r="M47" i="19"/>
  <c r="L47" i="19"/>
  <c r="N47" i="19"/>
  <c r="O47" i="19"/>
  <c r="M46" i="19"/>
  <c r="N46" i="19"/>
  <c r="L46" i="19"/>
  <c r="M45" i="19"/>
  <c r="L45" i="19"/>
  <c r="M44" i="19"/>
  <c r="L44" i="19"/>
  <c r="M43" i="19"/>
  <c r="L43" i="19"/>
  <c r="N43" i="19"/>
  <c r="O43" i="19"/>
  <c r="M42" i="19"/>
  <c r="N42" i="19"/>
  <c r="L42" i="19"/>
  <c r="M41" i="19"/>
  <c r="L41" i="19"/>
  <c r="M40" i="19"/>
  <c r="L40" i="19"/>
  <c r="M39" i="19"/>
  <c r="L39" i="19"/>
  <c r="N39" i="19"/>
  <c r="O39" i="19"/>
  <c r="M38" i="19"/>
  <c r="N38" i="19"/>
  <c r="L38" i="19"/>
  <c r="M37" i="19"/>
  <c r="L37" i="19"/>
  <c r="M36" i="19"/>
  <c r="L36" i="19"/>
  <c r="M35" i="19"/>
  <c r="L35" i="19"/>
  <c r="M34" i="19"/>
  <c r="L34" i="19"/>
  <c r="M33" i="19"/>
  <c r="L33" i="19"/>
  <c r="M32" i="19"/>
  <c r="L32" i="19"/>
  <c r="C59" i="19"/>
  <c r="P59" i="19"/>
  <c r="C86" i="19"/>
  <c r="M31" i="19"/>
  <c r="L31" i="19"/>
  <c r="M30" i="19"/>
  <c r="L30" i="19"/>
  <c r="M29" i="19"/>
  <c r="L29" i="19"/>
  <c r="N29" i="19"/>
  <c r="M28" i="19"/>
  <c r="L28" i="19"/>
  <c r="N28" i="19"/>
  <c r="O28" i="19"/>
  <c r="M27" i="19"/>
  <c r="L27" i="19"/>
  <c r="M26" i="19"/>
  <c r="L26" i="19"/>
  <c r="M25" i="19"/>
  <c r="L25" i="19"/>
  <c r="N25" i="19"/>
  <c r="M24" i="19"/>
  <c r="L24" i="19"/>
  <c r="N24" i="19"/>
  <c r="O24" i="19"/>
  <c r="M23" i="19"/>
  <c r="L23" i="19"/>
  <c r="M22" i="19"/>
  <c r="L22" i="19"/>
  <c r="M21" i="19"/>
  <c r="L21" i="19"/>
  <c r="N21" i="19"/>
  <c r="M20" i="19"/>
  <c r="L20" i="19"/>
  <c r="N20" i="19"/>
  <c r="M19" i="19"/>
  <c r="L19" i="19"/>
  <c r="M18" i="19"/>
  <c r="L18" i="19"/>
  <c r="M17" i="19"/>
  <c r="L17" i="19"/>
  <c r="N17" i="19"/>
  <c r="M16" i="19"/>
  <c r="L16" i="19"/>
  <c r="N16" i="19"/>
  <c r="M15" i="19"/>
  <c r="L15" i="19"/>
  <c r="M14" i="19"/>
  <c r="L14" i="19"/>
  <c r="M13" i="19"/>
  <c r="L13" i="19"/>
  <c r="N13" i="19"/>
  <c r="M12" i="19"/>
  <c r="L12" i="19"/>
  <c r="N12" i="19"/>
  <c r="M11" i="19"/>
  <c r="L11" i="19"/>
  <c r="M10" i="19"/>
  <c r="L10" i="19"/>
  <c r="M9" i="19"/>
  <c r="L9" i="19"/>
  <c r="M8" i="19"/>
  <c r="L8" i="19"/>
  <c r="N8" i="19"/>
  <c r="M7" i="19"/>
  <c r="L7" i="19"/>
  <c r="F1329" i="19"/>
  <c r="E1329" i="19"/>
  <c r="E32" i="20"/>
  <c r="D32" i="20"/>
  <c r="F32" i="20"/>
  <c r="F31" i="20"/>
  <c r="G31" i="20"/>
  <c r="C31" i="19"/>
  <c r="F30" i="20"/>
  <c r="G30" i="20"/>
  <c r="C30" i="19"/>
  <c r="F29" i="20"/>
  <c r="G29" i="20"/>
  <c r="C29" i="19"/>
  <c r="F28" i="20"/>
  <c r="G28" i="20"/>
  <c r="C28" i="19"/>
  <c r="C55" i="19"/>
  <c r="C82" i="19"/>
  <c r="C109" i="19"/>
  <c r="C136" i="19"/>
  <c r="F27" i="20"/>
  <c r="G27" i="20"/>
  <c r="C27" i="19"/>
  <c r="C54" i="19"/>
  <c r="C81" i="19"/>
  <c r="F26" i="20"/>
  <c r="G26" i="20"/>
  <c r="C26" i="19"/>
  <c r="F25" i="20"/>
  <c r="G25" i="20"/>
  <c r="C25" i="19"/>
  <c r="F24" i="20"/>
  <c r="G24" i="20"/>
  <c r="C24" i="19"/>
  <c r="F23" i="20"/>
  <c r="G23" i="20"/>
  <c r="C23" i="19"/>
  <c r="P23" i="19"/>
  <c r="F22" i="20"/>
  <c r="G22" i="20"/>
  <c r="C22" i="19"/>
  <c r="F21" i="20"/>
  <c r="G21" i="20"/>
  <c r="C21" i="19"/>
  <c r="F20" i="20"/>
  <c r="G20" i="20"/>
  <c r="C20" i="19"/>
  <c r="F19" i="20"/>
  <c r="G19" i="20"/>
  <c r="C19" i="19"/>
  <c r="P19" i="19"/>
  <c r="F18" i="20"/>
  <c r="G18" i="20"/>
  <c r="C18" i="19"/>
  <c r="P18" i="19"/>
  <c r="F17" i="20"/>
  <c r="G17" i="20"/>
  <c r="C17" i="19"/>
  <c r="C44" i="19"/>
  <c r="C71" i="19"/>
  <c r="F16" i="20"/>
  <c r="G16" i="20"/>
  <c r="C16" i="19"/>
  <c r="C43" i="19"/>
  <c r="F15" i="20"/>
  <c r="G15" i="20"/>
  <c r="C15" i="19"/>
  <c r="F14" i="20"/>
  <c r="G14" i="20"/>
  <c r="C14" i="19"/>
  <c r="C41" i="19"/>
  <c r="P41" i="19"/>
  <c r="F13" i="20"/>
  <c r="G13" i="20"/>
  <c r="C13" i="19"/>
  <c r="O13" i="19"/>
  <c r="F12" i="20"/>
  <c r="G12" i="20"/>
  <c r="C12" i="19"/>
  <c r="P12" i="19"/>
  <c r="F11" i="20"/>
  <c r="G11" i="20"/>
  <c r="C11" i="19"/>
  <c r="F10" i="20"/>
  <c r="G10" i="20"/>
  <c r="C10" i="19"/>
  <c r="F9" i="20"/>
  <c r="G9" i="20"/>
  <c r="C9" i="19"/>
  <c r="C36" i="19"/>
  <c r="F8" i="20"/>
  <c r="G8" i="20"/>
  <c r="C8" i="19"/>
  <c r="C35" i="19"/>
  <c r="F7" i="20"/>
  <c r="G7" i="20"/>
  <c r="C7" i="19"/>
  <c r="F6" i="20"/>
  <c r="G6" i="20"/>
  <c r="C6" i="19"/>
  <c r="C33" i="19"/>
  <c r="N739" i="19"/>
  <c r="N1295" i="19"/>
  <c r="N1316" i="19"/>
  <c r="N10" i="19"/>
  <c r="N18" i="19"/>
  <c r="N26" i="19"/>
  <c r="N863" i="19"/>
  <c r="N867" i="19"/>
  <c r="N871" i="19"/>
  <c r="N875" i="19"/>
  <c r="N879" i="19"/>
  <c r="N883" i="19"/>
  <c r="N891" i="19"/>
  <c r="N895" i="19"/>
  <c r="N899" i="19"/>
  <c r="N903" i="19"/>
  <c r="N911" i="19"/>
  <c r="N915" i="19"/>
  <c r="N927" i="19"/>
  <c r="N931" i="19"/>
  <c r="N935" i="19"/>
  <c r="N1258" i="19"/>
  <c r="N109" i="19"/>
  <c r="N907" i="19"/>
  <c r="N34" i="19"/>
  <c r="N67" i="19"/>
  <c r="N71" i="19"/>
  <c r="N75" i="19"/>
  <c r="N79" i="19"/>
  <c r="N83" i="19"/>
  <c r="N87" i="19"/>
  <c r="N247" i="19"/>
  <c r="N275" i="19"/>
  <c r="N279" i="19"/>
  <c r="N283" i="19"/>
  <c r="N287" i="19"/>
  <c r="N291" i="19"/>
  <c r="N295" i="19"/>
  <c r="N299" i="19"/>
  <c r="N303" i="19"/>
  <c r="N307" i="19"/>
  <c r="N311" i="19"/>
  <c r="N315" i="19"/>
  <c r="N319" i="19"/>
  <c r="N323" i="19"/>
  <c r="N327" i="19"/>
  <c r="N331" i="19"/>
  <c r="N335" i="19"/>
  <c r="N339" i="19"/>
  <c r="N343" i="19"/>
  <c r="N347" i="19"/>
  <c r="N351" i="19"/>
  <c r="N355" i="19"/>
  <c r="N359" i="19"/>
  <c r="N363" i="19"/>
  <c r="N393" i="19"/>
  <c r="N397" i="19"/>
  <c r="N401" i="19"/>
  <c r="N405" i="19"/>
  <c r="N409" i="19"/>
  <c r="N413" i="19"/>
  <c r="N417" i="19"/>
  <c r="N421" i="19"/>
  <c r="N1271" i="19"/>
  <c r="N425" i="19"/>
  <c r="N429" i="19"/>
  <c r="N433" i="19"/>
  <c r="N437" i="19"/>
  <c r="N441" i="19"/>
  <c r="N445" i="19"/>
  <c r="N449" i="19"/>
  <c r="N453" i="19"/>
  <c r="N457" i="19"/>
  <c r="N461" i="19"/>
  <c r="N465" i="19"/>
  <c r="N469" i="19"/>
  <c r="N473" i="19"/>
  <c r="N477" i="19"/>
  <c r="N481" i="19"/>
  <c r="N485" i="19"/>
  <c r="N489" i="19"/>
  <c r="N493" i="19"/>
  <c r="N497" i="19"/>
  <c r="N501" i="19"/>
  <c r="N505" i="19"/>
  <c r="N509" i="19"/>
  <c r="N636" i="19"/>
  <c r="N648" i="19"/>
  <c r="N658" i="19"/>
  <c r="N676" i="19"/>
  <c r="N680" i="19"/>
  <c r="N684" i="19"/>
  <c r="N688" i="19"/>
  <c r="N692" i="19"/>
  <c r="N696" i="19"/>
  <c r="N700" i="19"/>
  <c r="N704" i="19"/>
  <c r="N708" i="19"/>
  <c r="N712" i="19"/>
  <c r="N716" i="19"/>
  <c r="N720" i="19"/>
  <c r="N724" i="19"/>
  <c r="N728" i="19"/>
  <c r="N732" i="19"/>
  <c r="N736" i="19"/>
  <c r="N36" i="19"/>
  <c r="N40" i="19"/>
  <c r="N44" i="19"/>
  <c r="N48" i="19"/>
  <c r="N52" i="19"/>
  <c r="N56" i="19"/>
  <c r="N105" i="19"/>
  <c r="N113" i="19"/>
  <c r="N761" i="19"/>
  <c r="N765" i="19"/>
  <c r="N781" i="19"/>
  <c r="N785" i="19"/>
  <c r="N940" i="19"/>
  <c r="N1250" i="19"/>
  <c r="N9" i="19"/>
  <c r="N11" i="19"/>
  <c r="N752" i="19"/>
  <c r="N33" i="19"/>
  <c r="N37" i="19"/>
  <c r="N41" i="19"/>
  <c r="O41" i="19"/>
  <c r="N45" i="19"/>
  <c r="N49" i="19"/>
  <c r="N53" i="19"/>
  <c r="N57" i="19"/>
  <c r="N102" i="19"/>
  <c r="N106" i="19"/>
  <c r="N110" i="19"/>
  <c r="N114" i="19"/>
  <c r="N118" i="19"/>
  <c r="N122" i="19"/>
  <c r="N126" i="19"/>
  <c r="N130" i="19"/>
  <c r="N134" i="19"/>
  <c r="N138" i="19"/>
  <c r="N142" i="19"/>
  <c r="N146" i="19"/>
  <c r="N150" i="19"/>
  <c r="N154" i="19"/>
  <c r="N158" i="19"/>
  <c r="N162" i="19"/>
  <c r="N166" i="19"/>
  <c r="N170" i="19"/>
  <c r="N174" i="19"/>
  <c r="N178" i="19"/>
  <c r="N182" i="19"/>
  <c r="N186" i="19"/>
  <c r="N190" i="19"/>
  <c r="N194" i="19"/>
  <c r="N255" i="19"/>
  <c r="N368" i="19"/>
  <c r="N381" i="19"/>
  <c r="N644" i="19"/>
  <c r="N760" i="19"/>
  <c r="N764" i="19"/>
  <c r="N768" i="19"/>
  <c r="N772" i="19"/>
  <c r="N776" i="19"/>
  <c r="N780" i="19"/>
  <c r="N784" i="19"/>
  <c r="N788" i="19"/>
  <c r="N792" i="19"/>
  <c r="N796" i="19"/>
  <c r="N800" i="19"/>
  <c r="N804" i="19"/>
  <c r="N808" i="19"/>
  <c r="N812" i="19"/>
  <c r="N816" i="19"/>
  <c r="N820" i="19"/>
  <c r="N824" i="19"/>
  <c r="N828" i="19"/>
  <c r="N832" i="19"/>
  <c r="N836" i="19"/>
  <c r="N840" i="19"/>
  <c r="N1220" i="19"/>
  <c r="N1226" i="19"/>
  <c r="N1249" i="19"/>
  <c r="N948" i="19"/>
  <c r="N954" i="19"/>
  <c r="N972" i="19"/>
  <c r="N976" i="19"/>
  <c r="N1300" i="19"/>
  <c r="N198" i="19"/>
  <c r="N202" i="19"/>
  <c r="N206" i="19"/>
  <c r="N375" i="19"/>
  <c r="N529" i="19"/>
  <c r="N551" i="19"/>
  <c r="N679" i="19"/>
  <c r="N683" i="19"/>
  <c r="N860" i="19"/>
  <c r="N864" i="19"/>
  <c r="N868" i="19"/>
  <c r="N872" i="19"/>
  <c r="N876" i="19"/>
  <c r="N880" i="19"/>
  <c r="N884" i="19"/>
  <c r="N888" i="19"/>
  <c r="N892" i="19"/>
  <c r="N896" i="19"/>
  <c r="N900" i="19"/>
  <c r="N904" i="19"/>
  <c r="N908" i="19"/>
  <c r="N912" i="19"/>
  <c r="N916" i="19"/>
  <c r="N920" i="19"/>
  <c r="N924" i="19"/>
  <c r="N928" i="19"/>
  <c r="N932" i="19"/>
  <c r="N936" i="19"/>
  <c r="N60" i="19"/>
  <c r="N117" i="19"/>
  <c r="N121" i="19"/>
  <c r="N125" i="19"/>
  <c r="N129" i="19"/>
  <c r="N133" i="19"/>
  <c r="N135" i="19"/>
  <c r="N137" i="19"/>
  <c r="N141" i="19"/>
  <c r="N145" i="19"/>
  <c r="N149" i="19"/>
  <c r="N153" i="19"/>
  <c r="N157" i="19"/>
  <c r="N161" i="19"/>
  <c r="N165" i="19"/>
  <c r="N169" i="19"/>
  <c r="N173" i="19"/>
  <c r="N177" i="19"/>
  <c r="N179" i="19"/>
  <c r="O179" i="19"/>
  <c r="N181" i="19"/>
  <c r="N183" i="19"/>
  <c r="N185" i="19"/>
  <c r="N189" i="19"/>
  <c r="N193" i="19"/>
  <c r="N195" i="19"/>
  <c r="N197" i="19"/>
  <c r="N199" i="19"/>
  <c r="N201" i="19"/>
  <c r="N205" i="19"/>
  <c r="N267" i="19"/>
  <c r="N367" i="19"/>
  <c r="N769" i="19"/>
  <c r="N773" i="19"/>
  <c r="N789" i="19"/>
  <c r="N793" i="19"/>
  <c r="N797" i="19"/>
  <c r="N801" i="19"/>
  <c r="N805" i="19"/>
  <c r="N809" i="19"/>
  <c r="N813" i="19"/>
  <c r="N817" i="19"/>
  <c r="N821" i="19"/>
  <c r="N825" i="19"/>
  <c r="N829" i="19"/>
  <c r="N833" i="19"/>
  <c r="N837" i="19"/>
  <c r="N841" i="19"/>
  <c r="N1189" i="19"/>
  <c r="N1321" i="19"/>
  <c r="N1327" i="19"/>
  <c r="N7" i="19"/>
  <c r="N15" i="19"/>
  <c r="N23" i="19"/>
  <c r="N31" i="19"/>
  <c r="N68" i="19"/>
  <c r="N72" i="19"/>
  <c r="N76" i="19"/>
  <c r="N80" i="19"/>
  <c r="N84" i="19"/>
  <c r="N88" i="19"/>
  <c r="N95" i="19"/>
  <c r="N263" i="19"/>
  <c r="N276" i="19"/>
  <c r="N280" i="19"/>
  <c r="N284" i="19"/>
  <c r="N288" i="19"/>
  <c r="N292" i="19"/>
  <c r="N296" i="19"/>
  <c r="N300" i="19"/>
  <c r="N304" i="19"/>
  <c r="N308" i="19"/>
  <c r="N312" i="19"/>
  <c r="N316" i="19"/>
  <c r="N320" i="19"/>
  <c r="N324" i="19"/>
  <c r="N328" i="19"/>
  <c r="N332" i="19"/>
  <c r="N336" i="19"/>
  <c r="N340" i="19"/>
  <c r="N344" i="19"/>
  <c r="N348" i="19"/>
  <c r="N352" i="19"/>
  <c r="N356" i="19"/>
  <c r="N360" i="19"/>
  <c r="N364" i="19"/>
  <c r="N389" i="19"/>
  <c r="N960" i="19"/>
  <c r="N1223" i="19"/>
  <c r="N1235" i="19"/>
  <c r="N1251" i="19"/>
  <c r="N330" i="19"/>
  <c r="N354" i="19"/>
  <c r="N519" i="19"/>
  <c r="N535" i="19"/>
  <c r="N642" i="19"/>
  <c r="N652" i="19"/>
  <c r="N670" i="19"/>
  <c r="N759" i="19"/>
  <c r="N763" i="19"/>
  <c r="N767" i="19"/>
  <c r="N771" i="19"/>
  <c r="N775" i="19"/>
  <c r="N779" i="19"/>
  <c r="N783" i="19"/>
  <c r="N787" i="19"/>
  <c r="N791" i="19"/>
  <c r="N795" i="19"/>
  <c r="N799" i="19"/>
  <c r="N803" i="19"/>
  <c r="N807" i="19"/>
  <c r="N811" i="19"/>
  <c r="N815" i="19"/>
  <c r="N819" i="19"/>
  <c r="N823" i="19"/>
  <c r="N827" i="19"/>
  <c r="N831" i="19"/>
  <c r="N835" i="19"/>
  <c r="N839" i="19"/>
  <c r="N843" i="19"/>
  <c r="N944" i="19"/>
  <c r="N956" i="19"/>
  <c r="N968" i="19"/>
  <c r="N1238" i="19"/>
  <c r="N1289" i="19"/>
  <c r="N394" i="19"/>
  <c r="N398" i="19"/>
  <c r="N402" i="19"/>
  <c r="N406" i="19"/>
  <c r="N410" i="19"/>
  <c r="N414" i="19"/>
  <c r="N418" i="19"/>
  <c r="N422" i="19"/>
  <c r="N426" i="19"/>
  <c r="N430" i="19"/>
  <c r="N434" i="19"/>
  <c r="N438" i="19"/>
  <c r="N442" i="19"/>
  <c r="N446" i="19"/>
  <c r="N450" i="19"/>
  <c r="N454" i="19"/>
  <c r="N458" i="19"/>
  <c r="N462" i="19"/>
  <c r="N466" i="19"/>
  <c r="N470" i="19"/>
  <c r="N474" i="19"/>
  <c r="N478" i="19"/>
  <c r="N482" i="19"/>
  <c r="N486" i="19"/>
  <c r="N490" i="19"/>
  <c r="N494" i="19"/>
  <c r="N498" i="19"/>
  <c r="N502" i="19"/>
  <c r="N506" i="19"/>
  <c r="N510" i="19"/>
  <c r="N537" i="19"/>
  <c r="N543" i="19"/>
  <c r="N638" i="19"/>
  <c r="N654" i="19"/>
  <c r="N666" i="19"/>
  <c r="N673" i="19"/>
  <c r="N677" i="19"/>
  <c r="N681" i="19"/>
  <c r="N685" i="19"/>
  <c r="N689" i="19"/>
  <c r="N693" i="19"/>
  <c r="N697" i="19"/>
  <c r="N701" i="19"/>
  <c r="N705" i="19"/>
  <c r="N709" i="19"/>
  <c r="N713" i="19"/>
  <c r="N717" i="19"/>
  <c r="N721" i="19"/>
  <c r="N725" i="19"/>
  <c r="N729" i="19"/>
  <c r="N733" i="19"/>
  <c r="N737" i="19"/>
  <c r="N847" i="19"/>
  <c r="N854" i="19"/>
  <c r="N858" i="19"/>
  <c r="N862" i="19"/>
  <c r="N866" i="19"/>
  <c r="N874" i="19"/>
  <c r="N878" i="19"/>
  <c r="N882" i="19"/>
  <c r="N886" i="19"/>
  <c r="N890" i="19"/>
  <c r="N906" i="19"/>
  <c r="N910" i="19"/>
  <c r="N914" i="19"/>
  <c r="N918" i="19"/>
  <c r="N922" i="19"/>
  <c r="N926" i="19"/>
  <c r="N930" i="19"/>
  <c r="P32" i="19"/>
  <c r="N19" i="19"/>
  <c r="N27" i="19"/>
  <c r="N14" i="19"/>
  <c r="N22" i="19"/>
  <c r="N30" i="19"/>
  <c r="O30" i="19"/>
  <c r="N32" i="19"/>
  <c r="O32" i="19"/>
  <c r="I1329" i="19"/>
  <c r="K1329" i="19"/>
  <c r="L64" i="19"/>
  <c r="N64" i="19"/>
  <c r="D1329" i="19"/>
  <c r="L6" i="19"/>
  <c r="M6" i="19"/>
  <c r="H1329" i="19"/>
  <c r="M61" i="19"/>
  <c r="N61" i="19"/>
  <c r="G1329" i="19"/>
  <c r="L62" i="19"/>
  <c r="J1329" i="19"/>
  <c r="M62" i="19"/>
  <c r="L63" i="19"/>
  <c r="N63" i="19"/>
  <c r="N209" i="19"/>
  <c r="N210" i="19"/>
  <c r="N211" i="19"/>
  <c r="N213" i="19"/>
  <c r="N214" i="19"/>
  <c r="N217" i="19"/>
  <c r="N218" i="19"/>
  <c r="N219" i="19"/>
  <c r="N221" i="19"/>
  <c r="N222" i="19"/>
  <c r="N225" i="19"/>
  <c r="N226" i="19"/>
  <c r="N229" i="19"/>
  <c r="N230" i="19"/>
  <c r="N233" i="19"/>
  <c r="N234" i="19"/>
  <c r="N235" i="19"/>
  <c r="N237" i="19"/>
  <c r="N238" i="19"/>
  <c r="N241" i="19"/>
  <c r="N243" i="19"/>
  <c r="L96" i="19"/>
  <c r="N96" i="19"/>
  <c r="L90" i="19"/>
  <c r="L92" i="19"/>
  <c r="L97" i="19"/>
  <c r="M92" i="19"/>
  <c r="L93" i="19"/>
  <c r="N93" i="19"/>
  <c r="L98" i="19"/>
  <c r="L99" i="19"/>
  <c r="L91" i="19"/>
  <c r="N91" i="19"/>
  <c r="L94" i="19"/>
  <c r="N94" i="19"/>
  <c r="M99" i="19"/>
  <c r="L100" i="19"/>
  <c r="N100" i="19"/>
  <c r="L101" i="19"/>
  <c r="N101" i="19"/>
  <c r="M242" i="19"/>
  <c r="N242" i="19"/>
  <c r="L254" i="19"/>
  <c r="M260" i="19"/>
  <c r="N260" i="19"/>
  <c r="L261" i="19"/>
  <c r="N261" i="19"/>
  <c r="L272" i="19"/>
  <c r="M254" i="19"/>
  <c r="L262" i="19"/>
  <c r="N262" i="19"/>
  <c r="M272" i="19"/>
  <c r="L273" i="19"/>
  <c r="L246" i="19"/>
  <c r="L249" i="19"/>
  <c r="N249" i="19"/>
  <c r="L256" i="19"/>
  <c r="L274" i="19"/>
  <c r="N274" i="19"/>
  <c r="M246" i="19"/>
  <c r="L252" i="19"/>
  <c r="N252" i="19"/>
  <c r="M256" i="19"/>
  <c r="M264" i="19"/>
  <c r="N264" i="19"/>
  <c r="L265" i="19"/>
  <c r="L266" i="19"/>
  <c r="N266" i="19"/>
  <c r="L253" i="19"/>
  <c r="N253" i="19"/>
  <c r="M257" i="19"/>
  <c r="N257" i="19"/>
  <c r="L250" i="19"/>
  <c r="L258" i="19"/>
  <c r="N258" i="19"/>
  <c r="M268" i="19"/>
  <c r="N268" i="19"/>
  <c r="L269" i="19"/>
  <c r="N269" i="19"/>
  <c r="L248" i="19"/>
  <c r="N248" i="19"/>
  <c r="L270" i="19"/>
  <c r="N270" i="19"/>
  <c r="M370" i="19"/>
  <c r="L374" i="19"/>
  <c r="M378" i="19"/>
  <c r="L379" i="19"/>
  <c r="N379" i="19"/>
  <c r="L390" i="19"/>
  <c r="M374" i="19"/>
  <c r="L380" i="19"/>
  <c r="N380" i="19"/>
  <c r="M390" i="19"/>
  <c r="M382" i="19"/>
  <c r="N382" i="19"/>
  <c r="L383" i="19"/>
  <c r="N383" i="19"/>
  <c r="M369" i="19"/>
  <c r="N369" i="19"/>
  <c r="L376" i="19"/>
  <c r="N376" i="19"/>
  <c r="L384" i="19"/>
  <c r="M366" i="19"/>
  <c r="L386" i="19"/>
  <c r="M373" i="19"/>
  <c r="N373" i="19"/>
  <c r="M386" i="19"/>
  <c r="L387" i="19"/>
  <c r="N387" i="19"/>
  <c r="L370" i="19"/>
  <c r="L388" i="19"/>
  <c r="N388" i="19"/>
  <c r="M538" i="19"/>
  <c r="L540" i="19"/>
  <c r="M549" i="19"/>
  <c r="N549" i="19"/>
  <c r="L550" i="19"/>
  <c r="L514" i="19"/>
  <c r="N514" i="19"/>
  <c r="M516" i="19"/>
  <c r="N516" i="19"/>
  <c r="M521" i="19"/>
  <c r="N521" i="19"/>
  <c r="L530" i="19"/>
  <c r="N530" i="19"/>
  <c r="L531" i="19"/>
  <c r="N531" i="19"/>
  <c r="N541" i="19"/>
  <c r="M550" i="19"/>
  <c r="L552" i="19"/>
  <c r="N552" i="19"/>
  <c r="M517" i="19"/>
  <c r="N517" i="19"/>
  <c r="M522" i="19"/>
  <c r="N522" i="19"/>
  <c r="L523" i="19"/>
  <c r="N523" i="19"/>
  <c r="L533" i="19"/>
  <c r="M542" i="19"/>
  <c r="N542" i="19"/>
  <c r="L544" i="19"/>
  <c r="N544" i="19"/>
  <c r="M553" i="19"/>
  <c r="N553" i="19"/>
  <c r="L554" i="19"/>
  <c r="L555" i="19"/>
  <c r="L524" i="19"/>
  <c r="M533" i="19"/>
  <c r="N533" i="19"/>
  <c r="L534" i="19"/>
  <c r="M554" i="19"/>
  <c r="L556" i="19"/>
  <c r="M513" i="19"/>
  <c r="N513" i="19"/>
  <c r="L515" i="19"/>
  <c r="N515" i="19"/>
  <c r="L525" i="19"/>
  <c r="M534" i="19"/>
  <c r="L536" i="19"/>
  <c r="N536" i="19"/>
  <c r="M545" i="19"/>
  <c r="L546" i="19"/>
  <c r="L547" i="19"/>
  <c r="L557" i="19"/>
  <c r="M525" i="19"/>
  <c r="L526" i="19"/>
  <c r="L527" i="19"/>
  <c r="N527" i="19"/>
  <c r="M546" i="19"/>
  <c r="L548" i="19"/>
  <c r="N548" i="19"/>
  <c r="M557" i="19"/>
  <c r="L558" i="19"/>
  <c r="N558" i="19"/>
  <c r="L559" i="19"/>
  <c r="N559" i="19"/>
  <c r="L520" i="19"/>
  <c r="N520" i="19"/>
  <c r="L528" i="19"/>
  <c r="N528" i="19"/>
  <c r="L538" i="19"/>
  <c r="N560" i="19"/>
  <c r="N563" i="19"/>
  <c r="N564" i="19"/>
  <c r="N565" i="19"/>
  <c r="N567" i="19"/>
  <c r="N568" i="19"/>
  <c r="N571" i="19"/>
  <c r="N572" i="19"/>
  <c r="N573" i="19"/>
  <c r="N575" i="19"/>
  <c r="N576" i="19"/>
  <c r="N579" i="19"/>
  <c r="N580" i="19"/>
  <c r="N581" i="19"/>
  <c r="N583" i="19"/>
  <c r="N584" i="19"/>
  <c r="N587" i="19"/>
  <c r="N588" i="19"/>
  <c r="N589" i="19"/>
  <c r="N591" i="19"/>
  <c r="N592" i="19"/>
  <c r="N595" i="19"/>
  <c r="N596" i="19"/>
  <c r="N597" i="19"/>
  <c r="N599" i="19"/>
  <c r="N600" i="19"/>
  <c r="N603" i="19"/>
  <c r="N604" i="19"/>
  <c r="N605" i="19"/>
  <c r="N607" i="19"/>
  <c r="N608" i="19"/>
  <c r="N611" i="19"/>
  <c r="N612" i="19"/>
  <c r="N613" i="19"/>
  <c r="N615" i="19"/>
  <c r="N616" i="19"/>
  <c r="N619" i="19"/>
  <c r="N620" i="19"/>
  <c r="N621" i="19"/>
  <c r="N623" i="19"/>
  <c r="N624" i="19"/>
  <c r="N627" i="19"/>
  <c r="N628" i="19"/>
  <c r="N629" i="19"/>
  <c r="N631" i="19"/>
  <c r="N632" i="19"/>
  <c r="N635" i="19"/>
  <c r="M633" i="19"/>
  <c r="N633" i="19"/>
  <c r="L643" i="19"/>
  <c r="L653" i="19"/>
  <c r="N653" i="19"/>
  <c r="M663" i="19"/>
  <c r="N663" i="19"/>
  <c r="L664" i="19"/>
  <c r="N664" i="19"/>
  <c r="L637" i="19"/>
  <c r="N637" i="19"/>
  <c r="M643" i="19"/>
  <c r="L665" i="19"/>
  <c r="N665" i="19"/>
  <c r="M637" i="19"/>
  <c r="L645" i="19"/>
  <c r="N645" i="19"/>
  <c r="L656" i="19"/>
  <c r="N656" i="19"/>
  <c r="L657" i="19"/>
  <c r="N657" i="19"/>
  <c r="M667" i="19"/>
  <c r="N667" i="19"/>
  <c r="L668" i="19"/>
  <c r="M639" i="19"/>
  <c r="N639" i="19"/>
  <c r="L669" i="19"/>
  <c r="N669" i="19"/>
  <c r="L640" i="19"/>
  <c r="L649" i="19"/>
  <c r="N649" i="19"/>
  <c r="M659" i="19"/>
  <c r="N659" i="19"/>
  <c r="L660" i="19"/>
  <c r="N660" i="19"/>
  <c r="L671" i="19"/>
  <c r="M640" i="19"/>
  <c r="L661" i="19"/>
  <c r="N661" i="19"/>
  <c r="M671" i="19"/>
  <c r="L672" i="19"/>
  <c r="N672" i="19"/>
  <c r="N740" i="19"/>
  <c r="N741" i="19"/>
  <c r="N744" i="19"/>
  <c r="L746" i="19"/>
  <c r="N746" i="19"/>
  <c r="L749" i="19"/>
  <c r="N749" i="19"/>
  <c r="L750" i="19"/>
  <c r="L745" i="19"/>
  <c r="N745" i="19"/>
  <c r="L747" i="19"/>
  <c r="N747" i="19"/>
  <c r="M750" i="19"/>
  <c r="L751" i="19"/>
  <c r="N751" i="19"/>
  <c r="L753" i="19"/>
  <c r="N753" i="19"/>
  <c r="M748" i="19"/>
  <c r="L755" i="19"/>
  <c r="N755" i="19"/>
  <c r="M753" i="19"/>
  <c r="L754" i="19"/>
  <c r="N754" i="19"/>
  <c r="L757" i="19"/>
  <c r="N757" i="19"/>
  <c r="M757" i="19"/>
  <c r="L758" i="19"/>
  <c r="L846" i="19"/>
  <c r="M846" i="19"/>
  <c r="L844" i="19"/>
  <c r="N844" i="19"/>
  <c r="L849" i="19"/>
  <c r="N849" i="19"/>
  <c r="L850" i="19"/>
  <c r="L845" i="19"/>
  <c r="N845" i="19"/>
  <c r="M850" i="19"/>
  <c r="L851" i="19"/>
  <c r="N851" i="19"/>
  <c r="L852" i="19"/>
  <c r="N852" i="19"/>
  <c r="M845" i="19"/>
  <c r="L853" i="19"/>
  <c r="N853" i="19"/>
  <c r="L938" i="19"/>
  <c r="N938" i="19"/>
  <c r="M938" i="19"/>
  <c r="L949" i="19"/>
  <c r="N949" i="19"/>
  <c r="L958" i="19"/>
  <c r="N958" i="19"/>
  <c r="L979" i="19"/>
  <c r="N979" i="19"/>
  <c r="N980" i="19"/>
  <c r="N981" i="19"/>
  <c r="N982" i="19"/>
  <c r="N983" i="19"/>
  <c r="N984" i="19"/>
  <c r="N985" i="19"/>
  <c r="N986" i="19"/>
  <c r="N987" i="19"/>
  <c r="N988" i="19"/>
  <c r="N989" i="19"/>
  <c r="N990" i="19"/>
  <c r="N991" i="19"/>
  <c r="N992" i="19"/>
  <c r="N993" i="19"/>
  <c r="N994" i="19"/>
  <c r="N995" i="19"/>
  <c r="N996" i="19"/>
  <c r="N997" i="19"/>
  <c r="N998" i="19"/>
  <c r="N999" i="19"/>
  <c r="N1000" i="19"/>
  <c r="N1001" i="19"/>
  <c r="N1002" i="19"/>
  <c r="N1003" i="19"/>
  <c r="N1004" i="19"/>
  <c r="N1005" i="19"/>
  <c r="N1006" i="19"/>
  <c r="N1007" i="19"/>
  <c r="N1008" i="19"/>
  <c r="N1009" i="19"/>
  <c r="N1010" i="19"/>
  <c r="N1011" i="19"/>
  <c r="N1012" i="19"/>
  <c r="N1013" i="19"/>
  <c r="N1014" i="19"/>
  <c r="N1015" i="19"/>
  <c r="N1016" i="19"/>
  <c r="N1017" i="19"/>
  <c r="N1018" i="19"/>
  <c r="N1019" i="19"/>
  <c r="N1020" i="19"/>
  <c r="N1021" i="19"/>
  <c r="N1022" i="19"/>
  <c r="N1023" i="19"/>
  <c r="N1024" i="19"/>
  <c r="N1025" i="19"/>
  <c r="N1026" i="19"/>
  <c r="N1027" i="19"/>
  <c r="N1028" i="19"/>
  <c r="N1029" i="19"/>
  <c r="N1030" i="19"/>
  <c r="N1031" i="19"/>
  <c r="N1032" i="19"/>
  <c r="N1033" i="19"/>
  <c r="N1034" i="19"/>
  <c r="N1035" i="19"/>
  <c r="N1036" i="19"/>
  <c r="N1037" i="19"/>
  <c r="N1038" i="19"/>
  <c r="N1039" i="19"/>
  <c r="N1040" i="19"/>
  <c r="N1041" i="19"/>
  <c r="N1042" i="19"/>
  <c r="M949" i="19"/>
  <c r="L959" i="19"/>
  <c r="N959" i="19"/>
  <c r="M969" i="19"/>
  <c r="N969" i="19"/>
  <c r="L970" i="19"/>
  <c r="N970" i="19"/>
  <c r="L950" i="19"/>
  <c r="N950" i="19"/>
  <c r="L971" i="19"/>
  <c r="N971" i="19"/>
  <c r="L941" i="19"/>
  <c r="L951" i="19"/>
  <c r="N951" i="19"/>
  <c r="M961" i="19"/>
  <c r="N961" i="19"/>
  <c r="L962" i="19"/>
  <c r="N962" i="19"/>
  <c r="L973" i="19"/>
  <c r="N973" i="19"/>
  <c r="L939" i="19"/>
  <c r="N939" i="19"/>
  <c r="M941" i="19"/>
  <c r="N941" i="19"/>
  <c r="L946" i="19"/>
  <c r="N946" i="19"/>
  <c r="L963" i="19"/>
  <c r="N963" i="19"/>
  <c r="M973" i="19"/>
  <c r="L974" i="19"/>
  <c r="N974" i="19"/>
  <c r="L942" i="19"/>
  <c r="N942" i="19"/>
  <c r="M946" i="19"/>
  <c r="L947" i="19"/>
  <c r="N947" i="19"/>
  <c r="L975" i="19"/>
  <c r="N975" i="19"/>
  <c r="L955" i="19"/>
  <c r="N955" i="19"/>
  <c r="M965" i="19"/>
  <c r="N965" i="19"/>
  <c r="L966" i="19"/>
  <c r="N966" i="19"/>
  <c r="L977" i="19"/>
  <c r="L943" i="19"/>
  <c r="N943" i="19"/>
  <c r="L967" i="19"/>
  <c r="N967" i="19"/>
  <c r="M977" i="19"/>
  <c r="N977" i="19"/>
  <c r="L978" i="19"/>
  <c r="N978" i="19"/>
  <c r="M1052" i="19"/>
  <c r="N1053" i="19"/>
  <c r="N1054" i="19"/>
  <c r="N1055" i="19"/>
  <c r="N1056" i="19"/>
  <c r="N1057" i="19"/>
  <c r="N1058" i="19"/>
  <c r="N1059" i="19"/>
  <c r="N1060" i="19"/>
  <c r="N1061" i="19"/>
  <c r="N1062" i="19"/>
  <c r="N1063" i="19"/>
  <c r="N1064" i="19"/>
  <c r="N1065" i="19"/>
  <c r="N1066" i="19"/>
  <c r="N1067" i="19"/>
  <c r="N1068" i="19"/>
  <c r="N1069" i="19"/>
  <c r="N1070" i="19"/>
  <c r="N1071" i="19"/>
  <c r="N1072" i="19"/>
  <c r="N1073" i="19"/>
  <c r="N1074" i="19"/>
  <c r="N1075" i="19"/>
  <c r="N1076" i="19"/>
  <c r="N1077" i="19"/>
  <c r="N1078" i="19"/>
  <c r="N1079" i="19"/>
  <c r="N1080" i="19"/>
  <c r="N1081" i="19"/>
  <c r="N1082" i="19"/>
  <c r="N1083" i="19"/>
  <c r="N1084" i="19"/>
  <c r="N1085" i="19"/>
  <c r="N1086" i="19"/>
  <c r="N1087" i="19"/>
  <c r="N1088" i="19"/>
  <c r="N1089" i="19"/>
  <c r="N1090" i="19"/>
  <c r="N1091" i="19"/>
  <c r="N1092" i="19"/>
  <c r="N1093" i="19"/>
  <c r="N1094" i="19"/>
  <c r="N1095" i="19"/>
  <c r="N1096" i="19"/>
  <c r="N1097" i="19"/>
  <c r="N1098" i="19"/>
  <c r="N1099" i="19"/>
  <c r="N1100" i="19"/>
  <c r="N1101" i="19"/>
  <c r="N1102" i="19"/>
  <c r="N1103" i="19"/>
  <c r="N1104" i="19"/>
  <c r="N1105" i="19"/>
  <c r="N1106" i="19"/>
  <c r="N1107" i="19"/>
  <c r="N1108" i="19"/>
  <c r="N1109" i="19"/>
  <c r="N1110" i="19"/>
  <c r="N1111" i="19"/>
  <c r="N1112" i="19"/>
  <c r="N1113" i="19"/>
  <c r="N1114" i="19"/>
  <c r="N1115" i="19"/>
  <c r="N1116" i="19"/>
  <c r="N1117" i="19"/>
  <c r="N1118" i="19"/>
  <c r="N1119" i="19"/>
  <c r="N1120" i="19"/>
  <c r="N1121" i="19"/>
  <c r="N1122" i="19"/>
  <c r="N1123" i="19"/>
  <c r="N1124" i="19"/>
  <c r="N1125" i="19"/>
  <c r="N1126" i="19"/>
  <c r="N1127" i="19"/>
  <c r="N1128" i="19"/>
  <c r="N1129" i="19"/>
  <c r="N1130" i="19"/>
  <c r="N1131" i="19"/>
  <c r="N1132" i="19"/>
  <c r="N1133" i="19"/>
  <c r="N1135" i="19"/>
  <c r="N1136" i="19"/>
  <c r="L1046" i="19"/>
  <c r="N1046" i="19"/>
  <c r="L1044" i="19"/>
  <c r="N1044" i="19"/>
  <c r="M1047" i="19"/>
  <c r="N1047" i="19"/>
  <c r="L1048" i="19"/>
  <c r="M1048" i="19"/>
  <c r="N1048" i="19"/>
  <c r="L1049" i="19"/>
  <c r="N1049" i="19"/>
  <c r="M1043" i="19"/>
  <c r="N1043" i="19"/>
  <c r="L1045" i="19"/>
  <c r="N1045" i="19"/>
  <c r="L1052" i="19"/>
  <c r="N1052" i="19"/>
  <c r="M1142" i="19"/>
  <c r="N1143" i="19"/>
  <c r="N1144" i="19"/>
  <c r="N1145" i="19"/>
  <c r="N1146" i="19"/>
  <c r="N1147" i="19"/>
  <c r="N1148" i="19"/>
  <c r="N1149" i="19"/>
  <c r="N1150" i="19"/>
  <c r="N1151" i="19"/>
  <c r="N1152" i="19"/>
  <c r="N1153" i="19"/>
  <c r="N1154" i="19"/>
  <c r="N1155" i="19"/>
  <c r="N1156" i="19"/>
  <c r="N1157" i="19"/>
  <c r="N1158" i="19"/>
  <c r="N1159" i="19"/>
  <c r="N1160" i="19"/>
  <c r="N1161" i="19"/>
  <c r="N1162" i="19"/>
  <c r="N1163" i="19"/>
  <c r="N1164" i="19"/>
  <c r="N1165" i="19"/>
  <c r="N1166" i="19"/>
  <c r="N1167" i="19"/>
  <c r="N1168" i="19"/>
  <c r="N1169" i="19"/>
  <c r="N1170" i="19"/>
  <c r="N1171" i="19"/>
  <c r="N1172" i="19"/>
  <c r="N1173" i="19"/>
  <c r="N1174" i="19"/>
  <c r="N1175" i="19"/>
  <c r="N1176" i="19"/>
  <c r="N1177" i="19"/>
  <c r="N1178" i="19"/>
  <c r="N1179" i="19"/>
  <c r="N1180" i="19"/>
  <c r="N1181" i="19"/>
  <c r="N1182" i="19"/>
  <c r="N1183" i="19"/>
  <c r="N1184" i="19"/>
  <c r="N1185" i="19"/>
  <c r="N1186" i="19"/>
  <c r="N1187" i="19"/>
  <c r="N1188" i="19"/>
  <c r="N1190" i="19"/>
  <c r="N1191" i="19"/>
  <c r="N1192" i="19"/>
  <c r="N1195" i="19"/>
  <c r="N1196" i="19"/>
  <c r="N1199" i="19"/>
  <c r="N1200" i="19"/>
  <c r="N1203" i="19"/>
  <c r="N1204" i="19"/>
  <c r="N1207" i="19"/>
  <c r="N1208" i="19"/>
  <c r="N1211" i="19"/>
  <c r="N1212" i="19"/>
  <c r="N1215" i="19"/>
  <c r="N1216" i="19"/>
  <c r="N1219" i="19"/>
  <c r="N1222" i="19"/>
  <c r="N1239" i="19"/>
  <c r="L1134" i="19"/>
  <c r="N1134" i="19"/>
  <c r="L1138" i="19"/>
  <c r="M1138" i="19"/>
  <c r="N1138" i="19"/>
  <c r="M1139" i="19"/>
  <c r="N1139" i="19"/>
  <c r="L1140" i="19"/>
  <c r="N1140" i="19"/>
  <c r="L1141" i="19"/>
  <c r="N1141" i="19"/>
  <c r="L1137" i="19"/>
  <c r="N1137" i="19"/>
  <c r="L1142" i="19"/>
  <c r="M1227" i="19"/>
  <c r="N1227" i="19"/>
  <c r="L1233" i="19"/>
  <c r="N1233" i="19"/>
  <c r="L1259" i="19"/>
  <c r="N1259" i="19"/>
  <c r="N1274" i="19"/>
  <c r="N1275" i="19"/>
  <c r="N1278" i="19"/>
  <c r="N1279" i="19"/>
  <c r="N1282" i="19"/>
  <c r="N1283" i="19"/>
  <c r="N1286" i="19"/>
  <c r="N1290" i="19"/>
  <c r="N1294" i="19"/>
  <c r="N1298" i="19"/>
  <c r="N1302" i="19"/>
  <c r="N1306" i="19"/>
  <c r="N1310" i="19"/>
  <c r="N1314" i="19"/>
  <c r="N1318" i="19"/>
  <c r="N1322" i="19"/>
  <c r="N1326" i="19"/>
  <c r="M1193" i="19"/>
  <c r="N1193" i="19"/>
  <c r="L1202" i="19"/>
  <c r="N1202" i="19"/>
  <c r="M1209" i="19"/>
  <c r="N1209" i="19"/>
  <c r="M1217" i="19"/>
  <c r="N1217" i="19"/>
  <c r="L1224" i="19"/>
  <c r="N1224" i="19"/>
  <c r="M1228" i="19"/>
  <c r="L1234" i="19"/>
  <c r="N1234" i="19"/>
  <c r="L1240" i="19"/>
  <c r="M1245" i="19"/>
  <c r="N1245" i="19"/>
  <c r="M1213" i="19"/>
  <c r="N1213" i="19"/>
  <c r="L1229" i="19"/>
  <c r="N1229" i="19"/>
  <c r="M1234" i="19"/>
  <c r="L1246" i="19"/>
  <c r="N1246" i="19"/>
  <c r="L1261" i="19"/>
  <c r="N1261" i="19"/>
  <c r="M1197" i="19"/>
  <c r="N1197" i="19"/>
  <c r="L1206" i="19"/>
  <c r="N1206" i="19"/>
  <c r="L1221" i="19"/>
  <c r="N1221" i="19"/>
  <c r="M1225" i="19"/>
  <c r="N1225" i="19"/>
  <c r="M1229" i="19"/>
  <c r="L1230" i="19"/>
  <c r="N1230" i="19"/>
  <c r="L1247" i="19"/>
  <c r="N1247" i="19"/>
  <c r="L1253" i="19"/>
  <c r="L1262" i="19"/>
  <c r="N1262" i="19"/>
  <c r="L1218" i="19"/>
  <c r="L1242" i="19"/>
  <c r="N1242" i="19"/>
  <c r="M1247" i="19"/>
  <c r="N1254" i="19"/>
  <c r="L1255" i="19"/>
  <c r="N1255" i="19"/>
  <c r="N1263" i="19"/>
  <c r="L1194" i="19"/>
  <c r="N1194" i="19"/>
  <c r="M1201" i="19"/>
  <c r="N1201" i="19"/>
  <c r="L1210" i="19"/>
  <c r="N1210" i="19"/>
  <c r="M1218" i="19"/>
  <c r="N1218" i="19"/>
  <c r="L1231" i="19"/>
  <c r="N1231" i="19"/>
  <c r="L1243" i="19"/>
  <c r="N1243" i="19"/>
  <c r="L1266" i="19"/>
  <c r="N1266" i="19"/>
  <c r="L1214" i="19"/>
  <c r="N1214" i="19"/>
  <c r="L1237" i="19"/>
  <c r="M1266" i="19"/>
  <c r="N1267" i="19"/>
  <c r="L1198" i="19"/>
  <c r="N1198" i="19"/>
  <c r="M1205" i="19"/>
  <c r="N1205" i="19"/>
  <c r="M1214" i="19"/>
  <c r="L1227" i="19"/>
  <c r="M1232" i="19"/>
  <c r="L1236" i="19"/>
  <c r="N1236" i="19"/>
  <c r="M1240" i="19"/>
  <c r="M1257" i="19"/>
  <c r="N1257" i="19"/>
  <c r="L1268" i="19"/>
  <c r="N1268" i="19"/>
  <c r="M1272" i="19"/>
  <c r="L1277" i="19"/>
  <c r="N1277" i="19"/>
  <c r="L1280" i="19"/>
  <c r="L1285" i="19"/>
  <c r="N1285" i="19"/>
  <c r="M1288" i="19"/>
  <c r="L1292" i="19"/>
  <c r="M1299" i="19"/>
  <c r="N1299" i="19"/>
  <c r="L1304" i="19"/>
  <c r="N1304" i="19"/>
  <c r="L1309" i="19"/>
  <c r="N1309" i="19"/>
  <c r="L1315" i="19"/>
  <c r="L1320" i="19"/>
  <c r="N1320" i="19"/>
  <c r="N1325" i="19"/>
  <c r="L1228" i="19"/>
  <c r="N1228" i="19"/>
  <c r="L1232" i="19"/>
  <c r="N1232" i="19"/>
  <c r="M1236" i="19"/>
  <c r="M1253" i="19"/>
  <c r="L1264" i="19"/>
  <c r="N1264" i="19"/>
  <c r="M1268" i="19"/>
  <c r="M1280" i="19"/>
  <c r="N1280" i="19"/>
  <c r="M1292" i="19"/>
  <c r="L1296" i="19"/>
  <c r="N1296" i="19"/>
  <c r="M1315" i="19"/>
  <c r="L1256" i="19"/>
  <c r="N1256" i="19"/>
  <c r="M1260" i="19"/>
  <c r="N1260" i="19"/>
  <c r="L1293" i="19"/>
  <c r="N1293" i="19"/>
  <c r="M1241" i="19"/>
  <c r="N1241" i="19"/>
  <c r="L1252" i="19"/>
  <c r="M1273" i="19"/>
  <c r="N1273" i="19"/>
  <c r="L1276" i="19"/>
  <c r="L1281" i="19"/>
  <c r="L1284" i="19"/>
  <c r="M1293" i="19"/>
  <c r="L1297" i="19"/>
  <c r="L1301" i="19"/>
  <c r="L1307" i="19"/>
  <c r="L1312" i="19"/>
  <c r="L1317" i="19"/>
  <c r="L1323" i="19"/>
  <c r="L1328" i="19"/>
  <c r="M1237" i="19"/>
  <c r="L1248" i="19"/>
  <c r="M1252" i="19"/>
  <c r="M1269" i="19"/>
  <c r="N1269" i="19"/>
  <c r="M1276" i="19"/>
  <c r="M1281" i="19"/>
  <c r="M1284" i="19"/>
  <c r="M1287" i="19"/>
  <c r="N1287" i="19"/>
  <c r="M1297" i="19"/>
  <c r="M1301" i="19"/>
  <c r="M1307" i="19"/>
  <c r="M1312" i="19"/>
  <c r="M1317" i="19"/>
  <c r="N1317" i="19"/>
  <c r="M1323" i="19"/>
  <c r="M1328" i="19"/>
  <c r="M1221" i="19"/>
  <c r="M1233" i="19"/>
  <c r="L1244" i="19"/>
  <c r="N1244" i="19"/>
  <c r="M1248" i="19"/>
  <c r="M1265" i="19"/>
  <c r="N1265" i="19"/>
  <c r="M1291" i="19"/>
  <c r="N1291" i="19"/>
  <c r="L1303" i="19"/>
  <c r="N1303" i="19"/>
  <c r="L1308" i="19"/>
  <c r="N1308" i="19"/>
  <c r="L1313" i="19"/>
  <c r="N1313" i="19"/>
  <c r="L1319" i="19"/>
  <c r="L1324" i="19"/>
  <c r="N1324" i="19"/>
  <c r="L1272" i="19"/>
  <c r="L1288" i="19"/>
  <c r="M1308" i="19"/>
  <c r="M1319" i="19"/>
  <c r="M1324" i="19"/>
  <c r="N1312" i="19"/>
  <c r="N846" i="19"/>
  <c r="N370" i="19"/>
  <c r="N1288" i="19"/>
  <c r="N99" i="19"/>
  <c r="N62" i="19"/>
  <c r="N750" i="19"/>
  <c r="N1307" i="19"/>
  <c r="N546" i="19"/>
  <c r="N525" i="19"/>
  <c r="N390" i="19"/>
  <c r="N386" i="19"/>
  <c r="N643" i="19"/>
  <c r="N538" i="19"/>
  <c r="N246" i="19"/>
  <c r="N272" i="19"/>
  <c r="N1272" i="19"/>
  <c r="N557" i="19"/>
  <c r="N1315" i="19"/>
  <c r="N1237" i="19"/>
  <c r="N850" i="19"/>
  <c r="N1276" i="19"/>
  <c r="N1301" i="19"/>
  <c r="N1252" i="19"/>
  <c r="N1319" i="19"/>
  <c r="N1248" i="19"/>
  <c r="N1297" i="19"/>
  <c r="N1253" i="19"/>
  <c r="N6" i="19"/>
  <c r="N256" i="19"/>
  <c r="N550" i="19"/>
  <c r="N254" i="19"/>
  <c r="N92" i="19"/>
  <c r="N640" i="19"/>
  <c r="N554" i="19"/>
  <c r="N671" i="19"/>
  <c r="N374" i="19"/>
  <c r="P55" i="19"/>
  <c r="C52" i="19"/>
  <c r="O25" i="19"/>
  <c r="P15" i="19"/>
  <c r="C42" i="19"/>
  <c r="P42" i="19"/>
  <c r="O15" i="19"/>
  <c r="O18" i="19"/>
  <c r="C45" i="19"/>
  <c r="O14" i="19"/>
  <c r="P14" i="19"/>
  <c r="P25" i="19"/>
  <c r="P28" i="19"/>
  <c r="O12" i="19"/>
  <c r="C58" i="19"/>
  <c r="O58" i="19"/>
  <c r="O31" i="19"/>
  <c r="P31" i="19"/>
  <c r="P7" i="19"/>
  <c r="C34" i="19"/>
  <c r="C61" i="19"/>
  <c r="O61" i="19"/>
  <c r="O7" i="19"/>
  <c r="C40" i="19"/>
  <c r="P13" i="19"/>
  <c r="O71" i="19"/>
  <c r="P71" i="19"/>
  <c r="C98" i="19"/>
  <c r="C108" i="19"/>
  <c r="C135" i="19"/>
  <c r="P135" i="19"/>
  <c r="P81" i="19"/>
  <c r="C50" i="19"/>
  <c r="C77" i="19"/>
  <c r="P77" i="19"/>
  <c r="P8" i="19"/>
  <c r="C70" i="19"/>
  <c r="P43" i="19"/>
  <c r="O19" i="19"/>
  <c r="C46" i="19"/>
  <c r="O46" i="19"/>
  <c r="O54" i="19"/>
  <c r="P54" i="19"/>
  <c r="P9" i="19"/>
  <c r="O9" i="19"/>
  <c r="C163" i="19"/>
  <c r="P136" i="19"/>
  <c r="P30" i="19"/>
  <c r="C57" i="19"/>
  <c r="O109" i="19"/>
  <c r="P109" i="19"/>
  <c r="P36" i="19"/>
  <c r="C63" i="19"/>
  <c r="P63" i="19"/>
  <c r="O36" i="19"/>
  <c r="C47" i="19"/>
  <c r="O20" i="19"/>
  <c r="P20" i="19"/>
  <c r="O22" i="19"/>
  <c r="C48" i="19"/>
  <c r="O21" i="19"/>
  <c r="P21" i="19"/>
  <c r="P44" i="19"/>
  <c r="O44" i="19"/>
  <c r="P24" i="19"/>
  <c r="C51" i="19"/>
  <c r="P82" i="19"/>
  <c r="O82" i="19"/>
  <c r="C39" i="19"/>
  <c r="P39" i="19"/>
  <c r="C68" i="19"/>
  <c r="C56" i="19"/>
  <c r="O17" i="19"/>
  <c r="P6" i="19"/>
  <c r="O52" i="19"/>
  <c r="P16" i="19"/>
  <c r="O16" i="19"/>
  <c r="O27" i="19"/>
  <c r="P27" i="19"/>
  <c r="C72" i="19"/>
  <c r="P72" i="19"/>
  <c r="P45" i="19"/>
  <c r="O45" i="19"/>
  <c r="C69" i="19"/>
  <c r="C96" i="19"/>
  <c r="O42" i="19"/>
  <c r="C78" i="19"/>
  <c r="P51" i="19"/>
  <c r="P46" i="19"/>
  <c r="O163" i="19"/>
  <c r="P163" i="19"/>
  <c r="C190" i="19"/>
  <c r="O190" i="19"/>
  <c r="P50" i="19"/>
  <c r="P34" i="19"/>
  <c r="O34" i="19"/>
  <c r="P33" i="19"/>
  <c r="C60" i="19"/>
  <c r="C87" i="19"/>
  <c r="O33" i="19"/>
  <c r="P70" i="19"/>
  <c r="C97" i="19"/>
  <c r="C124" i="19"/>
  <c r="P98" i="19"/>
  <c r="C125" i="19"/>
  <c r="C62" i="19"/>
  <c r="O62" i="19"/>
  <c r="P35" i="19"/>
  <c r="O68" i="19"/>
  <c r="P68" i="19"/>
  <c r="C95" i="19"/>
  <c r="O95" i="19"/>
  <c r="C85" i="19"/>
  <c r="P58" i="19"/>
  <c r="O63" i="19"/>
  <c r="C90" i="19"/>
  <c r="C83" i="19"/>
  <c r="O56" i="19"/>
  <c r="P56" i="19"/>
  <c r="C74" i="19"/>
  <c r="P47" i="19"/>
  <c r="P57" i="19"/>
  <c r="C84" i="19"/>
  <c r="C111" i="19"/>
  <c r="P111" i="19"/>
  <c r="O57" i="19"/>
  <c r="P108" i="19"/>
  <c r="P40" i="19"/>
  <c r="C67" i="19"/>
  <c r="C94" i="19"/>
  <c r="O40" i="19"/>
  <c r="O72" i="19"/>
  <c r="C99" i="19"/>
  <c r="P69" i="19"/>
  <c r="C117" i="19"/>
  <c r="C144" i="19"/>
  <c r="P90" i="19"/>
  <c r="C152" i="19"/>
  <c r="P125" i="19"/>
  <c r="O125" i="19"/>
  <c r="O60" i="19"/>
  <c r="P60" i="19"/>
  <c r="C217" i="19"/>
  <c r="P190" i="19"/>
  <c r="C101" i="19"/>
  <c r="P101" i="19"/>
  <c r="P74" i="19"/>
  <c r="P85" i="19"/>
  <c r="C112" i="19"/>
  <c r="P97" i="19"/>
  <c r="O84" i="19"/>
  <c r="P84" i="19"/>
  <c r="C162" i="19"/>
  <c r="O162" i="19"/>
  <c r="O135" i="19"/>
  <c r="C88" i="19"/>
  <c r="O88" i="19"/>
  <c r="P61" i="19"/>
  <c r="O78" i="19"/>
  <c r="C105" i="19"/>
  <c r="P78" i="19"/>
  <c r="P67" i="19"/>
  <c r="O67" i="19"/>
  <c r="P83" i="19"/>
  <c r="P95" i="19"/>
  <c r="U7" i="7"/>
  <c r="C123" i="19"/>
  <c r="O96" i="19"/>
  <c r="P96" i="19"/>
  <c r="P99" i="19"/>
  <c r="P87" i="19"/>
  <c r="O87" i="19"/>
  <c r="C114" i="19"/>
  <c r="O114" i="19"/>
  <c r="O105" i="19"/>
  <c r="P105" i="19"/>
  <c r="C132" i="19"/>
  <c r="U9" i="7"/>
  <c r="C128" i="19"/>
  <c r="O101" i="19"/>
  <c r="P94" i="19"/>
  <c r="O94" i="19"/>
  <c r="C121" i="19"/>
  <c r="O111" i="19"/>
  <c r="C138" i="19"/>
  <c r="C165" i="19"/>
  <c r="C192" i="19"/>
  <c r="P152" i="19"/>
  <c r="C179" i="19"/>
  <c r="O117" i="19"/>
  <c r="P117" i="19"/>
  <c r="C115" i="19"/>
  <c r="P115" i="19"/>
  <c r="P88" i="19"/>
  <c r="P162" i="19"/>
  <c r="C189" i="19"/>
  <c r="C216" i="19"/>
  <c r="C243" i="19"/>
  <c r="C270" i="19"/>
  <c r="C297" i="19"/>
  <c r="C324" i="19"/>
  <c r="P217" i="19"/>
  <c r="U10" i="7"/>
  <c r="P123" i="19"/>
  <c r="C150" i="19"/>
  <c r="O123" i="19"/>
  <c r="C159" i="19"/>
  <c r="O159" i="19"/>
  <c r="P132" i="19"/>
  <c r="C142" i="19"/>
  <c r="C169" i="19"/>
  <c r="O169" i="19"/>
  <c r="O115" i="19"/>
  <c r="P144" i="19"/>
  <c r="C171" i="19"/>
  <c r="P138" i="19"/>
  <c r="O138" i="19"/>
  <c r="P128" i="19"/>
  <c r="C155" i="19"/>
  <c r="O155" i="19"/>
  <c r="O189" i="19"/>
  <c r="P189" i="19"/>
  <c r="U8" i="7"/>
  <c r="P114" i="19"/>
  <c r="C177" i="19"/>
  <c r="P165" i="19"/>
  <c r="O165" i="19"/>
  <c r="O142" i="19"/>
  <c r="P155" i="19"/>
  <c r="C182" i="19"/>
  <c r="C209" i="19"/>
  <c r="C236" i="19"/>
  <c r="O171" i="19"/>
  <c r="P171" i="19"/>
  <c r="C198" i="19"/>
  <c r="C186" i="19"/>
  <c r="P159" i="19"/>
  <c r="P216" i="19"/>
  <c r="U12" i="7"/>
  <c r="P182" i="19"/>
  <c r="P192" i="19"/>
  <c r="C219" i="19"/>
  <c r="O219" i="19"/>
  <c r="P243" i="19"/>
  <c r="O243" i="19"/>
  <c r="C225" i="19"/>
  <c r="P198" i="19"/>
  <c r="O198" i="19"/>
  <c r="U13" i="7"/>
  <c r="P270" i="19"/>
  <c r="O209" i="19"/>
  <c r="U14" i="7"/>
  <c r="P297" i="19"/>
  <c r="U15" i="7"/>
  <c r="U16" i="7"/>
  <c r="P324" i="19"/>
  <c r="C351" i="19"/>
  <c r="O324" i="19"/>
  <c r="C378" i="19"/>
  <c r="O378" i="19"/>
  <c r="O351" i="19"/>
  <c r="P351" i="19"/>
  <c r="U17" i="7"/>
  <c r="U18" i="7"/>
  <c r="U19" i="7"/>
  <c r="U20" i="7"/>
  <c r="U21" i="7"/>
  <c r="U22" i="7"/>
  <c r="U23" i="7"/>
  <c r="U24" i="7"/>
  <c r="U25" i="7"/>
  <c r="U26" i="7"/>
  <c r="U27" i="7"/>
  <c r="U28" i="7"/>
  <c r="U29" i="7"/>
  <c r="U30" i="7"/>
  <c r="U31" i="7"/>
  <c r="U33" i="7"/>
  <c r="U36" i="7"/>
  <c r="U37" i="7"/>
  <c r="U32" i="7"/>
  <c r="U38" i="7"/>
  <c r="U39" i="7"/>
  <c r="U40" i="7"/>
  <c r="U41" i="7"/>
  <c r="U42" i="7"/>
  <c r="U43" i="7"/>
  <c r="U44" i="7"/>
  <c r="U45" i="7"/>
  <c r="U47" i="7"/>
  <c r="U48" i="7"/>
  <c r="U49" i="7"/>
  <c r="U50" i="7"/>
  <c r="U51" i="7"/>
  <c r="U52" i="7"/>
  <c r="U53" i="7"/>
  <c r="U54" i="7"/>
  <c r="U55" i="7"/>
  <c r="U57" i="7"/>
  <c r="U58" i="7"/>
  <c r="C44" i="7"/>
  <c r="C53" i="7"/>
  <c r="C37" i="7"/>
  <c r="C45" i="7"/>
  <c r="C47" i="7"/>
  <c r="C55" i="7"/>
  <c r="C39" i="7"/>
  <c r="C40" i="7"/>
  <c r="U34" i="7"/>
  <c r="W59" i="7"/>
  <c r="AC59" i="7"/>
  <c r="M53" i="7"/>
  <c r="G55" i="7"/>
  <c r="H47" i="7"/>
  <c r="AF56" i="7"/>
  <c r="H45" i="7"/>
  <c r="M37" i="7"/>
  <c r="H40" i="7"/>
  <c r="Q8" i="7"/>
  <c r="C8" i="7"/>
  <c r="Q52" i="7"/>
  <c r="C52" i="7"/>
  <c r="Q46" i="7"/>
  <c r="C46" i="7"/>
  <c r="Q38" i="7"/>
  <c r="Q33" i="7"/>
  <c r="C33" i="7"/>
  <c r="Q25" i="7"/>
  <c r="C25" i="7"/>
  <c r="Q17" i="7"/>
  <c r="Q9" i="7"/>
  <c r="C9" i="7"/>
  <c r="R59" i="7"/>
  <c r="Q57" i="7"/>
  <c r="C57" i="7"/>
  <c r="Q54" i="7"/>
  <c r="C54" i="7"/>
  <c r="Q34" i="7"/>
  <c r="C34" i="7"/>
  <c r="Q26" i="7"/>
  <c r="C26" i="7"/>
  <c r="Q18" i="7"/>
  <c r="C18" i="7"/>
  <c r="Q10" i="7"/>
  <c r="C10" i="7"/>
  <c r="Q50" i="7"/>
  <c r="C50" i="7"/>
  <c r="Q58" i="7"/>
  <c r="C58" i="7"/>
  <c r="Q42" i="7"/>
  <c r="C42" i="7"/>
  <c r="Q22" i="7"/>
  <c r="C22" i="7"/>
  <c r="Q14" i="7"/>
  <c r="C14" i="7"/>
  <c r="Q28" i="7"/>
  <c r="C28" i="7"/>
  <c r="Q20" i="7"/>
  <c r="C20" i="7"/>
  <c r="Q12" i="7"/>
  <c r="C12" i="7"/>
  <c r="Q48" i="7"/>
  <c r="C48" i="7"/>
  <c r="Q56" i="7"/>
  <c r="C56" i="7"/>
  <c r="Q49" i="7"/>
  <c r="C49" i="7"/>
  <c r="Q30" i="7"/>
  <c r="C30" i="7"/>
  <c r="Q29" i="7"/>
  <c r="Q21" i="7"/>
  <c r="C21" i="7"/>
  <c r="Q13" i="7"/>
  <c r="C13" i="7"/>
  <c r="H55" i="7"/>
  <c r="M55" i="7"/>
  <c r="N55" i="7"/>
  <c r="Q32" i="7"/>
  <c r="C32" i="7"/>
  <c r="Q24" i="7"/>
  <c r="C24" i="7"/>
  <c r="N38" i="7"/>
  <c r="Q16" i="7"/>
  <c r="C16" i="7"/>
  <c r="G52" i="7"/>
  <c r="H39" i="7"/>
  <c r="G39" i="7"/>
  <c r="G8" i="7"/>
  <c r="H8" i="7"/>
  <c r="S59" i="7"/>
  <c r="Q41" i="7"/>
  <c r="C41" i="7"/>
  <c r="M45" i="7"/>
  <c r="G40" i="7"/>
  <c r="N40" i="7"/>
  <c r="G45" i="7"/>
  <c r="N44" i="7"/>
  <c r="Q31" i="7"/>
  <c r="C31" i="7"/>
  <c r="Q23" i="7"/>
  <c r="C23" i="7"/>
  <c r="Q15" i="7"/>
  <c r="C15" i="7"/>
  <c r="Q36" i="7"/>
  <c r="C36" i="7"/>
  <c r="G44" i="7"/>
  <c r="M44" i="7"/>
  <c r="N47" i="7"/>
  <c r="M47" i="7"/>
  <c r="M34" i="7"/>
  <c r="O11" i="19"/>
  <c r="P11" i="19"/>
  <c r="C38" i="19"/>
  <c r="C113" i="19"/>
  <c r="P86" i="19"/>
  <c r="N35" i="19"/>
  <c r="O35" i="19"/>
  <c r="L1329" i="19"/>
  <c r="O104" i="19"/>
  <c r="O204" i="19"/>
  <c r="O244" i="19"/>
  <c r="P177" i="19"/>
  <c r="O177" i="19"/>
  <c r="C204" i="19"/>
  <c r="P378" i="19"/>
  <c r="C405" i="19"/>
  <c r="C151" i="19"/>
  <c r="P124" i="19"/>
  <c r="O121" i="19"/>
  <c r="P121" i="19"/>
  <c r="C148" i="19"/>
  <c r="P186" i="19"/>
  <c r="O186" i="19"/>
  <c r="C213" i="19"/>
  <c r="O150" i="19"/>
  <c r="P150" i="19"/>
  <c r="O83" i="19"/>
  <c r="C110" i="19"/>
  <c r="O113" i="19"/>
  <c r="O225" i="19"/>
  <c r="C252" i="19"/>
  <c r="P225" i="19"/>
  <c r="P219" i="19"/>
  <c r="C246" i="19"/>
  <c r="O99" i="19"/>
  <c r="C126" i="19"/>
  <c r="O48" i="19"/>
  <c r="P48" i="19"/>
  <c r="C75" i="19"/>
  <c r="C263" i="19"/>
  <c r="P236" i="19"/>
  <c r="P10" i="19"/>
  <c r="C37" i="19"/>
  <c r="O10" i="19"/>
  <c r="P26" i="19"/>
  <c r="O26" i="19"/>
  <c r="C53" i="19"/>
  <c r="N73" i="19"/>
  <c r="O151" i="19"/>
  <c r="N285" i="19"/>
  <c r="N301" i="19"/>
  <c r="N333" i="19"/>
  <c r="N345" i="19"/>
  <c r="N365" i="19"/>
  <c r="N415" i="19"/>
  <c r="N431" i="19"/>
  <c r="D35" i="7"/>
  <c r="E35" i="7"/>
  <c r="I35" i="7"/>
  <c r="K35" i="7"/>
  <c r="F35" i="7"/>
  <c r="J35" i="7"/>
  <c r="L35" i="7"/>
  <c r="M35" i="7"/>
  <c r="G35" i="7"/>
  <c r="J46" i="7"/>
  <c r="D46" i="7"/>
  <c r="M46" i="7"/>
  <c r="P209" i="19"/>
  <c r="M1329" i="19"/>
  <c r="O86" i="19"/>
  <c r="C196" i="19"/>
  <c r="O196" i="19"/>
  <c r="C206" i="19"/>
  <c r="P179" i="19"/>
  <c r="O217" i="19"/>
  <c r="C244" i="19"/>
  <c r="C104" i="19"/>
  <c r="C66" i="19"/>
  <c r="O270" i="19"/>
  <c r="P169" i="19"/>
  <c r="O182" i="19"/>
  <c r="P142" i="19"/>
  <c r="P62" i="19"/>
  <c r="C89" i="19"/>
  <c r="C139" i="19"/>
  <c r="P112" i="19"/>
  <c r="C79" i="19"/>
  <c r="P52" i="19"/>
  <c r="C122" i="19"/>
  <c r="N534" i="19"/>
  <c r="C141" i="19"/>
  <c r="N1323" i="19"/>
  <c r="N1281" i="19"/>
  <c r="C73" i="19"/>
  <c r="N1292" i="19"/>
  <c r="N1142" i="19"/>
  <c r="O6" i="19"/>
  <c r="C49" i="19"/>
  <c r="P22" i="19"/>
  <c r="N1240" i="19"/>
  <c r="O29" i="19"/>
  <c r="P29" i="19"/>
  <c r="N273" i="19"/>
  <c r="N1328" i="19"/>
  <c r="N1284" i="19"/>
  <c r="N540" i="19"/>
  <c r="N265" i="19"/>
  <c r="N90" i="19"/>
  <c r="O90" i="19"/>
  <c r="N933" i="19"/>
  <c r="P17" i="19"/>
  <c r="Q27" i="7"/>
  <c r="C27" i="7"/>
  <c r="Q19" i="7"/>
  <c r="C19" i="7"/>
  <c r="Q11" i="7"/>
  <c r="C11" i="7"/>
  <c r="O8" i="19"/>
  <c r="N250" i="19"/>
  <c r="N556" i="19"/>
  <c r="N384" i="19"/>
  <c r="N901" i="19"/>
  <c r="N905" i="19"/>
  <c r="O23" i="19"/>
  <c r="N65" i="19"/>
  <c r="N69" i="19"/>
  <c r="O69" i="19"/>
  <c r="N77" i="19"/>
  <c r="O77" i="19"/>
  <c r="N81" i="19"/>
  <c r="O81" i="19"/>
  <c r="N85" i="19"/>
  <c r="O85" i="19"/>
  <c r="N89" i="19"/>
  <c r="N271" i="19"/>
  <c r="N277" i="19"/>
  <c r="N281" i="19"/>
  <c r="N289" i="19"/>
  <c r="N293" i="19"/>
  <c r="N297" i="19"/>
  <c r="O297" i="19"/>
  <c r="N305" i="19"/>
  <c r="N309" i="19"/>
  <c r="N313" i="19"/>
  <c r="N321" i="19"/>
  <c r="N325" i="19"/>
  <c r="N329" i="19"/>
  <c r="N337" i="19"/>
  <c r="N341" i="19"/>
  <c r="N353" i="19"/>
  <c r="N357" i="19"/>
  <c r="N371" i="19"/>
  <c r="N377" i="19"/>
  <c r="N391" i="19"/>
  <c r="N395" i="19"/>
  <c r="N407" i="19"/>
  <c r="N411" i="19"/>
  <c r="N423" i="19"/>
  <c r="N427" i="19"/>
  <c r="N435" i="19"/>
  <c r="N439" i="19"/>
  <c r="N443" i="19"/>
  <c r="N451" i="19"/>
  <c r="N455" i="19"/>
  <c r="N459" i="19"/>
  <c r="N467" i="19"/>
  <c r="N471" i="19"/>
  <c r="N475" i="19"/>
  <c r="N483" i="19"/>
  <c r="N487" i="19"/>
  <c r="N491" i="19"/>
  <c r="N499" i="19"/>
  <c r="N503" i="19"/>
  <c r="N507" i="19"/>
  <c r="N646" i="19"/>
  <c r="N655" i="19"/>
  <c r="N682" i="19"/>
  <c r="N698" i="19"/>
  <c r="Q51" i="7"/>
  <c r="C51" i="7"/>
  <c r="Q43" i="7"/>
  <c r="C43" i="7"/>
  <c r="T59" i="7"/>
  <c r="G55" i="25"/>
  <c r="Q7" i="7"/>
  <c r="C7" i="7"/>
  <c r="N53" i="7"/>
  <c r="G47" i="7"/>
  <c r="N39" i="7"/>
  <c r="H53" i="7"/>
  <c r="N45" i="7"/>
  <c r="H44" i="7"/>
  <c r="M40" i="7"/>
  <c r="M39" i="7"/>
  <c r="G53" i="7"/>
  <c r="G37" i="7"/>
  <c r="H35" i="7"/>
  <c r="N35" i="7"/>
  <c r="H37" i="7"/>
  <c r="N37" i="7"/>
  <c r="N29" i="7"/>
  <c r="N8" i="7"/>
  <c r="H14" i="7"/>
  <c r="M22" i="7"/>
  <c r="G17" i="7"/>
  <c r="H29" i="7"/>
  <c r="C29" i="7"/>
  <c r="H38" i="7"/>
  <c r="C38" i="7"/>
  <c r="H17" i="7"/>
  <c r="C17" i="7"/>
  <c r="N34" i="7"/>
  <c r="N46" i="7"/>
  <c r="L46" i="7"/>
  <c r="U59" i="7"/>
  <c r="U60" i="7"/>
  <c r="I46" i="7"/>
  <c r="E46" i="7"/>
  <c r="G34" i="7"/>
  <c r="H34" i="7"/>
  <c r="F46" i="7"/>
  <c r="K46" i="7"/>
  <c r="G36" i="7"/>
  <c r="H50" i="7"/>
  <c r="G15" i="7"/>
  <c r="N41" i="7"/>
  <c r="H12" i="7"/>
  <c r="N10" i="7"/>
  <c r="N17" i="7"/>
  <c r="O35" i="7"/>
  <c r="M23" i="7"/>
  <c r="M16" i="7"/>
  <c r="G13" i="7"/>
  <c r="N20" i="7"/>
  <c r="N18" i="7"/>
  <c r="G25" i="7"/>
  <c r="M19" i="7"/>
  <c r="G31" i="7"/>
  <c r="N21" i="7"/>
  <c r="H28" i="7"/>
  <c r="G26" i="7"/>
  <c r="G33" i="7"/>
  <c r="H11" i="7"/>
  <c r="G27" i="7"/>
  <c r="H24" i="7"/>
  <c r="M14" i="7"/>
  <c r="G38" i="7"/>
  <c r="G48" i="7"/>
  <c r="G32" i="7"/>
  <c r="M30" i="7"/>
  <c r="G22" i="7"/>
  <c r="N54" i="7"/>
  <c r="G49" i="7"/>
  <c r="N42" i="7"/>
  <c r="M57" i="7"/>
  <c r="N52" i="7"/>
  <c r="N43" i="7"/>
  <c r="N9" i="7"/>
  <c r="M9" i="7"/>
  <c r="G7" i="7"/>
  <c r="N56" i="7"/>
  <c r="N58" i="7"/>
  <c r="M8" i="7"/>
  <c r="H33" i="7"/>
  <c r="N33" i="7"/>
  <c r="M21" i="7"/>
  <c r="M33" i="7"/>
  <c r="G21" i="7"/>
  <c r="G28" i="7"/>
  <c r="N25" i="7"/>
  <c r="M28" i="7"/>
  <c r="H25" i="7"/>
  <c r="M38" i="7"/>
  <c r="G9" i="7"/>
  <c r="H52" i="7"/>
  <c r="N14" i="7"/>
  <c r="H9" i="7"/>
  <c r="M52" i="7"/>
  <c r="M25" i="7"/>
  <c r="H26" i="7"/>
  <c r="N26" i="7"/>
  <c r="M17" i="7"/>
  <c r="M26" i="7"/>
  <c r="G18" i="7"/>
  <c r="H18" i="7"/>
  <c r="G50" i="7"/>
  <c r="G54" i="7"/>
  <c r="M54" i="7"/>
  <c r="H54" i="7"/>
  <c r="G57" i="7"/>
  <c r="H49" i="7"/>
  <c r="N57" i="7"/>
  <c r="H57" i="7"/>
  <c r="M18" i="7"/>
  <c r="K56" i="7"/>
  <c r="H10" i="7"/>
  <c r="M10" i="7"/>
  <c r="G10" i="7"/>
  <c r="N50" i="7"/>
  <c r="H48" i="7"/>
  <c r="M50" i="7"/>
  <c r="N48" i="7"/>
  <c r="N22" i="7"/>
  <c r="M48" i="7"/>
  <c r="G30" i="7"/>
  <c r="M32" i="7"/>
  <c r="H58" i="7"/>
  <c r="H30" i="7"/>
  <c r="H22" i="7"/>
  <c r="N30" i="7"/>
  <c r="G56" i="7"/>
  <c r="G42" i="7"/>
  <c r="N49" i="7"/>
  <c r="M49" i="7"/>
  <c r="M42" i="7"/>
  <c r="H42" i="7"/>
  <c r="H13" i="7"/>
  <c r="N24" i="7"/>
  <c r="G29" i="7"/>
  <c r="J56" i="7"/>
  <c r="M56" i="7"/>
  <c r="I56" i="7"/>
  <c r="G58" i="7"/>
  <c r="E56" i="7"/>
  <c r="F56" i="7"/>
  <c r="M58" i="7"/>
  <c r="M20" i="7"/>
  <c r="M13" i="7"/>
  <c r="N13" i="7"/>
  <c r="N12" i="7"/>
  <c r="G12" i="7"/>
  <c r="H20" i="7"/>
  <c r="G14" i="7"/>
  <c r="G16" i="7"/>
  <c r="M12" i="7"/>
  <c r="H21" i="7"/>
  <c r="D56" i="7"/>
  <c r="N32" i="7"/>
  <c r="M29" i="7"/>
  <c r="H56" i="7"/>
  <c r="L56" i="7"/>
  <c r="H32" i="7"/>
  <c r="G20" i="7"/>
  <c r="N28" i="7"/>
  <c r="N16" i="7"/>
  <c r="H16" i="7"/>
  <c r="M24" i="7"/>
  <c r="G24" i="7"/>
  <c r="G23" i="7"/>
  <c r="M41" i="7"/>
  <c r="H36" i="7"/>
  <c r="N27" i="7"/>
  <c r="H27" i="7"/>
  <c r="G41" i="7"/>
  <c r="H23" i="7"/>
  <c r="N23" i="7"/>
  <c r="M36" i="7"/>
  <c r="M31" i="7"/>
  <c r="H31" i="7"/>
  <c r="H15" i="7"/>
  <c r="M15" i="7"/>
  <c r="N36" i="7"/>
  <c r="N31" i="7"/>
  <c r="N15" i="7"/>
  <c r="H41" i="7"/>
  <c r="G43" i="7"/>
  <c r="M43" i="7"/>
  <c r="M51" i="7"/>
  <c r="H51" i="7"/>
  <c r="G51" i="7"/>
  <c r="N51" i="7"/>
  <c r="O89" i="19"/>
  <c r="N1329" i="19"/>
  <c r="P122" i="19"/>
  <c r="O122" i="19"/>
  <c r="C149" i="19"/>
  <c r="G19" i="7"/>
  <c r="P66" i="19"/>
  <c r="C93" i="19"/>
  <c r="O66" i="19"/>
  <c r="M7" i="7"/>
  <c r="C100" i="19"/>
  <c r="P73" i="19"/>
  <c r="C131" i="19"/>
  <c r="P104" i="19"/>
  <c r="O73" i="19"/>
  <c r="C153" i="19"/>
  <c r="P126" i="19"/>
  <c r="O126" i="19"/>
  <c r="P148" i="19"/>
  <c r="C175" i="19"/>
  <c r="O271" i="19"/>
  <c r="H43" i="7"/>
  <c r="N11" i="7"/>
  <c r="M11" i="7"/>
  <c r="G11" i="7"/>
  <c r="C271" i="19"/>
  <c r="P244" i="19"/>
  <c r="O53" i="19"/>
  <c r="C80" i="19"/>
  <c r="P53" i="19"/>
  <c r="O263" i="19"/>
  <c r="C290" i="19"/>
  <c r="P263" i="19"/>
  <c r="C137" i="19"/>
  <c r="P110" i="19"/>
  <c r="O110" i="19"/>
  <c r="P49" i="19"/>
  <c r="C76" i="19"/>
  <c r="O49" i="19"/>
  <c r="O79" i="19"/>
  <c r="C106" i="19"/>
  <c r="P79" i="19"/>
  <c r="P246" i="19"/>
  <c r="C273" i="19"/>
  <c r="O246" i="19"/>
  <c r="O405" i="19"/>
  <c r="P405" i="19"/>
  <c r="C432" i="19"/>
  <c r="O148" i="19"/>
  <c r="C140" i="19"/>
  <c r="P113" i="19"/>
  <c r="M27" i="7"/>
  <c r="P38" i="19"/>
  <c r="O38" i="19"/>
  <c r="C65" i="19"/>
  <c r="O65" i="19"/>
  <c r="C168" i="19"/>
  <c r="P141" i="19"/>
  <c r="O141" i="19"/>
  <c r="O206" i="19"/>
  <c r="P206" i="19"/>
  <c r="C233" i="19"/>
  <c r="O75" i="19"/>
  <c r="P75" i="19"/>
  <c r="C102" i="19"/>
  <c r="P151" i="19"/>
  <c r="C178" i="19"/>
  <c r="C231" i="19"/>
  <c r="P204" i="19"/>
  <c r="H7" i="7"/>
  <c r="C116" i="19"/>
  <c r="P89" i="19"/>
  <c r="N7" i="7"/>
  <c r="H19" i="7"/>
  <c r="N19" i="7"/>
  <c r="O139" i="19"/>
  <c r="C166" i="19"/>
  <c r="P139" i="19"/>
  <c r="P196" i="19"/>
  <c r="C223" i="19"/>
  <c r="P37" i="19"/>
  <c r="C64" i="19"/>
  <c r="O37" i="19"/>
  <c r="O252" i="19"/>
  <c r="C279" i="19"/>
  <c r="P252" i="19"/>
  <c r="O213" i="19"/>
  <c r="P213" i="19"/>
  <c r="C240" i="19"/>
  <c r="P46" i="7"/>
  <c r="O56" i="7"/>
  <c r="P56" i="7"/>
  <c r="AF7" i="7"/>
  <c r="AF8" i="7"/>
  <c r="M59" i="7"/>
  <c r="N59" i="7"/>
  <c r="O432" i="19"/>
  <c r="P432" i="19"/>
  <c r="C459" i="19"/>
  <c r="C133" i="19"/>
  <c r="P106" i="19"/>
  <c r="O106" i="19"/>
  <c r="O290" i="19"/>
  <c r="C317" i="19"/>
  <c r="P290" i="19"/>
  <c r="P240" i="19"/>
  <c r="C267" i="19"/>
  <c r="O240" i="19"/>
  <c r="P64" i="19"/>
  <c r="C91" i="19"/>
  <c r="O64" i="19"/>
  <c r="C250" i="19"/>
  <c r="O223" i="19"/>
  <c r="P223" i="19"/>
  <c r="C129" i="19"/>
  <c r="P102" i="19"/>
  <c r="O102" i="19"/>
  <c r="P168" i="19"/>
  <c r="C195" i="19"/>
  <c r="O168" i="19"/>
  <c r="C107" i="19"/>
  <c r="P80" i="19"/>
  <c r="O80" i="19"/>
  <c r="P93" i="19"/>
  <c r="O93" i="19"/>
  <c r="C120" i="19"/>
  <c r="P175" i="19"/>
  <c r="C202" i="19"/>
  <c r="O175" i="19"/>
  <c r="O131" i="19"/>
  <c r="P131" i="19"/>
  <c r="C158" i="19"/>
  <c r="O279" i="19"/>
  <c r="C306" i="19"/>
  <c r="P279" i="19"/>
  <c r="O178" i="19"/>
  <c r="P178" i="19"/>
  <c r="C205" i="19"/>
  <c r="P153" i="19"/>
  <c r="C180" i="19"/>
  <c r="O153" i="19"/>
  <c r="P116" i="19"/>
  <c r="C143" i="19"/>
  <c r="O116" i="19"/>
  <c r="O166" i="19"/>
  <c r="C193" i="19"/>
  <c r="P166" i="19"/>
  <c r="C300" i="19"/>
  <c r="P273" i="19"/>
  <c r="O76" i="19"/>
  <c r="P76" i="19"/>
  <c r="C103" i="19"/>
  <c r="C260" i="19"/>
  <c r="P233" i="19"/>
  <c r="O233" i="19"/>
  <c r="C92" i="19"/>
  <c r="P65" i="19"/>
  <c r="C164" i="19"/>
  <c r="O137" i="19"/>
  <c r="P137" i="19"/>
  <c r="C127" i="19"/>
  <c r="P100" i="19"/>
  <c r="O100" i="19"/>
  <c r="L8" i="7"/>
  <c r="D8" i="7"/>
  <c r="E8" i="7"/>
  <c r="F8" i="7"/>
  <c r="I8" i="7"/>
  <c r="P231" i="19"/>
  <c r="C258" i="19"/>
  <c r="O231" i="19"/>
  <c r="P140" i="19"/>
  <c r="C167" i="19"/>
  <c r="O140" i="19"/>
  <c r="O273" i="19"/>
  <c r="C298" i="19"/>
  <c r="P271" i="19"/>
  <c r="P149" i="19"/>
  <c r="O149" i="19"/>
  <c r="C176" i="19"/>
  <c r="K8" i="7"/>
  <c r="J8" i="7"/>
  <c r="O306" i="19"/>
  <c r="P306" i="19"/>
  <c r="C333" i="19"/>
  <c r="C185" i="19"/>
  <c r="O158" i="19"/>
  <c r="P158" i="19"/>
  <c r="P120" i="19"/>
  <c r="C147" i="19"/>
  <c r="O120" i="19"/>
  <c r="P298" i="19"/>
  <c r="C325" i="19"/>
  <c r="O298" i="19"/>
  <c r="C220" i="19"/>
  <c r="O193" i="19"/>
  <c r="P193" i="19"/>
  <c r="P127" i="19"/>
  <c r="C154" i="19"/>
  <c r="O127" i="19"/>
  <c r="C287" i="19"/>
  <c r="P260" i="19"/>
  <c r="O260" i="19"/>
  <c r="C160" i="19"/>
  <c r="O133" i="19"/>
  <c r="P133" i="19"/>
  <c r="C156" i="19"/>
  <c r="O129" i="19"/>
  <c r="P129" i="19"/>
  <c r="O267" i="19"/>
  <c r="C294" i="19"/>
  <c r="P267" i="19"/>
  <c r="P459" i="19"/>
  <c r="C486" i="19"/>
  <c r="O459" i="19"/>
  <c r="P202" i="19"/>
  <c r="O202" i="19"/>
  <c r="C229" i="19"/>
  <c r="P91" i="19"/>
  <c r="C118" i="19"/>
  <c r="O91" i="19"/>
  <c r="O205" i="19"/>
  <c r="P205" i="19"/>
  <c r="C232" i="19"/>
  <c r="P103" i="19"/>
  <c r="O103" i="19"/>
  <c r="C130" i="19"/>
  <c r="P167" i="19"/>
  <c r="C194" i="19"/>
  <c r="O167" i="19"/>
  <c r="P143" i="19"/>
  <c r="C170" i="19"/>
  <c r="O143" i="19"/>
  <c r="P176" i="19"/>
  <c r="C203" i="19"/>
  <c r="O176" i="19"/>
  <c r="P164" i="19"/>
  <c r="C191" i="19"/>
  <c r="O164" i="19"/>
  <c r="C134" i="19"/>
  <c r="O107" i="19"/>
  <c r="P107" i="19"/>
  <c r="C277" i="19"/>
  <c r="P250" i="19"/>
  <c r="O250" i="19"/>
  <c r="P317" i="19"/>
  <c r="C344" i="19"/>
  <c r="O317" i="19"/>
  <c r="C285" i="19"/>
  <c r="O258" i="19"/>
  <c r="P258" i="19"/>
  <c r="C119" i="19"/>
  <c r="O92" i="19"/>
  <c r="P92" i="19"/>
  <c r="O300" i="19"/>
  <c r="C327" i="19"/>
  <c r="P300" i="19"/>
  <c r="C207" i="19"/>
  <c r="P180" i="19"/>
  <c r="O180" i="19"/>
  <c r="D7" i="7"/>
  <c r="L7" i="7"/>
  <c r="J7" i="7"/>
  <c r="K7" i="7"/>
  <c r="I7" i="7"/>
  <c r="E7" i="7"/>
  <c r="F7" i="7"/>
  <c r="C222" i="19"/>
  <c r="P195" i="19"/>
  <c r="O195" i="19"/>
  <c r="O8" i="7"/>
  <c r="P8" i="7"/>
  <c r="O7" i="7"/>
  <c r="P7" i="7"/>
  <c r="AF9" i="7"/>
  <c r="AF10" i="7"/>
  <c r="O118" i="19"/>
  <c r="P118" i="19"/>
  <c r="C145" i="19"/>
  <c r="P277" i="19"/>
  <c r="C304" i="19"/>
  <c r="O277" i="19"/>
  <c r="C221" i="19"/>
  <c r="O194" i="19"/>
  <c r="P194" i="19"/>
  <c r="C212" i="19"/>
  <c r="O185" i="19"/>
  <c r="P185" i="19"/>
  <c r="P229" i="19"/>
  <c r="C256" i="19"/>
  <c r="O229" i="19"/>
  <c r="O344" i="19"/>
  <c r="C371" i="19"/>
  <c r="P344" i="19"/>
  <c r="C161" i="19"/>
  <c r="O134" i="19"/>
  <c r="P134" i="19"/>
  <c r="C249" i="19"/>
  <c r="O222" i="19"/>
  <c r="P222" i="19"/>
  <c r="O170" i="19"/>
  <c r="P170" i="19"/>
  <c r="C197" i="19"/>
  <c r="C259" i="19"/>
  <c r="P232" i="19"/>
  <c r="O232" i="19"/>
  <c r="O287" i="19"/>
  <c r="C314" i="19"/>
  <c r="P287" i="19"/>
  <c r="P325" i="19"/>
  <c r="C352" i="19"/>
  <c r="O325" i="19"/>
  <c r="C360" i="19"/>
  <c r="P333" i="19"/>
  <c r="O333" i="19"/>
  <c r="P285" i="19"/>
  <c r="C312" i="19"/>
  <c r="O285" i="19"/>
  <c r="P203" i="19"/>
  <c r="O203" i="19"/>
  <c r="C230" i="19"/>
  <c r="P130" i="19"/>
  <c r="C157" i="19"/>
  <c r="O130" i="19"/>
  <c r="P294" i="19"/>
  <c r="O294" i="19"/>
  <c r="C321" i="19"/>
  <c r="P160" i="19"/>
  <c r="C187" i="19"/>
  <c r="O160" i="19"/>
  <c r="C354" i="19"/>
  <c r="O327" i="19"/>
  <c r="P327" i="19"/>
  <c r="C247" i="19"/>
  <c r="P220" i="19"/>
  <c r="O220" i="19"/>
  <c r="C218" i="19"/>
  <c r="P191" i="19"/>
  <c r="O191" i="19"/>
  <c r="C183" i="19"/>
  <c r="P156" i="19"/>
  <c r="O156" i="19"/>
  <c r="O207" i="19"/>
  <c r="C234" i="19"/>
  <c r="P207" i="19"/>
  <c r="P119" i="19"/>
  <c r="O119" i="19"/>
  <c r="C146" i="19"/>
  <c r="P486" i="19"/>
  <c r="O486" i="19"/>
  <c r="C513" i="19"/>
  <c r="O154" i="19"/>
  <c r="P154" i="19"/>
  <c r="C181" i="19"/>
  <c r="L10" i="7"/>
  <c r="D10" i="7"/>
  <c r="J10" i="7"/>
  <c r="F10" i="7"/>
  <c r="O147" i="19"/>
  <c r="P147" i="19"/>
  <c r="C174" i="19"/>
  <c r="E10" i="7"/>
  <c r="K10" i="7"/>
  <c r="I10" i="7"/>
  <c r="O304" i="19"/>
  <c r="C331" i="19"/>
  <c r="P304" i="19"/>
  <c r="P312" i="19"/>
  <c r="O312" i="19"/>
  <c r="C339" i="19"/>
  <c r="P259" i="19"/>
  <c r="C286" i="19"/>
  <c r="O259" i="19"/>
  <c r="C283" i="19"/>
  <c r="O256" i="19"/>
  <c r="P256" i="19"/>
  <c r="O513" i="19"/>
  <c r="C540" i="19"/>
  <c r="P513" i="19"/>
  <c r="P354" i="19"/>
  <c r="O354" i="19"/>
  <c r="C381" i="19"/>
  <c r="P157" i="19"/>
  <c r="O157" i="19"/>
  <c r="C184" i="19"/>
  <c r="C188" i="19"/>
  <c r="P161" i="19"/>
  <c r="O161" i="19"/>
  <c r="C201" i="19"/>
  <c r="P174" i="19"/>
  <c r="O174" i="19"/>
  <c r="C173" i="19"/>
  <c r="P146" i="19"/>
  <c r="O146" i="19"/>
  <c r="C214" i="19"/>
  <c r="P187" i="19"/>
  <c r="O187" i="19"/>
  <c r="C257" i="19"/>
  <c r="O230" i="19"/>
  <c r="P230" i="19"/>
  <c r="D9" i="7"/>
  <c r="E9" i="7"/>
  <c r="J9" i="7"/>
  <c r="F9" i="7"/>
  <c r="I9" i="7"/>
  <c r="K9" i="7"/>
  <c r="L9" i="7"/>
  <c r="C341" i="19"/>
  <c r="P314" i="19"/>
  <c r="O314" i="19"/>
  <c r="C398" i="19"/>
  <c r="P371" i="19"/>
  <c r="O371" i="19"/>
  <c r="O234" i="19"/>
  <c r="P234" i="19"/>
  <c r="C261" i="19"/>
  <c r="O352" i="19"/>
  <c r="P352" i="19"/>
  <c r="C379" i="19"/>
  <c r="C224" i="19"/>
  <c r="O197" i="19"/>
  <c r="P197" i="19"/>
  <c r="P221" i="19"/>
  <c r="C248" i="19"/>
  <c r="O221" i="19"/>
  <c r="C245" i="19"/>
  <c r="O218" i="19"/>
  <c r="P218" i="19"/>
  <c r="C239" i="19"/>
  <c r="P212" i="19"/>
  <c r="O212" i="19"/>
  <c r="C172" i="19"/>
  <c r="O145" i="19"/>
  <c r="P145" i="19"/>
  <c r="P181" i="19"/>
  <c r="C208" i="19"/>
  <c r="O181" i="19"/>
  <c r="P247" i="19"/>
  <c r="C274" i="19"/>
  <c r="O247" i="19"/>
  <c r="C348" i="19"/>
  <c r="P321" i="19"/>
  <c r="O321" i="19"/>
  <c r="O183" i="19"/>
  <c r="P183" i="19"/>
  <c r="C210" i="19"/>
  <c r="P360" i="19"/>
  <c r="O360" i="19"/>
  <c r="C387" i="19"/>
  <c r="P249" i="19"/>
  <c r="C276" i="19"/>
  <c r="O249" i="19"/>
  <c r="O10" i="7"/>
  <c r="P10" i="7"/>
  <c r="O9" i="7"/>
  <c r="P9" i="7"/>
  <c r="AF11" i="7"/>
  <c r="AF12" i="7"/>
  <c r="C368" i="19"/>
  <c r="P341" i="19"/>
  <c r="O341" i="19"/>
  <c r="C211" i="19"/>
  <c r="P184" i="19"/>
  <c r="O184" i="19"/>
  <c r="P239" i="19"/>
  <c r="O239" i="19"/>
  <c r="C266" i="19"/>
  <c r="C200" i="19"/>
  <c r="P173" i="19"/>
  <c r="O173" i="19"/>
  <c r="J12" i="7"/>
  <c r="P245" i="19"/>
  <c r="C272" i="19"/>
  <c r="O245" i="19"/>
  <c r="O286" i="19"/>
  <c r="C313" i="19"/>
  <c r="P286" i="19"/>
  <c r="P172" i="19"/>
  <c r="C199" i="19"/>
  <c r="O172" i="19"/>
  <c r="C241" i="19"/>
  <c r="O214" i="19"/>
  <c r="P214" i="19"/>
  <c r="O210" i="19"/>
  <c r="C237" i="19"/>
  <c r="P210" i="19"/>
  <c r="O274" i="19"/>
  <c r="C301" i="19"/>
  <c r="P274" i="19"/>
  <c r="P248" i="19"/>
  <c r="C275" i="19"/>
  <c r="O248" i="19"/>
  <c r="C288" i="19"/>
  <c r="O261" i="19"/>
  <c r="P261" i="19"/>
  <c r="P188" i="19"/>
  <c r="C215" i="19"/>
  <c r="O188" i="19"/>
  <c r="C567" i="19"/>
  <c r="P540" i="19"/>
  <c r="O540" i="19"/>
  <c r="O339" i="19"/>
  <c r="P339" i="19"/>
  <c r="C366" i="19"/>
  <c r="P276" i="19"/>
  <c r="O276" i="19"/>
  <c r="C303" i="19"/>
  <c r="P224" i="19"/>
  <c r="C251" i="19"/>
  <c r="O224" i="19"/>
  <c r="C284" i="19"/>
  <c r="P257" i="19"/>
  <c r="O257" i="19"/>
  <c r="C408" i="19"/>
  <c r="P381" i="19"/>
  <c r="O381" i="19"/>
  <c r="O283" i="19"/>
  <c r="P283" i="19"/>
  <c r="C310" i="19"/>
  <c r="P331" i="19"/>
  <c r="C358" i="19"/>
  <c r="O331" i="19"/>
  <c r="C235" i="19"/>
  <c r="P208" i="19"/>
  <c r="O208" i="19"/>
  <c r="P387" i="19"/>
  <c r="O387" i="19"/>
  <c r="C414" i="19"/>
  <c r="P379" i="19"/>
  <c r="O379" i="19"/>
  <c r="C406" i="19"/>
  <c r="C425" i="19"/>
  <c r="P398" i="19"/>
  <c r="O398" i="19"/>
  <c r="C228" i="19"/>
  <c r="O201" i="19"/>
  <c r="P201" i="19"/>
  <c r="P348" i="19"/>
  <c r="C375" i="19"/>
  <c r="O348" i="19"/>
  <c r="D12" i="7"/>
  <c r="K12" i="7"/>
  <c r="F12" i="7"/>
  <c r="L12" i="7"/>
  <c r="E12" i="7"/>
  <c r="AF13" i="7"/>
  <c r="I12" i="7"/>
  <c r="O425" i="19"/>
  <c r="P425" i="19"/>
  <c r="C452" i="19"/>
  <c r="O406" i="19"/>
  <c r="C433" i="19"/>
  <c r="P406" i="19"/>
  <c r="C315" i="19"/>
  <c r="O288" i="19"/>
  <c r="P288" i="19"/>
  <c r="P199" i="19"/>
  <c r="C226" i="19"/>
  <c r="O199" i="19"/>
  <c r="C435" i="19"/>
  <c r="P408" i="19"/>
  <c r="O408" i="19"/>
  <c r="O303" i="19"/>
  <c r="P303" i="19"/>
  <c r="C330" i="19"/>
  <c r="O567" i="19"/>
  <c r="P567" i="19"/>
  <c r="C594" i="19"/>
  <c r="C385" i="19"/>
  <c r="O358" i="19"/>
  <c r="P358" i="19"/>
  <c r="P228" i="19"/>
  <c r="C255" i="19"/>
  <c r="O228" i="19"/>
  <c r="P414" i="19"/>
  <c r="O414" i="19"/>
  <c r="C441" i="19"/>
  <c r="O215" i="19"/>
  <c r="P215" i="19"/>
  <c r="C242" i="19"/>
  <c r="C340" i="19"/>
  <c r="P313" i="19"/>
  <c r="O313" i="19"/>
  <c r="C238" i="19"/>
  <c r="O211" i="19"/>
  <c r="P211" i="19"/>
  <c r="C337" i="19"/>
  <c r="O310" i="19"/>
  <c r="P310" i="19"/>
  <c r="P284" i="19"/>
  <c r="O284" i="19"/>
  <c r="C311" i="19"/>
  <c r="O366" i="19"/>
  <c r="C393" i="19"/>
  <c r="P366" i="19"/>
  <c r="C227" i="19"/>
  <c r="P200" i="19"/>
  <c r="O200" i="19"/>
  <c r="P301" i="19"/>
  <c r="C328" i="19"/>
  <c r="O301" i="19"/>
  <c r="C268" i="19"/>
  <c r="O241" i="19"/>
  <c r="P241" i="19"/>
  <c r="O266" i="19"/>
  <c r="P266" i="19"/>
  <c r="C293" i="19"/>
  <c r="J13" i="7"/>
  <c r="I13" i="7"/>
  <c r="O272" i="19"/>
  <c r="P272" i="19"/>
  <c r="C299" i="19"/>
  <c r="P368" i="19"/>
  <c r="O368" i="19"/>
  <c r="C395" i="19"/>
  <c r="O375" i="19"/>
  <c r="C402" i="19"/>
  <c r="P375" i="19"/>
  <c r="P251" i="19"/>
  <c r="C278" i="19"/>
  <c r="O251" i="19"/>
  <c r="P235" i="19"/>
  <c r="C262" i="19"/>
  <c r="O235" i="19"/>
  <c r="C264" i="19"/>
  <c r="O237" i="19"/>
  <c r="P237" i="19"/>
  <c r="P275" i="19"/>
  <c r="C302" i="19"/>
  <c r="O275" i="19"/>
  <c r="L11" i="7"/>
  <c r="E11" i="7"/>
  <c r="F11" i="7"/>
  <c r="D11" i="7"/>
  <c r="J11" i="7"/>
  <c r="I11" i="7"/>
  <c r="K11" i="7"/>
  <c r="O12" i="7"/>
  <c r="P12" i="7"/>
  <c r="F13" i="7"/>
  <c r="L13" i="7"/>
  <c r="E13" i="7"/>
  <c r="D13" i="7"/>
  <c r="K13" i="7"/>
  <c r="O11" i="7"/>
  <c r="P11" i="7"/>
  <c r="AF14" i="7"/>
  <c r="O441" i="19"/>
  <c r="C468" i="19"/>
  <c r="P441" i="19"/>
  <c r="P385" i="19"/>
  <c r="C412" i="19"/>
  <c r="O385" i="19"/>
  <c r="C295" i="19"/>
  <c r="O268" i="19"/>
  <c r="P268" i="19"/>
  <c r="O393" i="19"/>
  <c r="P393" i="19"/>
  <c r="C420" i="19"/>
  <c r="C342" i="19"/>
  <c r="O315" i="19"/>
  <c r="P315" i="19"/>
  <c r="O264" i="19"/>
  <c r="P264" i="19"/>
  <c r="C291" i="19"/>
  <c r="O402" i="19"/>
  <c r="P402" i="19"/>
  <c r="C429" i="19"/>
  <c r="O328" i="19"/>
  <c r="P328" i="19"/>
  <c r="C355" i="19"/>
  <c r="P311" i="19"/>
  <c r="C338" i="19"/>
  <c r="O311" i="19"/>
  <c r="P238" i="19"/>
  <c r="O238" i="19"/>
  <c r="C265" i="19"/>
  <c r="C621" i="19"/>
  <c r="P594" i="19"/>
  <c r="O594" i="19"/>
  <c r="P435" i="19"/>
  <c r="C462" i="19"/>
  <c r="O435" i="19"/>
  <c r="C460" i="19"/>
  <c r="P433" i="19"/>
  <c r="O433" i="19"/>
  <c r="P299" i="19"/>
  <c r="O299" i="19"/>
  <c r="C326" i="19"/>
  <c r="C364" i="19"/>
  <c r="P337" i="19"/>
  <c r="O337" i="19"/>
  <c r="P302" i="19"/>
  <c r="C329" i="19"/>
  <c r="O302" i="19"/>
  <c r="O262" i="19"/>
  <c r="P262" i="19"/>
  <c r="C289" i="19"/>
  <c r="P395" i="19"/>
  <c r="C422" i="19"/>
  <c r="O395" i="19"/>
  <c r="P293" i="19"/>
  <c r="C320" i="19"/>
  <c r="O293" i="19"/>
  <c r="O226" i="19"/>
  <c r="P226" i="19"/>
  <c r="C253" i="19"/>
  <c r="O452" i="19"/>
  <c r="P452" i="19"/>
  <c r="C479" i="19"/>
  <c r="C367" i="19"/>
  <c r="P340" i="19"/>
  <c r="O340" i="19"/>
  <c r="C282" i="19"/>
  <c r="P255" i="19"/>
  <c r="O255" i="19"/>
  <c r="C357" i="19"/>
  <c r="P330" i="19"/>
  <c r="O330" i="19"/>
  <c r="O278" i="19"/>
  <c r="P278" i="19"/>
  <c r="C305" i="19"/>
  <c r="P227" i="19"/>
  <c r="C254" i="19"/>
  <c r="O227" i="19"/>
  <c r="C269" i="19"/>
  <c r="P242" i="19"/>
  <c r="O242" i="19"/>
  <c r="O13" i="7"/>
  <c r="P13" i="7"/>
  <c r="F14" i="7"/>
  <c r="L14" i="7"/>
  <c r="E14" i="7"/>
  <c r="J14" i="7"/>
  <c r="I14" i="7"/>
  <c r="K14" i="7"/>
  <c r="D14" i="7"/>
  <c r="AF15" i="7"/>
  <c r="P305" i="19"/>
  <c r="C332" i="19"/>
  <c r="O305" i="19"/>
  <c r="P329" i="19"/>
  <c r="C356" i="19"/>
  <c r="O329" i="19"/>
  <c r="O462" i="19"/>
  <c r="C489" i="19"/>
  <c r="P462" i="19"/>
  <c r="P429" i="19"/>
  <c r="O429" i="19"/>
  <c r="C456" i="19"/>
  <c r="C369" i="19"/>
  <c r="P342" i="19"/>
  <c r="O342" i="19"/>
  <c r="P338" i="19"/>
  <c r="O338" i="19"/>
  <c r="C365" i="19"/>
  <c r="C447" i="19"/>
  <c r="P420" i="19"/>
  <c r="O420" i="19"/>
  <c r="C439" i="19"/>
  <c r="P412" i="19"/>
  <c r="O412" i="19"/>
  <c r="C309" i="19"/>
  <c r="O282" i="19"/>
  <c r="P282" i="19"/>
  <c r="C280" i="19"/>
  <c r="O253" i="19"/>
  <c r="P253" i="19"/>
  <c r="C449" i="19"/>
  <c r="P422" i="19"/>
  <c r="O422" i="19"/>
  <c r="P355" i="19"/>
  <c r="O355" i="19"/>
  <c r="C382" i="19"/>
  <c r="C318" i="19"/>
  <c r="P291" i="19"/>
  <c r="O291" i="19"/>
  <c r="C316" i="19"/>
  <c r="P289" i="19"/>
  <c r="O289" i="19"/>
  <c r="C648" i="19"/>
  <c r="O621" i="19"/>
  <c r="P621" i="19"/>
  <c r="P468" i="19"/>
  <c r="C495" i="19"/>
  <c r="O468" i="19"/>
  <c r="C384" i="19"/>
  <c r="P357" i="19"/>
  <c r="O357" i="19"/>
  <c r="P479" i="19"/>
  <c r="C506" i="19"/>
  <c r="O479" i="19"/>
  <c r="P320" i="19"/>
  <c r="O320" i="19"/>
  <c r="C347" i="19"/>
  <c r="C353" i="19"/>
  <c r="P326" i="19"/>
  <c r="O326" i="19"/>
  <c r="O269" i="19"/>
  <c r="P269" i="19"/>
  <c r="C296" i="19"/>
  <c r="O367" i="19"/>
  <c r="C394" i="19"/>
  <c r="P367" i="19"/>
  <c r="C292" i="19"/>
  <c r="P265" i="19"/>
  <c r="O265" i="19"/>
  <c r="P254" i="19"/>
  <c r="C281" i="19"/>
  <c r="O254" i="19"/>
  <c r="O364" i="19"/>
  <c r="C391" i="19"/>
  <c r="P364" i="19"/>
  <c r="C487" i="19"/>
  <c r="O460" i="19"/>
  <c r="P460" i="19"/>
  <c r="P295" i="19"/>
  <c r="O295" i="19"/>
  <c r="C322" i="19"/>
  <c r="O14" i="7"/>
  <c r="P14" i="7"/>
  <c r="AF16" i="7"/>
  <c r="F15" i="7"/>
  <c r="L15" i="7"/>
  <c r="J15" i="7"/>
  <c r="K15" i="7"/>
  <c r="I15" i="7"/>
  <c r="E15" i="7"/>
  <c r="D15" i="7"/>
  <c r="E16" i="7"/>
  <c r="F16" i="7"/>
  <c r="K16" i="7"/>
  <c r="I16" i="7"/>
  <c r="J16" i="7"/>
  <c r="L16" i="7"/>
  <c r="D16" i="7"/>
  <c r="C466" i="19"/>
  <c r="P439" i="19"/>
  <c r="O439" i="19"/>
  <c r="O648" i="19"/>
  <c r="P648" i="19"/>
  <c r="C675" i="19"/>
  <c r="C307" i="19"/>
  <c r="O280" i="19"/>
  <c r="P280" i="19"/>
  <c r="P369" i="19"/>
  <c r="O369" i="19"/>
  <c r="C396" i="19"/>
  <c r="P356" i="19"/>
  <c r="C383" i="19"/>
  <c r="O356" i="19"/>
  <c r="C336" i="19"/>
  <c r="P309" i="19"/>
  <c r="O309" i="19"/>
  <c r="C392" i="19"/>
  <c r="P365" i="19"/>
  <c r="O365" i="19"/>
  <c r="C359" i="19"/>
  <c r="O332" i="19"/>
  <c r="P332" i="19"/>
  <c r="C514" i="19"/>
  <c r="P487" i="19"/>
  <c r="O487" i="19"/>
  <c r="C533" i="19"/>
  <c r="O506" i="19"/>
  <c r="P506" i="19"/>
  <c r="C345" i="19"/>
  <c r="P318" i="19"/>
  <c r="O318" i="19"/>
  <c r="O292" i="19"/>
  <c r="P292" i="19"/>
  <c r="C319" i="19"/>
  <c r="O382" i="19"/>
  <c r="P382" i="19"/>
  <c r="C409" i="19"/>
  <c r="C418" i="19"/>
  <c r="P391" i="19"/>
  <c r="O391" i="19"/>
  <c r="C349" i="19"/>
  <c r="O322" i="19"/>
  <c r="P322" i="19"/>
  <c r="C421" i="19"/>
  <c r="P394" i="19"/>
  <c r="O394" i="19"/>
  <c r="C380" i="19"/>
  <c r="P353" i="19"/>
  <c r="O353" i="19"/>
  <c r="C483" i="19"/>
  <c r="P456" i="19"/>
  <c r="O456" i="19"/>
  <c r="C374" i="19"/>
  <c r="O347" i="19"/>
  <c r="P347" i="19"/>
  <c r="P384" i="19"/>
  <c r="C411" i="19"/>
  <c r="O384" i="19"/>
  <c r="C474" i="19"/>
  <c r="O447" i="19"/>
  <c r="P447" i="19"/>
  <c r="C308" i="19"/>
  <c r="P281" i="19"/>
  <c r="O281" i="19"/>
  <c r="C323" i="19"/>
  <c r="O296" i="19"/>
  <c r="P296" i="19"/>
  <c r="P495" i="19"/>
  <c r="C522" i="19"/>
  <c r="O495" i="19"/>
  <c r="O316" i="19"/>
  <c r="C343" i="19"/>
  <c r="P316" i="19"/>
  <c r="P449" i="19"/>
  <c r="C476" i="19"/>
  <c r="O449" i="19"/>
  <c r="C516" i="19"/>
  <c r="O489" i="19"/>
  <c r="P489" i="19"/>
  <c r="O15" i="7"/>
  <c r="P15" i="7"/>
  <c r="AF17" i="7"/>
  <c r="O16" i="7"/>
  <c r="P16" i="7"/>
  <c r="J17" i="7"/>
  <c r="D17" i="7"/>
  <c r="E17" i="7"/>
  <c r="F17" i="7"/>
  <c r="I17" i="7"/>
  <c r="K17" i="7"/>
  <c r="P474" i="19"/>
  <c r="C501" i="19"/>
  <c r="O474" i="19"/>
  <c r="P307" i="19"/>
  <c r="O307" i="19"/>
  <c r="C334" i="19"/>
  <c r="P483" i="19"/>
  <c r="C510" i="19"/>
  <c r="O483" i="19"/>
  <c r="O319" i="19"/>
  <c r="P319" i="19"/>
  <c r="C346" i="19"/>
  <c r="P533" i="19"/>
  <c r="C560" i="19"/>
  <c r="O533" i="19"/>
  <c r="C410" i="19"/>
  <c r="P383" i="19"/>
  <c r="O383" i="19"/>
  <c r="O675" i="19"/>
  <c r="P675" i="19"/>
  <c r="C702" i="19"/>
  <c r="C503" i="19"/>
  <c r="P476" i="19"/>
  <c r="O476" i="19"/>
  <c r="C419" i="19"/>
  <c r="P392" i="19"/>
  <c r="O392" i="19"/>
  <c r="O396" i="19"/>
  <c r="C423" i="19"/>
  <c r="P396" i="19"/>
  <c r="P516" i="19"/>
  <c r="C543" i="19"/>
  <c r="O516" i="19"/>
  <c r="O522" i="19"/>
  <c r="P522" i="19"/>
  <c r="C549" i="19"/>
  <c r="C448" i="19"/>
  <c r="O421" i="19"/>
  <c r="P421" i="19"/>
  <c r="C386" i="19"/>
  <c r="P359" i="19"/>
  <c r="O359" i="19"/>
  <c r="P466" i="19"/>
  <c r="O466" i="19"/>
  <c r="C493" i="19"/>
  <c r="C350" i="19"/>
  <c r="O323" i="19"/>
  <c r="P323" i="19"/>
  <c r="C438" i="19"/>
  <c r="P411" i="19"/>
  <c r="O411" i="19"/>
  <c r="C376" i="19"/>
  <c r="P349" i="19"/>
  <c r="O349" i="19"/>
  <c r="O343" i="19"/>
  <c r="P343" i="19"/>
  <c r="C370" i="19"/>
  <c r="C407" i="19"/>
  <c r="P380" i="19"/>
  <c r="O380" i="19"/>
  <c r="P514" i="19"/>
  <c r="C541" i="19"/>
  <c r="O514" i="19"/>
  <c r="C335" i="19"/>
  <c r="P308" i="19"/>
  <c r="O308" i="19"/>
  <c r="O418" i="19"/>
  <c r="P418" i="19"/>
  <c r="C445" i="19"/>
  <c r="O336" i="19"/>
  <c r="C363" i="19"/>
  <c r="P336" i="19"/>
  <c r="C401" i="19"/>
  <c r="P374" i="19"/>
  <c r="O374" i="19"/>
  <c r="O409" i="19"/>
  <c r="C436" i="19"/>
  <c r="P409" i="19"/>
  <c r="P345" i="19"/>
  <c r="C372" i="19"/>
  <c r="O345" i="19"/>
  <c r="L17" i="7"/>
  <c r="O17" i="7"/>
  <c r="P17" i="7"/>
  <c r="AF18" i="7"/>
  <c r="P541" i="19"/>
  <c r="C568" i="19"/>
  <c r="O541" i="19"/>
  <c r="P350" i="19"/>
  <c r="O350" i="19"/>
  <c r="C377" i="19"/>
  <c r="P503" i="19"/>
  <c r="C530" i="19"/>
  <c r="O503" i="19"/>
  <c r="O560" i="19"/>
  <c r="P560" i="19"/>
  <c r="C587" i="19"/>
  <c r="O436" i="19"/>
  <c r="P436" i="19"/>
  <c r="C463" i="19"/>
  <c r="O445" i="19"/>
  <c r="C472" i="19"/>
  <c r="P445" i="19"/>
  <c r="O493" i="19"/>
  <c r="P493" i="19"/>
  <c r="C520" i="19"/>
  <c r="P448" i="19"/>
  <c r="C475" i="19"/>
  <c r="O448" i="19"/>
  <c r="C450" i="19"/>
  <c r="P423" i="19"/>
  <c r="O423" i="19"/>
  <c r="C729" i="19"/>
  <c r="P702" i="19"/>
  <c r="O702" i="19"/>
  <c r="O334" i="19"/>
  <c r="P334" i="19"/>
  <c r="C361" i="19"/>
  <c r="C403" i="19"/>
  <c r="P376" i="19"/>
  <c r="O376" i="19"/>
  <c r="O549" i="19"/>
  <c r="P549" i="19"/>
  <c r="C576" i="19"/>
  <c r="C373" i="19"/>
  <c r="P346" i="19"/>
  <c r="O346" i="19"/>
  <c r="O372" i="19"/>
  <c r="P372" i="19"/>
  <c r="C399" i="19"/>
  <c r="C362" i="19"/>
  <c r="O335" i="19"/>
  <c r="P335" i="19"/>
  <c r="P386" i="19"/>
  <c r="C413" i="19"/>
  <c r="O386" i="19"/>
  <c r="C570" i="19"/>
  <c r="O543" i="19"/>
  <c r="P543" i="19"/>
  <c r="O410" i="19"/>
  <c r="P410" i="19"/>
  <c r="C437" i="19"/>
  <c r="O510" i="19"/>
  <c r="C537" i="19"/>
  <c r="P510" i="19"/>
  <c r="P363" i="19"/>
  <c r="O363" i="19"/>
  <c r="C390" i="19"/>
  <c r="J18" i="7"/>
  <c r="E18" i="7"/>
  <c r="K18" i="7"/>
  <c r="L18" i="7"/>
  <c r="F18" i="7"/>
  <c r="I18" i="7"/>
  <c r="D18" i="7"/>
  <c r="C434" i="19"/>
  <c r="P407" i="19"/>
  <c r="O407" i="19"/>
  <c r="C428" i="19"/>
  <c r="O401" i="19"/>
  <c r="P401" i="19"/>
  <c r="C397" i="19"/>
  <c r="P370" i="19"/>
  <c r="O370" i="19"/>
  <c r="O438" i="19"/>
  <c r="P438" i="19"/>
  <c r="C465" i="19"/>
  <c r="C446" i="19"/>
  <c r="P419" i="19"/>
  <c r="O419" i="19"/>
  <c r="C528" i="19"/>
  <c r="P501" i="19"/>
  <c r="O501" i="19"/>
  <c r="AF19" i="7"/>
  <c r="O18" i="7"/>
  <c r="P18" i="7"/>
  <c r="P475" i="19"/>
  <c r="C502" i="19"/>
  <c r="O475" i="19"/>
  <c r="P463" i="19"/>
  <c r="C490" i="19"/>
  <c r="O463" i="19"/>
  <c r="P390" i="19"/>
  <c r="C417" i="19"/>
  <c r="O390" i="19"/>
  <c r="O576" i="19"/>
  <c r="C603" i="19"/>
  <c r="P576" i="19"/>
  <c r="P446" i="19"/>
  <c r="C473" i="19"/>
  <c r="O446" i="19"/>
  <c r="O362" i="19"/>
  <c r="C389" i="19"/>
  <c r="P362" i="19"/>
  <c r="P377" i="19"/>
  <c r="C404" i="19"/>
  <c r="O377" i="19"/>
  <c r="P570" i="19"/>
  <c r="O570" i="19"/>
  <c r="C597" i="19"/>
  <c r="C756" i="19"/>
  <c r="P729" i="19"/>
  <c r="O729" i="19"/>
  <c r="O587" i="19"/>
  <c r="P587" i="19"/>
  <c r="C614" i="19"/>
  <c r="C424" i="19"/>
  <c r="O397" i="19"/>
  <c r="P397" i="19"/>
  <c r="P434" i="19"/>
  <c r="O434" i="19"/>
  <c r="C461" i="19"/>
  <c r="O373" i="19"/>
  <c r="C400" i="19"/>
  <c r="P373" i="19"/>
  <c r="P530" i="19"/>
  <c r="O530" i="19"/>
  <c r="C557" i="19"/>
  <c r="O465" i="19"/>
  <c r="C492" i="19"/>
  <c r="P465" i="19"/>
  <c r="P428" i="19"/>
  <c r="O428" i="19"/>
  <c r="C455" i="19"/>
  <c r="C426" i="19"/>
  <c r="P399" i="19"/>
  <c r="O399" i="19"/>
  <c r="P520" i="19"/>
  <c r="C547" i="19"/>
  <c r="O520" i="19"/>
  <c r="P537" i="19"/>
  <c r="O537" i="19"/>
  <c r="C564" i="19"/>
  <c r="O413" i="19"/>
  <c r="C440" i="19"/>
  <c r="P413" i="19"/>
  <c r="C430" i="19"/>
  <c r="P403" i="19"/>
  <c r="O403" i="19"/>
  <c r="C595" i="19"/>
  <c r="O568" i="19"/>
  <c r="P568" i="19"/>
  <c r="P528" i="19"/>
  <c r="C555" i="19"/>
  <c r="O528" i="19"/>
  <c r="C464" i="19"/>
  <c r="P437" i="19"/>
  <c r="O437" i="19"/>
  <c r="C388" i="19"/>
  <c r="P361" i="19"/>
  <c r="O361" i="19"/>
  <c r="C477" i="19"/>
  <c r="O450" i="19"/>
  <c r="P450" i="19"/>
  <c r="C499" i="19"/>
  <c r="P472" i="19"/>
  <c r="O472" i="19"/>
  <c r="J19" i="7"/>
  <c r="K19" i="7"/>
  <c r="L19" i="7"/>
  <c r="AF20" i="7"/>
  <c r="I19" i="7"/>
  <c r="E19" i="7"/>
  <c r="D19" i="7"/>
  <c r="F19" i="7"/>
  <c r="C582" i="19"/>
  <c r="P555" i="19"/>
  <c r="O555" i="19"/>
  <c r="C457" i="19"/>
  <c r="O430" i="19"/>
  <c r="P430" i="19"/>
  <c r="O547" i="19"/>
  <c r="C574" i="19"/>
  <c r="P547" i="19"/>
  <c r="C641" i="19"/>
  <c r="P614" i="19"/>
  <c r="O614" i="19"/>
  <c r="P473" i="19"/>
  <c r="C500" i="19"/>
  <c r="O473" i="19"/>
  <c r="O388" i="19"/>
  <c r="C415" i="19"/>
  <c r="P388" i="19"/>
  <c r="C491" i="19"/>
  <c r="P464" i="19"/>
  <c r="O464" i="19"/>
  <c r="C622" i="19"/>
  <c r="P595" i="19"/>
  <c r="O595" i="19"/>
  <c r="C482" i="19"/>
  <c r="P455" i="19"/>
  <c r="O455" i="19"/>
  <c r="P756" i="19"/>
  <c r="O756" i="19"/>
  <c r="C783" i="19"/>
  <c r="P389" i="19"/>
  <c r="O389" i="19"/>
  <c r="C416" i="19"/>
  <c r="C451" i="19"/>
  <c r="O424" i="19"/>
  <c r="P424" i="19"/>
  <c r="C624" i="19"/>
  <c r="O597" i="19"/>
  <c r="P597" i="19"/>
  <c r="C444" i="19"/>
  <c r="O417" i="19"/>
  <c r="P417" i="19"/>
  <c r="O477" i="19"/>
  <c r="P477" i="19"/>
  <c r="C504" i="19"/>
  <c r="C427" i="19"/>
  <c r="O400" i="19"/>
  <c r="P400" i="19"/>
  <c r="C519" i="19"/>
  <c r="O492" i="19"/>
  <c r="P492" i="19"/>
  <c r="C488" i="19"/>
  <c r="O461" i="19"/>
  <c r="P461" i="19"/>
  <c r="P490" i="19"/>
  <c r="C517" i="19"/>
  <c r="O490" i="19"/>
  <c r="P404" i="19"/>
  <c r="O404" i="19"/>
  <c r="C431" i="19"/>
  <c r="O557" i="19"/>
  <c r="C584" i="19"/>
  <c r="P557" i="19"/>
  <c r="P603" i="19"/>
  <c r="O603" i="19"/>
  <c r="C630" i="19"/>
  <c r="O440" i="19"/>
  <c r="P440" i="19"/>
  <c r="C467" i="19"/>
  <c r="C526" i="19"/>
  <c r="P499" i="19"/>
  <c r="O499" i="19"/>
  <c r="P564" i="19"/>
  <c r="C591" i="19"/>
  <c r="O564" i="19"/>
  <c r="C453" i="19"/>
  <c r="O426" i="19"/>
  <c r="P426" i="19"/>
  <c r="C529" i="19"/>
  <c r="P502" i="19"/>
  <c r="O502" i="19"/>
  <c r="O19" i="7"/>
  <c r="P19" i="7"/>
  <c r="F20" i="7"/>
  <c r="L20" i="7"/>
  <c r="K20" i="7"/>
  <c r="E20" i="7"/>
  <c r="D20" i="7"/>
  <c r="J20" i="7"/>
  <c r="AF21" i="7"/>
  <c r="I20" i="7"/>
  <c r="C601" i="19"/>
  <c r="O574" i="19"/>
  <c r="P574" i="19"/>
  <c r="C494" i="19"/>
  <c r="P467" i="19"/>
  <c r="O467" i="19"/>
  <c r="C454" i="19"/>
  <c r="P427" i="19"/>
  <c r="O427" i="19"/>
  <c r="P783" i="19"/>
  <c r="O783" i="19"/>
  <c r="C810" i="19"/>
  <c r="P622" i="19"/>
  <c r="C649" i="19"/>
  <c r="O622" i="19"/>
  <c r="O500" i="19"/>
  <c r="P500" i="19"/>
  <c r="C527" i="19"/>
  <c r="C458" i="19"/>
  <c r="P431" i="19"/>
  <c r="O431" i="19"/>
  <c r="P504" i="19"/>
  <c r="O504" i="19"/>
  <c r="C531" i="19"/>
  <c r="C651" i="19"/>
  <c r="P624" i="19"/>
  <c r="O624" i="19"/>
  <c r="C556" i="19"/>
  <c r="O529" i="19"/>
  <c r="P529" i="19"/>
  <c r="P519" i="19"/>
  <c r="C546" i="19"/>
  <c r="O519" i="19"/>
  <c r="O416" i="19"/>
  <c r="C443" i="19"/>
  <c r="P416" i="19"/>
  <c r="C509" i="19"/>
  <c r="P482" i="19"/>
  <c r="O482" i="19"/>
  <c r="P415" i="19"/>
  <c r="C442" i="19"/>
  <c r="O415" i="19"/>
  <c r="C609" i="19"/>
  <c r="P582" i="19"/>
  <c r="O582" i="19"/>
  <c r="P526" i="19"/>
  <c r="C553" i="19"/>
  <c r="O526" i="19"/>
  <c r="O584" i="19"/>
  <c r="C611" i="19"/>
  <c r="P584" i="19"/>
  <c r="P517" i="19"/>
  <c r="C544" i="19"/>
  <c r="O517" i="19"/>
  <c r="C471" i="19"/>
  <c r="P444" i="19"/>
  <c r="O444" i="19"/>
  <c r="C480" i="19"/>
  <c r="P453" i="19"/>
  <c r="O453" i="19"/>
  <c r="C618" i="19"/>
  <c r="O591" i="19"/>
  <c r="P591" i="19"/>
  <c r="P630" i="19"/>
  <c r="C657" i="19"/>
  <c r="O630" i="19"/>
  <c r="P488" i="19"/>
  <c r="O488" i="19"/>
  <c r="C515" i="19"/>
  <c r="C484" i="19"/>
  <c r="P457" i="19"/>
  <c r="O457" i="19"/>
  <c r="P491" i="19"/>
  <c r="C518" i="19"/>
  <c r="O491" i="19"/>
  <c r="C478" i="19"/>
  <c r="P451" i="19"/>
  <c r="O451" i="19"/>
  <c r="C668" i="19"/>
  <c r="P641" i="19"/>
  <c r="O641" i="19"/>
  <c r="E21" i="7"/>
  <c r="O20" i="7"/>
  <c r="P20" i="7"/>
  <c r="J21" i="7"/>
  <c r="L21" i="7"/>
  <c r="F21" i="7"/>
  <c r="K21" i="7"/>
  <c r="I21" i="7"/>
  <c r="AF22" i="7"/>
  <c r="D21" i="7"/>
  <c r="P518" i="19"/>
  <c r="C545" i="19"/>
  <c r="O518" i="19"/>
  <c r="P471" i="19"/>
  <c r="C498" i="19"/>
  <c r="O471" i="19"/>
  <c r="C580" i="19"/>
  <c r="P553" i="19"/>
  <c r="O553" i="19"/>
  <c r="C628" i="19"/>
  <c r="P601" i="19"/>
  <c r="O601" i="19"/>
  <c r="P556" i="19"/>
  <c r="C583" i="19"/>
  <c r="O556" i="19"/>
  <c r="O649" i="19"/>
  <c r="P649" i="19"/>
  <c r="C676" i="19"/>
  <c r="C507" i="19"/>
  <c r="O480" i="19"/>
  <c r="P480" i="19"/>
  <c r="O611" i="19"/>
  <c r="P611" i="19"/>
  <c r="C638" i="19"/>
  <c r="P484" i="19"/>
  <c r="C511" i="19"/>
  <c r="O484" i="19"/>
  <c r="P478" i="19"/>
  <c r="O478" i="19"/>
  <c r="C505" i="19"/>
  <c r="C542" i="19"/>
  <c r="P515" i="19"/>
  <c r="O515" i="19"/>
  <c r="O618" i="19"/>
  <c r="C645" i="19"/>
  <c r="P618" i="19"/>
  <c r="C571" i="19"/>
  <c r="P544" i="19"/>
  <c r="O544" i="19"/>
  <c r="O509" i="19"/>
  <c r="P509" i="19"/>
  <c r="C536" i="19"/>
  <c r="O454" i="19"/>
  <c r="P454" i="19"/>
  <c r="C481" i="19"/>
  <c r="P609" i="19"/>
  <c r="C636" i="19"/>
  <c r="O609" i="19"/>
  <c r="P443" i="19"/>
  <c r="C470" i="19"/>
  <c r="O443" i="19"/>
  <c r="P458" i="19"/>
  <c r="O458" i="19"/>
  <c r="C485" i="19"/>
  <c r="O810" i="19"/>
  <c r="C837" i="19"/>
  <c r="P810" i="19"/>
  <c r="P494" i="19"/>
  <c r="O494" i="19"/>
  <c r="C521" i="19"/>
  <c r="P651" i="19"/>
  <c r="O651" i="19"/>
  <c r="C678" i="19"/>
  <c r="C684" i="19"/>
  <c r="O657" i="19"/>
  <c r="P657" i="19"/>
  <c r="P442" i="19"/>
  <c r="O442" i="19"/>
  <c r="C469" i="19"/>
  <c r="C695" i="19"/>
  <c r="O668" i="19"/>
  <c r="P668" i="19"/>
  <c r="C573" i="19"/>
  <c r="O546" i="19"/>
  <c r="P546" i="19"/>
  <c r="C558" i="19"/>
  <c r="P531" i="19"/>
  <c r="O531" i="19"/>
  <c r="P527" i="19"/>
  <c r="C554" i="19"/>
  <c r="O527" i="19"/>
  <c r="O21" i="7"/>
  <c r="P21" i="7"/>
  <c r="E22" i="7"/>
  <c r="L22" i="7"/>
  <c r="I22" i="7"/>
  <c r="AF23" i="7"/>
  <c r="D22" i="7"/>
  <c r="J22" i="7"/>
  <c r="K22" i="7"/>
  <c r="F22" i="7"/>
  <c r="C532" i="19"/>
  <c r="O505" i="19"/>
  <c r="P505" i="19"/>
  <c r="P583" i="19"/>
  <c r="O583" i="19"/>
  <c r="C610" i="19"/>
  <c r="P580" i="19"/>
  <c r="O580" i="19"/>
  <c r="C607" i="19"/>
  <c r="D23" i="7"/>
  <c r="I23" i="7"/>
  <c r="K23" i="7"/>
  <c r="L23" i="7"/>
  <c r="O521" i="19"/>
  <c r="P521" i="19"/>
  <c r="C548" i="19"/>
  <c r="P481" i="19"/>
  <c r="C508" i="19"/>
  <c r="O481" i="19"/>
  <c r="P571" i="19"/>
  <c r="O571" i="19"/>
  <c r="C598" i="19"/>
  <c r="P695" i="19"/>
  <c r="O695" i="19"/>
  <c r="C722" i="19"/>
  <c r="C512" i="19"/>
  <c r="O485" i="19"/>
  <c r="P485" i="19"/>
  <c r="P542" i="19"/>
  <c r="O542" i="19"/>
  <c r="C569" i="19"/>
  <c r="C496" i="19"/>
  <c r="O469" i="19"/>
  <c r="P469" i="19"/>
  <c r="O498" i="19"/>
  <c r="P498" i="19"/>
  <c r="C525" i="19"/>
  <c r="P470" i="19"/>
  <c r="C497" i="19"/>
  <c r="O470" i="19"/>
  <c r="P645" i="19"/>
  <c r="C672" i="19"/>
  <c r="O645" i="19"/>
  <c r="P507" i="19"/>
  <c r="C534" i="19"/>
  <c r="O507" i="19"/>
  <c r="O573" i="19"/>
  <c r="P573" i="19"/>
  <c r="C600" i="19"/>
  <c r="O536" i="19"/>
  <c r="P536" i="19"/>
  <c r="C563" i="19"/>
  <c r="C538" i="19"/>
  <c r="P511" i="19"/>
  <c r="O511" i="19"/>
  <c r="C703" i="19"/>
  <c r="O676" i="19"/>
  <c r="P676" i="19"/>
  <c r="P628" i="19"/>
  <c r="C655" i="19"/>
  <c r="O628" i="19"/>
  <c r="P545" i="19"/>
  <c r="C572" i="19"/>
  <c r="O545" i="19"/>
  <c r="C585" i="19"/>
  <c r="P558" i="19"/>
  <c r="O558" i="19"/>
  <c r="C581" i="19"/>
  <c r="P554" i="19"/>
  <c r="O554" i="19"/>
  <c r="P684" i="19"/>
  <c r="O684" i="19"/>
  <c r="C711" i="19"/>
  <c r="C705" i="19"/>
  <c r="P678" i="19"/>
  <c r="O678" i="19"/>
  <c r="C864" i="19"/>
  <c r="P837" i="19"/>
  <c r="O837" i="19"/>
  <c r="C663" i="19"/>
  <c r="P636" i="19"/>
  <c r="O636" i="19"/>
  <c r="O638" i="19"/>
  <c r="P638" i="19"/>
  <c r="C665" i="19"/>
  <c r="F23" i="7"/>
  <c r="O22" i="7"/>
  <c r="P22" i="7"/>
  <c r="J23" i="7"/>
  <c r="AF24" i="7"/>
  <c r="E23" i="7"/>
  <c r="P534" i="19"/>
  <c r="C561" i="19"/>
  <c r="O534" i="19"/>
  <c r="P525" i="19"/>
  <c r="C552" i="19"/>
  <c r="O525" i="19"/>
  <c r="P598" i="19"/>
  <c r="O598" i="19"/>
  <c r="C625" i="19"/>
  <c r="C732" i="19"/>
  <c r="P705" i="19"/>
  <c r="O705" i="19"/>
  <c r="C738" i="19"/>
  <c r="O711" i="19"/>
  <c r="P711" i="19"/>
  <c r="C612" i="19"/>
  <c r="P585" i="19"/>
  <c r="O585" i="19"/>
  <c r="P610" i="19"/>
  <c r="C637" i="19"/>
  <c r="O610" i="19"/>
  <c r="O663" i="19"/>
  <c r="C690" i="19"/>
  <c r="P663" i="19"/>
  <c r="P703" i="19"/>
  <c r="C730" i="19"/>
  <c r="O703" i="19"/>
  <c r="O600" i="19"/>
  <c r="P600" i="19"/>
  <c r="C627" i="19"/>
  <c r="O672" i="19"/>
  <c r="C699" i="19"/>
  <c r="P672" i="19"/>
  <c r="C599" i="19"/>
  <c r="P572" i="19"/>
  <c r="O572" i="19"/>
  <c r="P512" i="19"/>
  <c r="C539" i="19"/>
  <c r="O512" i="19"/>
  <c r="P508" i="19"/>
  <c r="O508" i="19"/>
  <c r="C535" i="19"/>
  <c r="O722" i="19"/>
  <c r="C749" i="19"/>
  <c r="P722" i="19"/>
  <c r="C524" i="19"/>
  <c r="P497" i="19"/>
  <c r="O497" i="19"/>
  <c r="P496" i="19"/>
  <c r="C523" i="19"/>
  <c r="O496" i="19"/>
  <c r="P548" i="19"/>
  <c r="C575" i="19"/>
  <c r="O548" i="19"/>
  <c r="P665" i="19"/>
  <c r="C692" i="19"/>
  <c r="O665" i="19"/>
  <c r="P864" i="19"/>
  <c r="O864" i="19"/>
  <c r="C891" i="19"/>
  <c r="P538" i="19"/>
  <c r="O538" i="19"/>
  <c r="C565" i="19"/>
  <c r="O581" i="19"/>
  <c r="C608" i="19"/>
  <c r="P581" i="19"/>
  <c r="P655" i="19"/>
  <c r="C682" i="19"/>
  <c r="O655" i="19"/>
  <c r="P563" i="19"/>
  <c r="O563" i="19"/>
  <c r="C590" i="19"/>
  <c r="C596" i="19"/>
  <c r="O569" i="19"/>
  <c r="P569" i="19"/>
  <c r="C634" i="19"/>
  <c r="P607" i="19"/>
  <c r="O607" i="19"/>
  <c r="C559" i="19"/>
  <c r="P532" i="19"/>
  <c r="O532" i="19"/>
  <c r="D24" i="7"/>
  <c r="K24" i="7"/>
  <c r="E24" i="7"/>
  <c r="L24" i="7"/>
  <c r="I24" i="7"/>
  <c r="J24" i="7"/>
  <c r="O23" i="7"/>
  <c r="P23" i="7"/>
  <c r="F24" i="7"/>
  <c r="AF25" i="7"/>
  <c r="O690" i="19"/>
  <c r="P690" i="19"/>
  <c r="C717" i="19"/>
  <c r="O565" i="19"/>
  <c r="C592" i="19"/>
  <c r="P565" i="19"/>
  <c r="C726" i="19"/>
  <c r="P699" i="19"/>
  <c r="O699" i="19"/>
  <c r="O634" i="19"/>
  <c r="C661" i="19"/>
  <c r="P634" i="19"/>
  <c r="P539" i="19"/>
  <c r="C566" i="19"/>
  <c r="O539" i="19"/>
  <c r="C654" i="19"/>
  <c r="O627" i="19"/>
  <c r="P627" i="19"/>
  <c r="P524" i="19"/>
  <c r="C551" i="19"/>
  <c r="O524" i="19"/>
  <c r="O738" i="19"/>
  <c r="C765" i="19"/>
  <c r="P738" i="19"/>
  <c r="O552" i="19"/>
  <c r="P552" i="19"/>
  <c r="C579" i="19"/>
  <c r="C664" i="19"/>
  <c r="O637" i="19"/>
  <c r="P637" i="19"/>
  <c r="P612" i="19"/>
  <c r="C639" i="19"/>
  <c r="O612" i="19"/>
  <c r="C918" i="19"/>
  <c r="P891" i="19"/>
  <c r="O891" i="19"/>
  <c r="O535" i="19"/>
  <c r="C562" i="19"/>
  <c r="P535" i="19"/>
  <c r="C626" i="19"/>
  <c r="P599" i="19"/>
  <c r="O599" i="19"/>
  <c r="O730" i="19"/>
  <c r="C757" i="19"/>
  <c r="P730" i="19"/>
  <c r="P732" i="19"/>
  <c r="O732" i="19"/>
  <c r="C759" i="19"/>
  <c r="P561" i="19"/>
  <c r="O561" i="19"/>
  <c r="C588" i="19"/>
  <c r="P682" i="19"/>
  <c r="C709" i="19"/>
  <c r="O682" i="19"/>
  <c r="C602" i="19"/>
  <c r="O575" i="19"/>
  <c r="P575" i="19"/>
  <c r="P749" i="19"/>
  <c r="C776" i="19"/>
  <c r="O749" i="19"/>
  <c r="O596" i="19"/>
  <c r="P596" i="19"/>
  <c r="C623" i="19"/>
  <c r="P608" i="19"/>
  <c r="O608" i="19"/>
  <c r="C635" i="19"/>
  <c r="C586" i="19"/>
  <c r="P559" i="19"/>
  <c r="O559" i="19"/>
  <c r="P590" i="19"/>
  <c r="O590" i="19"/>
  <c r="C617" i="19"/>
  <c r="C719" i="19"/>
  <c r="O692" i="19"/>
  <c r="P692" i="19"/>
  <c r="O523" i="19"/>
  <c r="C550" i="19"/>
  <c r="P523" i="19"/>
  <c r="O625" i="19"/>
  <c r="P625" i="19"/>
  <c r="C652" i="19"/>
  <c r="O24" i="7"/>
  <c r="P24" i="7"/>
  <c r="L25" i="7"/>
  <c r="AF26" i="7"/>
  <c r="I25" i="7"/>
  <c r="E25" i="7"/>
  <c r="J25" i="7"/>
  <c r="F25" i="7"/>
  <c r="K25" i="7"/>
  <c r="D25" i="7"/>
  <c r="O617" i="19"/>
  <c r="P617" i="19"/>
  <c r="C644" i="19"/>
  <c r="P623" i="19"/>
  <c r="C650" i="19"/>
  <c r="O623" i="19"/>
  <c r="C786" i="19"/>
  <c r="O759" i="19"/>
  <c r="P759" i="19"/>
  <c r="C653" i="19"/>
  <c r="P626" i="19"/>
  <c r="O626" i="19"/>
  <c r="C589" i="19"/>
  <c r="P562" i="19"/>
  <c r="O562" i="19"/>
  <c r="P726" i="19"/>
  <c r="O726" i="19"/>
  <c r="C753" i="19"/>
  <c r="P550" i="19"/>
  <c r="O550" i="19"/>
  <c r="C577" i="19"/>
  <c r="P709" i="19"/>
  <c r="O709" i="19"/>
  <c r="C736" i="19"/>
  <c r="P664" i="19"/>
  <c r="C691" i="19"/>
  <c r="O664" i="19"/>
  <c r="C593" i="19"/>
  <c r="P566" i="19"/>
  <c r="O566" i="19"/>
  <c r="C578" i="19"/>
  <c r="P551" i="19"/>
  <c r="O551" i="19"/>
  <c r="P592" i="19"/>
  <c r="O592" i="19"/>
  <c r="C619" i="19"/>
  <c r="P602" i="19"/>
  <c r="O602" i="19"/>
  <c r="C629" i="19"/>
  <c r="P765" i="19"/>
  <c r="O765" i="19"/>
  <c r="C792" i="19"/>
  <c r="C681" i="19"/>
  <c r="P654" i="19"/>
  <c r="O654" i="19"/>
  <c r="P757" i="19"/>
  <c r="C784" i="19"/>
  <c r="O757" i="19"/>
  <c r="O586" i="19"/>
  <c r="C613" i="19"/>
  <c r="P586" i="19"/>
  <c r="C803" i="19"/>
  <c r="O776" i="19"/>
  <c r="P776" i="19"/>
  <c r="O588" i="19"/>
  <c r="C615" i="19"/>
  <c r="P588" i="19"/>
  <c r="C945" i="19"/>
  <c r="P918" i="19"/>
  <c r="O918" i="19"/>
  <c r="O579" i="19"/>
  <c r="C606" i="19"/>
  <c r="P579" i="19"/>
  <c r="P661" i="19"/>
  <c r="C688" i="19"/>
  <c r="O661" i="19"/>
  <c r="O717" i="19"/>
  <c r="P717" i="19"/>
  <c r="C744" i="19"/>
  <c r="F26" i="7"/>
  <c r="I26" i="7"/>
  <c r="J26" i="7"/>
  <c r="K26" i="7"/>
  <c r="L26" i="7"/>
  <c r="E26" i="7"/>
  <c r="D26" i="7"/>
  <c r="O635" i="19"/>
  <c r="P635" i="19"/>
  <c r="C662" i="19"/>
  <c r="C679" i="19"/>
  <c r="O652" i="19"/>
  <c r="P652" i="19"/>
  <c r="P719" i="19"/>
  <c r="C746" i="19"/>
  <c r="O719" i="19"/>
  <c r="O639" i="19"/>
  <c r="C666" i="19"/>
  <c r="P639" i="19"/>
  <c r="O25" i="7"/>
  <c r="P25" i="7"/>
  <c r="AF27" i="7"/>
  <c r="O26" i="7"/>
  <c r="P26" i="7"/>
  <c r="P606" i="19"/>
  <c r="C633" i="19"/>
  <c r="O606" i="19"/>
  <c r="P662" i="19"/>
  <c r="C689" i="19"/>
  <c r="O662" i="19"/>
  <c r="C811" i="19"/>
  <c r="O784" i="19"/>
  <c r="P784" i="19"/>
  <c r="C656" i="19"/>
  <c r="P629" i="19"/>
  <c r="O629" i="19"/>
  <c r="C605" i="19"/>
  <c r="P578" i="19"/>
  <c r="O578" i="19"/>
  <c r="O786" i="19"/>
  <c r="P786" i="19"/>
  <c r="C813" i="19"/>
  <c r="P577" i="19"/>
  <c r="O577" i="19"/>
  <c r="C604" i="19"/>
  <c r="O589" i="19"/>
  <c r="P589" i="19"/>
  <c r="C616" i="19"/>
  <c r="L27" i="7"/>
  <c r="P650" i="19"/>
  <c r="O650" i="19"/>
  <c r="C677" i="19"/>
  <c r="C708" i="19"/>
  <c r="O681" i="19"/>
  <c r="P681" i="19"/>
  <c r="O593" i="19"/>
  <c r="C620" i="19"/>
  <c r="P593" i="19"/>
  <c r="C972" i="19"/>
  <c r="P945" i="19"/>
  <c r="O945" i="19"/>
  <c r="P613" i="19"/>
  <c r="O613" i="19"/>
  <c r="C640" i="19"/>
  <c r="O792" i="19"/>
  <c r="C819" i="19"/>
  <c r="P792" i="19"/>
  <c r="O691" i="19"/>
  <c r="C718" i="19"/>
  <c r="P691" i="19"/>
  <c r="O753" i="19"/>
  <c r="C780" i="19"/>
  <c r="P753" i="19"/>
  <c r="C680" i="19"/>
  <c r="O653" i="19"/>
  <c r="P653" i="19"/>
  <c r="O644" i="19"/>
  <c r="C671" i="19"/>
  <c r="P644" i="19"/>
  <c r="O744" i="19"/>
  <c r="C771" i="19"/>
  <c r="P744" i="19"/>
  <c r="C773" i="19"/>
  <c r="P746" i="19"/>
  <c r="O746" i="19"/>
  <c r="C830" i="19"/>
  <c r="P803" i="19"/>
  <c r="O803" i="19"/>
  <c r="O619" i="19"/>
  <c r="P619" i="19"/>
  <c r="C646" i="19"/>
  <c r="O688" i="19"/>
  <c r="P688" i="19"/>
  <c r="C715" i="19"/>
  <c r="O666" i="19"/>
  <c r="C693" i="19"/>
  <c r="P666" i="19"/>
  <c r="C706" i="19"/>
  <c r="O679" i="19"/>
  <c r="P679" i="19"/>
  <c r="O615" i="19"/>
  <c r="C642" i="19"/>
  <c r="P615" i="19"/>
  <c r="P736" i="19"/>
  <c r="C763" i="19"/>
  <c r="O736" i="19"/>
  <c r="K27" i="7"/>
  <c r="AF28" i="7"/>
  <c r="E27" i="7"/>
  <c r="J27" i="7"/>
  <c r="D27" i="7"/>
  <c r="I27" i="7"/>
  <c r="F27" i="7"/>
  <c r="C669" i="19"/>
  <c r="P642" i="19"/>
  <c r="O642" i="19"/>
  <c r="O715" i="19"/>
  <c r="C742" i="19"/>
  <c r="P715" i="19"/>
  <c r="C857" i="19"/>
  <c r="P830" i="19"/>
  <c r="O830" i="19"/>
  <c r="C698" i="19"/>
  <c r="P671" i="19"/>
  <c r="O671" i="19"/>
  <c r="C838" i="19"/>
  <c r="O811" i="19"/>
  <c r="P811" i="19"/>
  <c r="O604" i="19"/>
  <c r="C631" i="19"/>
  <c r="P604" i="19"/>
  <c r="E28" i="7"/>
  <c r="I28" i="7"/>
  <c r="L28" i="7"/>
  <c r="F28" i="7"/>
  <c r="D28" i="7"/>
  <c r="J28" i="7"/>
  <c r="K28" i="7"/>
  <c r="C632" i="19"/>
  <c r="P605" i="19"/>
  <c r="O605" i="19"/>
  <c r="O689" i="19"/>
  <c r="P689" i="19"/>
  <c r="C716" i="19"/>
  <c r="O718" i="19"/>
  <c r="P718" i="19"/>
  <c r="C745" i="19"/>
  <c r="C673" i="19"/>
  <c r="P646" i="19"/>
  <c r="O646" i="19"/>
  <c r="C999" i="19"/>
  <c r="O972" i="19"/>
  <c r="P972" i="19"/>
  <c r="C733" i="19"/>
  <c r="P706" i="19"/>
  <c r="O706" i="19"/>
  <c r="C707" i="19"/>
  <c r="O680" i="19"/>
  <c r="P680" i="19"/>
  <c r="P819" i="19"/>
  <c r="O819" i="19"/>
  <c r="C846" i="19"/>
  <c r="P677" i="19"/>
  <c r="O677" i="19"/>
  <c r="C704" i="19"/>
  <c r="P620" i="19"/>
  <c r="C647" i="19"/>
  <c r="O620" i="19"/>
  <c r="P813" i="19"/>
  <c r="C840" i="19"/>
  <c r="O813" i="19"/>
  <c r="P656" i="19"/>
  <c r="O656" i="19"/>
  <c r="C683" i="19"/>
  <c r="O633" i="19"/>
  <c r="P633" i="19"/>
  <c r="C660" i="19"/>
  <c r="P708" i="19"/>
  <c r="C735" i="19"/>
  <c r="O708" i="19"/>
  <c r="P773" i="19"/>
  <c r="C800" i="19"/>
  <c r="O773" i="19"/>
  <c r="O763" i="19"/>
  <c r="P763" i="19"/>
  <c r="C790" i="19"/>
  <c r="O771" i="19"/>
  <c r="P771" i="19"/>
  <c r="C798" i="19"/>
  <c r="P693" i="19"/>
  <c r="O693" i="19"/>
  <c r="C720" i="19"/>
  <c r="O780" i="19"/>
  <c r="C807" i="19"/>
  <c r="P780" i="19"/>
  <c r="P640" i="19"/>
  <c r="C667" i="19"/>
  <c r="O640" i="19"/>
  <c r="P616" i="19"/>
  <c r="O616" i="19"/>
  <c r="C643" i="19"/>
  <c r="O27" i="7"/>
  <c r="P27" i="7"/>
  <c r="AF29" i="7"/>
  <c r="O28" i="7"/>
  <c r="P28" i="7"/>
  <c r="C747" i="19"/>
  <c r="O720" i="19"/>
  <c r="P720" i="19"/>
  <c r="C743" i="19"/>
  <c r="P716" i="19"/>
  <c r="O716" i="19"/>
  <c r="P800" i="19"/>
  <c r="O800" i="19"/>
  <c r="C827" i="19"/>
  <c r="P683" i="19"/>
  <c r="C710" i="19"/>
  <c r="O683" i="19"/>
  <c r="C700" i="19"/>
  <c r="P673" i="19"/>
  <c r="O673" i="19"/>
  <c r="P838" i="19"/>
  <c r="C865" i="19"/>
  <c r="O838" i="19"/>
  <c r="P798" i="19"/>
  <c r="C825" i="19"/>
  <c r="O798" i="19"/>
  <c r="P742" i="19"/>
  <c r="C769" i="19"/>
  <c r="O742" i="19"/>
  <c r="C674" i="19"/>
  <c r="O647" i="19"/>
  <c r="P647" i="19"/>
  <c r="P999" i="19"/>
  <c r="C1026" i="19"/>
  <c r="O999" i="19"/>
  <c r="P667" i="19"/>
  <c r="O667" i="19"/>
  <c r="C694" i="19"/>
  <c r="O704" i="19"/>
  <c r="P704" i="19"/>
  <c r="C731" i="19"/>
  <c r="O735" i="19"/>
  <c r="P735" i="19"/>
  <c r="C762" i="19"/>
  <c r="C772" i="19"/>
  <c r="O745" i="19"/>
  <c r="P745" i="19"/>
  <c r="P807" i="19"/>
  <c r="O807" i="19"/>
  <c r="C834" i="19"/>
  <c r="P790" i="19"/>
  <c r="O790" i="19"/>
  <c r="C817" i="19"/>
  <c r="P840" i="19"/>
  <c r="O840" i="19"/>
  <c r="C867" i="19"/>
  <c r="P846" i="19"/>
  <c r="C873" i="19"/>
  <c r="O846" i="19"/>
  <c r="C760" i="19"/>
  <c r="P733" i="19"/>
  <c r="O733" i="19"/>
  <c r="P632" i="19"/>
  <c r="C659" i="19"/>
  <c r="O632" i="19"/>
  <c r="P707" i="19"/>
  <c r="C734" i="19"/>
  <c r="O707" i="19"/>
  <c r="O857" i="19"/>
  <c r="P857" i="19"/>
  <c r="C884" i="19"/>
  <c r="O643" i="19"/>
  <c r="C670" i="19"/>
  <c r="P643" i="19"/>
  <c r="C687" i="19"/>
  <c r="O660" i="19"/>
  <c r="P660" i="19"/>
  <c r="C658" i="19"/>
  <c r="P631" i="19"/>
  <c r="O631" i="19"/>
  <c r="I29" i="7"/>
  <c r="K29" i="7"/>
  <c r="F29" i="7"/>
  <c r="J29" i="7"/>
  <c r="C725" i="19"/>
  <c r="P698" i="19"/>
  <c r="O698" i="19"/>
  <c r="C696" i="19"/>
  <c r="O669" i="19"/>
  <c r="P669" i="19"/>
  <c r="E29" i="7"/>
  <c r="AF30" i="7"/>
  <c r="D29" i="7"/>
  <c r="L29" i="7"/>
  <c r="C1053" i="19"/>
  <c r="O1026" i="19"/>
  <c r="P1026" i="19"/>
  <c r="K30" i="7"/>
  <c r="E30" i="7"/>
  <c r="C758" i="19"/>
  <c r="O731" i="19"/>
  <c r="P731" i="19"/>
  <c r="P700" i="19"/>
  <c r="O700" i="19"/>
  <c r="C727" i="19"/>
  <c r="O743" i="19"/>
  <c r="P743" i="19"/>
  <c r="C770" i="19"/>
  <c r="O834" i="19"/>
  <c r="C861" i="19"/>
  <c r="P834" i="19"/>
  <c r="O725" i="19"/>
  <c r="P725" i="19"/>
  <c r="C752" i="19"/>
  <c r="C686" i="19"/>
  <c r="O659" i="19"/>
  <c r="P659" i="19"/>
  <c r="O694" i="19"/>
  <c r="C721" i="19"/>
  <c r="P694" i="19"/>
  <c r="P674" i="19"/>
  <c r="O674" i="19"/>
  <c r="C701" i="19"/>
  <c r="P710" i="19"/>
  <c r="O710" i="19"/>
  <c r="C737" i="19"/>
  <c r="O670" i="19"/>
  <c r="P670" i="19"/>
  <c r="C697" i="19"/>
  <c r="O873" i="19"/>
  <c r="C900" i="19"/>
  <c r="P873" i="19"/>
  <c r="C844" i="19"/>
  <c r="P817" i="19"/>
  <c r="O817" i="19"/>
  <c r="P772" i="19"/>
  <c r="C799" i="19"/>
  <c r="O772" i="19"/>
  <c r="O865" i="19"/>
  <c r="P865" i="19"/>
  <c r="C892" i="19"/>
  <c r="C911" i="19"/>
  <c r="O884" i="19"/>
  <c r="P884" i="19"/>
  <c r="P867" i="19"/>
  <c r="O867" i="19"/>
  <c r="C894" i="19"/>
  <c r="O825" i="19"/>
  <c r="C852" i="19"/>
  <c r="P825" i="19"/>
  <c r="O658" i="19"/>
  <c r="P658" i="19"/>
  <c r="C685" i="19"/>
  <c r="C723" i="19"/>
  <c r="P696" i="19"/>
  <c r="O696" i="19"/>
  <c r="O687" i="19"/>
  <c r="P687" i="19"/>
  <c r="C714" i="19"/>
  <c r="C761" i="19"/>
  <c r="P734" i="19"/>
  <c r="O734" i="19"/>
  <c r="O760" i="19"/>
  <c r="C787" i="19"/>
  <c r="P760" i="19"/>
  <c r="C789" i="19"/>
  <c r="P762" i="19"/>
  <c r="O762" i="19"/>
  <c r="C796" i="19"/>
  <c r="O769" i="19"/>
  <c r="P769" i="19"/>
  <c r="P827" i="19"/>
  <c r="O827" i="19"/>
  <c r="C854" i="19"/>
  <c r="C774" i="19"/>
  <c r="O747" i="19"/>
  <c r="P747" i="19"/>
  <c r="O29" i="7"/>
  <c r="F30" i="7"/>
  <c r="L30" i="7"/>
  <c r="D30" i="7"/>
  <c r="AF31" i="7"/>
  <c r="J30" i="7"/>
  <c r="I30" i="7"/>
  <c r="P29" i="7"/>
  <c r="C938" i="19"/>
  <c r="P911" i="19"/>
  <c r="O911" i="19"/>
  <c r="P721" i="19"/>
  <c r="C748" i="19"/>
  <c r="O721" i="19"/>
  <c r="C741" i="19"/>
  <c r="P714" i="19"/>
  <c r="O714" i="19"/>
  <c r="C764" i="19"/>
  <c r="O737" i="19"/>
  <c r="P737" i="19"/>
  <c r="O861" i="19"/>
  <c r="C888" i="19"/>
  <c r="P861" i="19"/>
  <c r="P697" i="19"/>
  <c r="C724" i="19"/>
  <c r="O697" i="19"/>
  <c r="C754" i="19"/>
  <c r="P727" i="19"/>
  <c r="O727" i="19"/>
  <c r="O854" i="19"/>
  <c r="P854" i="19"/>
  <c r="C881" i="19"/>
  <c r="C919" i="19"/>
  <c r="P892" i="19"/>
  <c r="O892" i="19"/>
  <c r="P894" i="19"/>
  <c r="O894" i="19"/>
  <c r="C921" i="19"/>
  <c r="C797" i="19"/>
  <c r="P770" i="19"/>
  <c r="O770" i="19"/>
  <c r="C788" i="19"/>
  <c r="O761" i="19"/>
  <c r="P761" i="19"/>
  <c r="P799" i="19"/>
  <c r="C826" i="19"/>
  <c r="O799" i="19"/>
  <c r="P789" i="19"/>
  <c r="C816" i="19"/>
  <c r="O789" i="19"/>
  <c r="P852" i="19"/>
  <c r="O852" i="19"/>
  <c r="C879" i="19"/>
  <c r="P787" i="19"/>
  <c r="C814" i="19"/>
  <c r="O787" i="19"/>
  <c r="C871" i="19"/>
  <c r="O844" i="19"/>
  <c r="P844" i="19"/>
  <c r="C750" i="19"/>
  <c r="O723" i="19"/>
  <c r="P723" i="19"/>
  <c r="O900" i="19"/>
  <c r="P900" i="19"/>
  <c r="C927" i="19"/>
  <c r="P701" i="19"/>
  <c r="C728" i="19"/>
  <c r="O701" i="19"/>
  <c r="P686" i="19"/>
  <c r="C713" i="19"/>
  <c r="O686" i="19"/>
  <c r="P758" i="19"/>
  <c r="C785" i="19"/>
  <c r="O758" i="19"/>
  <c r="C801" i="19"/>
  <c r="O774" i="19"/>
  <c r="P774" i="19"/>
  <c r="P796" i="19"/>
  <c r="C823" i="19"/>
  <c r="O796" i="19"/>
  <c r="P685" i="19"/>
  <c r="C712" i="19"/>
  <c r="O685" i="19"/>
  <c r="C779" i="19"/>
  <c r="O752" i="19"/>
  <c r="P752" i="19"/>
  <c r="C1080" i="19"/>
  <c r="P1053" i="19"/>
  <c r="O1053" i="19"/>
  <c r="L31" i="7"/>
  <c r="K31" i="7"/>
  <c r="F31" i="7"/>
  <c r="I31" i="7"/>
  <c r="E31" i="7"/>
  <c r="D31" i="7"/>
  <c r="O30" i="7"/>
  <c r="P30" i="7"/>
  <c r="J31" i="7"/>
  <c r="AF33" i="7"/>
  <c r="C965" i="19"/>
  <c r="O938" i="19"/>
  <c r="P938" i="19"/>
  <c r="C850" i="19"/>
  <c r="O823" i="19"/>
  <c r="P823" i="19"/>
  <c r="P797" i="19"/>
  <c r="C824" i="19"/>
  <c r="O797" i="19"/>
  <c r="O713" i="19"/>
  <c r="C740" i="19"/>
  <c r="P713" i="19"/>
  <c r="C948" i="19"/>
  <c r="P921" i="19"/>
  <c r="O921" i="19"/>
  <c r="O879" i="19"/>
  <c r="P879" i="19"/>
  <c r="C906" i="19"/>
  <c r="O888" i="19"/>
  <c r="C915" i="19"/>
  <c r="P888" i="19"/>
  <c r="C806" i="19"/>
  <c r="O779" i="19"/>
  <c r="P779" i="19"/>
  <c r="C777" i="19"/>
  <c r="O750" i="19"/>
  <c r="P750" i="19"/>
  <c r="O814" i="19"/>
  <c r="C841" i="19"/>
  <c r="P814" i="19"/>
  <c r="P826" i="19"/>
  <c r="C853" i="19"/>
  <c r="O826" i="19"/>
  <c r="P741" i="19"/>
  <c r="C768" i="19"/>
  <c r="O741" i="19"/>
  <c r="O801" i="19"/>
  <c r="C828" i="19"/>
  <c r="P801" i="19"/>
  <c r="O728" i="19"/>
  <c r="P728" i="19"/>
  <c r="C755" i="19"/>
  <c r="O754" i="19"/>
  <c r="C781" i="19"/>
  <c r="P754" i="19"/>
  <c r="O748" i="19"/>
  <c r="C775" i="19"/>
  <c r="P748" i="19"/>
  <c r="C815" i="19"/>
  <c r="P788" i="19"/>
  <c r="O788" i="19"/>
  <c r="C812" i="19"/>
  <c r="P785" i="19"/>
  <c r="O785" i="19"/>
  <c r="O927" i="19"/>
  <c r="P927" i="19"/>
  <c r="C954" i="19"/>
  <c r="O871" i="19"/>
  <c r="C898" i="19"/>
  <c r="P871" i="19"/>
  <c r="O816" i="19"/>
  <c r="P816" i="19"/>
  <c r="C843" i="19"/>
  <c r="P919" i="19"/>
  <c r="C946" i="19"/>
  <c r="O919" i="19"/>
  <c r="C751" i="19"/>
  <c r="P724" i="19"/>
  <c r="O724" i="19"/>
  <c r="O764" i="19"/>
  <c r="P764" i="19"/>
  <c r="C791" i="19"/>
  <c r="C739" i="19"/>
  <c r="P712" i="19"/>
  <c r="O712" i="19"/>
  <c r="P1080" i="19"/>
  <c r="O1080" i="19"/>
  <c r="C1107" i="19"/>
  <c r="C908" i="19"/>
  <c r="O881" i="19"/>
  <c r="P881" i="19"/>
  <c r="O31" i="7"/>
  <c r="P31" i="7"/>
  <c r="F33" i="7"/>
  <c r="J33" i="7"/>
  <c r="K33" i="7"/>
  <c r="D33" i="7"/>
  <c r="AF34" i="7"/>
  <c r="L33" i="7"/>
  <c r="I33" i="7"/>
  <c r="E33" i="7"/>
  <c r="O791" i="19"/>
  <c r="C818" i="19"/>
  <c r="P791" i="19"/>
  <c r="O908" i="19"/>
  <c r="P908" i="19"/>
  <c r="C935" i="19"/>
  <c r="C870" i="19"/>
  <c r="P843" i="19"/>
  <c r="O843" i="19"/>
  <c r="P1107" i="19"/>
  <c r="O1107" i="19"/>
  <c r="C1134" i="19"/>
  <c r="O824" i="19"/>
  <c r="P824" i="19"/>
  <c r="C851" i="19"/>
  <c r="C802" i="19"/>
  <c r="O775" i="19"/>
  <c r="P775" i="19"/>
  <c r="P806" i="19"/>
  <c r="O806" i="19"/>
  <c r="C833" i="19"/>
  <c r="P898" i="19"/>
  <c r="O898" i="19"/>
  <c r="C925" i="19"/>
  <c r="O853" i="19"/>
  <c r="P853" i="19"/>
  <c r="C880" i="19"/>
  <c r="O812" i="19"/>
  <c r="P812" i="19"/>
  <c r="C839" i="19"/>
  <c r="O828" i="19"/>
  <c r="P828" i="19"/>
  <c r="C855" i="19"/>
  <c r="P841" i="19"/>
  <c r="C868" i="19"/>
  <c r="O841" i="19"/>
  <c r="O948" i="19"/>
  <c r="C975" i="19"/>
  <c r="P948" i="19"/>
  <c r="C778" i="19"/>
  <c r="P751" i="19"/>
  <c r="O751" i="19"/>
  <c r="P781" i="19"/>
  <c r="O781" i="19"/>
  <c r="C808" i="19"/>
  <c r="O915" i="19"/>
  <c r="P915" i="19"/>
  <c r="C942" i="19"/>
  <c r="C877" i="19"/>
  <c r="P850" i="19"/>
  <c r="O850" i="19"/>
  <c r="O739" i="19"/>
  <c r="P739" i="19"/>
  <c r="C766" i="19"/>
  <c r="C973" i="19"/>
  <c r="P946" i="19"/>
  <c r="O946" i="19"/>
  <c r="O954" i="19"/>
  <c r="C981" i="19"/>
  <c r="P954" i="19"/>
  <c r="O815" i="19"/>
  <c r="C842" i="19"/>
  <c r="P815" i="19"/>
  <c r="C795" i="19"/>
  <c r="O768" i="19"/>
  <c r="P768" i="19"/>
  <c r="P740" i="19"/>
  <c r="C767" i="19"/>
  <c r="O740" i="19"/>
  <c r="P755" i="19"/>
  <c r="C782" i="19"/>
  <c r="O755" i="19"/>
  <c r="O906" i="19"/>
  <c r="C933" i="19"/>
  <c r="P906" i="19"/>
  <c r="O777" i="19"/>
  <c r="C804" i="19"/>
  <c r="P777" i="19"/>
  <c r="P965" i="19"/>
  <c r="C992" i="19"/>
  <c r="O965" i="19"/>
  <c r="O33" i="7"/>
  <c r="P33" i="7"/>
  <c r="AF36" i="7"/>
  <c r="K34" i="7"/>
  <c r="E34" i="7"/>
  <c r="J34" i="7"/>
  <c r="L34" i="7"/>
  <c r="I34" i="7"/>
  <c r="F34" i="7"/>
  <c r="D34" i="7"/>
  <c r="C962" i="19"/>
  <c r="P935" i="19"/>
  <c r="O935" i="19"/>
  <c r="D36" i="7"/>
  <c r="K36" i="7"/>
  <c r="J36" i="7"/>
  <c r="O868" i="19"/>
  <c r="P868" i="19"/>
  <c r="C895" i="19"/>
  <c r="P981" i="19"/>
  <c r="O981" i="19"/>
  <c r="C1008" i="19"/>
  <c r="O880" i="19"/>
  <c r="C907" i="19"/>
  <c r="P880" i="19"/>
  <c r="P833" i="19"/>
  <c r="O833" i="19"/>
  <c r="C860" i="19"/>
  <c r="O992" i="19"/>
  <c r="C1019" i="19"/>
  <c r="P992" i="19"/>
  <c r="C822" i="19"/>
  <c r="P795" i="19"/>
  <c r="O795" i="19"/>
  <c r="P942" i="19"/>
  <c r="O942" i="19"/>
  <c r="C969" i="19"/>
  <c r="C805" i="19"/>
  <c r="O778" i="19"/>
  <c r="P778" i="19"/>
  <c r="O782" i="19"/>
  <c r="C809" i="19"/>
  <c r="P782" i="19"/>
  <c r="C1000" i="19"/>
  <c r="O973" i="19"/>
  <c r="P973" i="19"/>
  <c r="C1002" i="19"/>
  <c r="O975" i="19"/>
  <c r="P975" i="19"/>
  <c r="C866" i="19"/>
  <c r="P839" i="19"/>
  <c r="O839" i="19"/>
  <c r="O925" i="19"/>
  <c r="C952" i="19"/>
  <c r="P925" i="19"/>
  <c r="P804" i="19"/>
  <c r="C831" i="19"/>
  <c r="O804" i="19"/>
  <c r="P851" i="19"/>
  <c r="C878" i="19"/>
  <c r="O851" i="19"/>
  <c r="O767" i="19"/>
  <c r="C794" i="19"/>
  <c r="P767" i="19"/>
  <c r="O855" i="19"/>
  <c r="C882" i="19"/>
  <c r="P855" i="19"/>
  <c r="O1134" i="19"/>
  <c r="P1134" i="19"/>
  <c r="C1161" i="19"/>
  <c r="C869" i="19"/>
  <c r="P842" i="19"/>
  <c r="O842" i="19"/>
  <c r="P766" i="19"/>
  <c r="O766" i="19"/>
  <c r="C793" i="19"/>
  <c r="P802" i="19"/>
  <c r="O802" i="19"/>
  <c r="C829" i="19"/>
  <c r="C835" i="19"/>
  <c r="P808" i="19"/>
  <c r="O808" i="19"/>
  <c r="C897" i="19"/>
  <c r="P870" i="19"/>
  <c r="O870" i="19"/>
  <c r="C960" i="19"/>
  <c r="P933" i="19"/>
  <c r="O933" i="19"/>
  <c r="P877" i="19"/>
  <c r="C904" i="19"/>
  <c r="O877" i="19"/>
  <c r="O818" i="19"/>
  <c r="C845" i="19"/>
  <c r="P818" i="19"/>
  <c r="O34" i="7"/>
  <c r="P34" i="7"/>
  <c r="L36" i="7"/>
  <c r="E36" i="7"/>
  <c r="AF37" i="7"/>
  <c r="I36" i="7"/>
  <c r="F36" i="7"/>
  <c r="K37" i="7"/>
  <c r="P969" i="19"/>
  <c r="C996" i="19"/>
  <c r="O969" i="19"/>
  <c r="O904" i="19"/>
  <c r="C931" i="19"/>
  <c r="P904" i="19"/>
  <c r="P1000" i="19"/>
  <c r="C1027" i="19"/>
  <c r="O1000" i="19"/>
  <c r="C909" i="19"/>
  <c r="P882" i="19"/>
  <c r="O882" i="19"/>
  <c r="O895" i="19"/>
  <c r="C922" i="19"/>
  <c r="P895" i="19"/>
  <c r="C987" i="19"/>
  <c r="P960" i="19"/>
  <c r="O960" i="19"/>
  <c r="P845" i="19"/>
  <c r="O845" i="19"/>
  <c r="C872" i="19"/>
  <c r="C924" i="19"/>
  <c r="P897" i="19"/>
  <c r="O897" i="19"/>
  <c r="P878" i="19"/>
  <c r="O878" i="19"/>
  <c r="C905" i="19"/>
  <c r="O860" i="19"/>
  <c r="P860" i="19"/>
  <c r="C887" i="19"/>
  <c r="C862" i="19"/>
  <c r="P835" i="19"/>
  <c r="O835" i="19"/>
  <c r="C893" i="19"/>
  <c r="O866" i="19"/>
  <c r="P866" i="19"/>
  <c r="C836" i="19"/>
  <c r="O809" i="19"/>
  <c r="P809" i="19"/>
  <c r="C856" i="19"/>
  <c r="O829" i="19"/>
  <c r="P829" i="19"/>
  <c r="C896" i="19"/>
  <c r="O869" i="19"/>
  <c r="P869" i="19"/>
  <c r="C858" i="19"/>
  <c r="O831" i="19"/>
  <c r="P831" i="19"/>
  <c r="P822" i="19"/>
  <c r="C849" i="19"/>
  <c r="O822" i="19"/>
  <c r="P907" i="19"/>
  <c r="C934" i="19"/>
  <c r="O907" i="19"/>
  <c r="C1188" i="19"/>
  <c r="O1161" i="19"/>
  <c r="P1161" i="19"/>
  <c r="C821" i="19"/>
  <c r="P794" i="19"/>
  <c r="O794" i="19"/>
  <c r="P1002" i="19"/>
  <c r="O1002" i="19"/>
  <c r="C1029" i="19"/>
  <c r="P793" i="19"/>
  <c r="C820" i="19"/>
  <c r="O793" i="19"/>
  <c r="P952" i="19"/>
  <c r="O952" i="19"/>
  <c r="C979" i="19"/>
  <c r="P805" i="19"/>
  <c r="C832" i="19"/>
  <c r="O805" i="19"/>
  <c r="P1019" i="19"/>
  <c r="O1019" i="19"/>
  <c r="C1046" i="19"/>
  <c r="P1008" i="19"/>
  <c r="C1035" i="19"/>
  <c r="O1008" i="19"/>
  <c r="C989" i="19"/>
  <c r="P962" i="19"/>
  <c r="O962" i="19"/>
  <c r="O36" i="7"/>
  <c r="P36" i="7"/>
  <c r="E37" i="7"/>
  <c r="I37" i="7"/>
  <c r="F37" i="7"/>
  <c r="L37" i="7"/>
  <c r="AF32" i="7"/>
  <c r="D37" i="7"/>
  <c r="J37" i="7"/>
  <c r="O1029" i="19"/>
  <c r="C1056" i="19"/>
  <c r="P1029" i="19"/>
  <c r="C1215" i="19"/>
  <c r="P1188" i="19"/>
  <c r="O1188" i="19"/>
  <c r="C883" i="19"/>
  <c r="O856" i="19"/>
  <c r="P856" i="19"/>
  <c r="P989" i="19"/>
  <c r="C1016" i="19"/>
  <c r="O989" i="19"/>
  <c r="O832" i="19"/>
  <c r="P832" i="19"/>
  <c r="C859" i="19"/>
  <c r="C889" i="19"/>
  <c r="O862" i="19"/>
  <c r="P862" i="19"/>
  <c r="C885" i="19"/>
  <c r="O858" i="19"/>
  <c r="P858" i="19"/>
  <c r="P887" i="19"/>
  <c r="C914" i="19"/>
  <c r="O887" i="19"/>
  <c r="C951" i="19"/>
  <c r="O924" i="19"/>
  <c r="P924" i="19"/>
  <c r="O922" i="19"/>
  <c r="P922" i="19"/>
  <c r="C949" i="19"/>
  <c r="P987" i="19"/>
  <c r="O987" i="19"/>
  <c r="C1014" i="19"/>
  <c r="C1054" i="19"/>
  <c r="O1027" i="19"/>
  <c r="P1027" i="19"/>
  <c r="O1035" i="19"/>
  <c r="C1062" i="19"/>
  <c r="P1035" i="19"/>
  <c r="P979" i="19"/>
  <c r="O979" i="19"/>
  <c r="C1006" i="19"/>
  <c r="O1046" i="19"/>
  <c r="P1046" i="19"/>
  <c r="C1073" i="19"/>
  <c r="P934" i="19"/>
  <c r="C961" i="19"/>
  <c r="O934" i="19"/>
  <c r="P836" i="19"/>
  <c r="C863" i="19"/>
  <c r="O836" i="19"/>
  <c r="C899" i="19"/>
  <c r="P872" i="19"/>
  <c r="O872" i="19"/>
  <c r="O931" i="19"/>
  <c r="C958" i="19"/>
  <c r="P931" i="19"/>
  <c r="C847" i="19"/>
  <c r="P820" i="19"/>
  <c r="O820" i="19"/>
  <c r="O821" i="19"/>
  <c r="P821" i="19"/>
  <c r="C848" i="19"/>
  <c r="C923" i="19"/>
  <c r="O896" i="19"/>
  <c r="P896" i="19"/>
  <c r="C932" i="19"/>
  <c r="P905" i="19"/>
  <c r="O905" i="19"/>
  <c r="O849" i="19"/>
  <c r="C876" i="19"/>
  <c r="P849" i="19"/>
  <c r="O893" i="19"/>
  <c r="C920" i="19"/>
  <c r="P893" i="19"/>
  <c r="P909" i="19"/>
  <c r="O909" i="19"/>
  <c r="C936" i="19"/>
  <c r="C1023" i="19"/>
  <c r="O996" i="19"/>
  <c r="P996" i="19"/>
  <c r="O37" i="7"/>
  <c r="P37" i="7"/>
  <c r="D32" i="7"/>
  <c r="J32" i="7"/>
  <c r="E32" i="7"/>
  <c r="AF38" i="7"/>
  <c r="L32" i="7"/>
  <c r="K32" i="7"/>
  <c r="I32" i="7"/>
  <c r="F32" i="7"/>
  <c r="C916" i="19"/>
  <c r="O889" i="19"/>
  <c r="P889" i="19"/>
  <c r="O899" i="19"/>
  <c r="P899" i="19"/>
  <c r="C926" i="19"/>
  <c r="C976" i="19"/>
  <c r="P949" i="19"/>
  <c r="O949" i="19"/>
  <c r="O859" i="19"/>
  <c r="P859" i="19"/>
  <c r="C886" i="19"/>
  <c r="P936" i="19"/>
  <c r="O936" i="19"/>
  <c r="C963" i="19"/>
  <c r="O1073" i="19"/>
  <c r="C1100" i="19"/>
  <c r="P1073" i="19"/>
  <c r="C1089" i="19"/>
  <c r="P1062" i="19"/>
  <c r="O1062" i="19"/>
  <c r="P914" i="19"/>
  <c r="C941" i="19"/>
  <c r="O914" i="19"/>
  <c r="C910" i="19"/>
  <c r="P883" i="19"/>
  <c r="O883" i="19"/>
  <c r="C890" i="19"/>
  <c r="P863" i="19"/>
  <c r="O863" i="19"/>
  <c r="P1215" i="19"/>
  <c r="C1242" i="19"/>
  <c r="O1215" i="19"/>
  <c r="F38" i="7"/>
  <c r="D38" i="7"/>
  <c r="J38" i="7"/>
  <c r="K38" i="7"/>
  <c r="C947" i="19"/>
  <c r="O920" i="19"/>
  <c r="P920" i="19"/>
  <c r="P932" i="19"/>
  <c r="C959" i="19"/>
  <c r="O932" i="19"/>
  <c r="P847" i="19"/>
  <c r="O847" i="19"/>
  <c r="C874" i="19"/>
  <c r="P1006" i="19"/>
  <c r="C1033" i="19"/>
  <c r="O1006" i="19"/>
  <c r="O1054" i="19"/>
  <c r="C1081" i="19"/>
  <c r="P1054" i="19"/>
  <c r="C912" i="19"/>
  <c r="O885" i="19"/>
  <c r="P885" i="19"/>
  <c r="O1016" i="19"/>
  <c r="C1043" i="19"/>
  <c r="P1016" i="19"/>
  <c r="O1056" i="19"/>
  <c r="P1056" i="19"/>
  <c r="C1083" i="19"/>
  <c r="P848" i="19"/>
  <c r="O848" i="19"/>
  <c r="C875" i="19"/>
  <c r="P958" i="19"/>
  <c r="C985" i="19"/>
  <c r="O958" i="19"/>
  <c r="P1014" i="19"/>
  <c r="C1041" i="19"/>
  <c r="O1014" i="19"/>
  <c r="P1023" i="19"/>
  <c r="O1023" i="19"/>
  <c r="C1050" i="19"/>
  <c r="P876" i="19"/>
  <c r="O876" i="19"/>
  <c r="C903" i="19"/>
  <c r="P923" i="19"/>
  <c r="O923" i="19"/>
  <c r="C950" i="19"/>
  <c r="C988" i="19"/>
  <c r="O961" i="19"/>
  <c r="P961" i="19"/>
  <c r="O951" i="19"/>
  <c r="C978" i="19"/>
  <c r="P951" i="19"/>
  <c r="E38" i="7"/>
  <c r="I38" i="7"/>
  <c r="O32" i="7"/>
  <c r="P32" i="7"/>
  <c r="L38" i="7"/>
  <c r="AF39" i="7"/>
  <c r="P1081" i="19"/>
  <c r="C1108" i="19"/>
  <c r="O1081" i="19"/>
  <c r="C953" i="19"/>
  <c r="O926" i="19"/>
  <c r="P926" i="19"/>
  <c r="O978" i="19"/>
  <c r="P978" i="19"/>
  <c r="C1005" i="19"/>
  <c r="O963" i="19"/>
  <c r="C990" i="19"/>
  <c r="P963" i="19"/>
  <c r="P875" i="19"/>
  <c r="O875" i="19"/>
  <c r="C902" i="19"/>
  <c r="O1043" i="19"/>
  <c r="P1043" i="19"/>
  <c r="C1070" i="19"/>
  <c r="P890" i="19"/>
  <c r="O890" i="19"/>
  <c r="C917" i="19"/>
  <c r="O1033" i="19"/>
  <c r="P1033" i="19"/>
  <c r="C1060" i="19"/>
  <c r="P1089" i="19"/>
  <c r="O1089" i="19"/>
  <c r="C1116" i="19"/>
  <c r="C1003" i="19"/>
  <c r="O976" i="19"/>
  <c r="P976" i="19"/>
  <c r="P959" i="19"/>
  <c r="C986" i="19"/>
  <c r="O959" i="19"/>
  <c r="O988" i="19"/>
  <c r="P988" i="19"/>
  <c r="C1015" i="19"/>
  <c r="O903" i="19"/>
  <c r="C930" i="19"/>
  <c r="P903" i="19"/>
  <c r="C939" i="19"/>
  <c r="O912" i="19"/>
  <c r="P912" i="19"/>
  <c r="C968" i="19"/>
  <c r="O941" i="19"/>
  <c r="P941" i="19"/>
  <c r="O985" i="19"/>
  <c r="P985" i="19"/>
  <c r="C1012" i="19"/>
  <c r="O1050" i="19"/>
  <c r="P1050" i="19"/>
  <c r="C1077" i="19"/>
  <c r="C913" i="19"/>
  <c r="P886" i="19"/>
  <c r="O886" i="19"/>
  <c r="C977" i="19"/>
  <c r="P950" i="19"/>
  <c r="O950" i="19"/>
  <c r="C1068" i="19"/>
  <c r="P1041" i="19"/>
  <c r="O1041" i="19"/>
  <c r="C1110" i="19"/>
  <c r="P1083" i="19"/>
  <c r="O1083" i="19"/>
  <c r="P874" i="19"/>
  <c r="C901" i="19"/>
  <c r="O874" i="19"/>
  <c r="P947" i="19"/>
  <c r="O947" i="19"/>
  <c r="C974" i="19"/>
  <c r="P910" i="19"/>
  <c r="C937" i="19"/>
  <c r="O910" i="19"/>
  <c r="P1100" i="19"/>
  <c r="C1127" i="19"/>
  <c r="O1100" i="19"/>
  <c r="O1242" i="19"/>
  <c r="P1242" i="19"/>
  <c r="C1269" i="19"/>
  <c r="P916" i="19"/>
  <c r="O916" i="19"/>
  <c r="C943" i="19"/>
  <c r="O38" i="7"/>
  <c r="P38" i="7"/>
  <c r="J39" i="7"/>
  <c r="F39" i="7"/>
  <c r="K39" i="7"/>
  <c r="L39" i="7"/>
  <c r="AF40" i="7"/>
  <c r="I39" i="7"/>
  <c r="E39" i="7"/>
  <c r="D39" i="7"/>
  <c r="P913" i="19"/>
  <c r="O913" i="19"/>
  <c r="C940" i="19"/>
  <c r="P1015" i="19"/>
  <c r="O1015" i="19"/>
  <c r="C1042" i="19"/>
  <c r="O1003" i="19"/>
  <c r="C1030" i="19"/>
  <c r="P1003" i="19"/>
  <c r="O917" i="19"/>
  <c r="P917" i="19"/>
  <c r="C944" i="19"/>
  <c r="L40" i="7"/>
  <c r="D40" i="7"/>
  <c r="P1077" i="19"/>
  <c r="C1104" i="19"/>
  <c r="O1077" i="19"/>
  <c r="C928" i="19"/>
  <c r="P901" i="19"/>
  <c r="O901" i="19"/>
  <c r="O1116" i="19"/>
  <c r="C1143" i="19"/>
  <c r="P1116" i="19"/>
  <c r="P990" i="19"/>
  <c r="C1017" i="19"/>
  <c r="O990" i="19"/>
  <c r="O953" i="19"/>
  <c r="P953" i="19"/>
  <c r="C980" i="19"/>
  <c r="C1097" i="19"/>
  <c r="P1070" i="19"/>
  <c r="O1070" i="19"/>
  <c r="C1296" i="19"/>
  <c r="P1269" i="19"/>
  <c r="O1269" i="19"/>
  <c r="P974" i="19"/>
  <c r="O974" i="19"/>
  <c r="C1001" i="19"/>
  <c r="O1110" i="19"/>
  <c r="P1110" i="19"/>
  <c r="C1137" i="19"/>
  <c r="O930" i="19"/>
  <c r="P930" i="19"/>
  <c r="C957" i="19"/>
  <c r="O902" i="19"/>
  <c r="C929" i="19"/>
  <c r="P902" i="19"/>
  <c r="P1068" i="19"/>
  <c r="O1068" i="19"/>
  <c r="C1095" i="19"/>
  <c r="O968" i="19"/>
  <c r="C995" i="19"/>
  <c r="P968" i="19"/>
  <c r="C970" i="19"/>
  <c r="O943" i="19"/>
  <c r="P943" i="19"/>
  <c r="P937" i="19"/>
  <c r="C964" i="19"/>
  <c r="O937" i="19"/>
  <c r="C1004" i="19"/>
  <c r="P977" i="19"/>
  <c r="O977" i="19"/>
  <c r="P1012" i="19"/>
  <c r="C1039" i="19"/>
  <c r="O1012" i="19"/>
  <c r="C966" i="19"/>
  <c r="O939" i="19"/>
  <c r="P939" i="19"/>
  <c r="P986" i="19"/>
  <c r="O986" i="19"/>
  <c r="C1013" i="19"/>
  <c r="P1005" i="19"/>
  <c r="O1005" i="19"/>
  <c r="C1032" i="19"/>
  <c r="P1108" i="19"/>
  <c r="C1135" i="19"/>
  <c r="O1108" i="19"/>
  <c r="O1127" i="19"/>
  <c r="C1154" i="19"/>
  <c r="P1127" i="19"/>
  <c r="P1060" i="19"/>
  <c r="O1060" i="19"/>
  <c r="C1087" i="19"/>
  <c r="F40" i="7"/>
  <c r="J40" i="7"/>
  <c r="E40" i="7"/>
  <c r="K40" i="7"/>
  <c r="O39" i="7"/>
  <c r="P39" i="7"/>
  <c r="I40" i="7"/>
  <c r="AF41" i="7"/>
  <c r="O1137" i="19"/>
  <c r="P1137" i="19"/>
  <c r="C1164" i="19"/>
  <c r="C1323" i="19"/>
  <c r="P1296" i="19"/>
  <c r="O1296" i="19"/>
  <c r="P1017" i="19"/>
  <c r="O1017" i="19"/>
  <c r="C1044" i="19"/>
  <c r="P970" i="19"/>
  <c r="O970" i="19"/>
  <c r="C997" i="19"/>
  <c r="O929" i="19"/>
  <c r="P929" i="19"/>
  <c r="C956" i="19"/>
  <c r="O1001" i="19"/>
  <c r="C1028" i="19"/>
  <c r="P1001" i="19"/>
  <c r="P1097" i="19"/>
  <c r="C1124" i="19"/>
  <c r="O1097" i="19"/>
  <c r="P1143" i="19"/>
  <c r="C1170" i="19"/>
  <c r="O1143" i="19"/>
  <c r="O944" i="19"/>
  <c r="P944" i="19"/>
  <c r="C971" i="19"/>
  <c r="O1104" i="19"/>
  <c r="C1131" i="19"/>
  <c r="P1104" i="19"/>
  <c r="P1042" i="19"/>
  <c r="O1042" i="19"/>
  <c r="C1069" i="19"/>
  <c r="P1013" i="19"/>
  <c r="C1040" i="19"/>
  <c r="O1013" i="19"/>
  <c r="O980" i="19"/>
  <c r="C1007" i="19"/>
  <c r="P980" i="19"/>
  <c r="P940" i="19"/>
  <c r="O940" i="19"/>
  <c r="C967" i="19"/>
  <c r="O1154" i="19"/>
  <c r="C1181" i="19"/>
  <c r="P1154" i="19"/>
  <c r="P1039" i="19"/>
  <c r="O1039" i="19"/>
  <c r="C1066" i="19"/>
  <c r="C1114" i="19"/>
  <c r="O1087" i="19"/>
  <c r="P1087" i="19"/>
  <c r="C1162" i="19"/>
  <c r="P1135" i="19"/>
  <c r="O1135" i="19"/>
  <c r="C1031" i="19"/>
  <c r="P1004" i="19"/>
  <c r="O1004" i="19"/>
  <c r="O995" i="19"/>
  <c r="P995" i="19"/>
  <c r="C1022" i="19"/>
  <c r="P957" i="19"/>
  <c r="C984" i="19"/>
  <c r="O957" i="19"/>
  <c r="O1032" i="19"/>
  <c r="P1032" i="19"/>
  <c r="C1059" i="19"/>
  <c r="P966" i="19"/>
  <c r="C993" i="19"/>
  <c r="O966" i="19"/>
  <c r="C991" i="19"/>
  <c r="P964" i="19"/>
  <c r="O964" i="19"/>
  <c r="P1095" i="19"/>
  <c r="O1095" i="19"/>
  <c r="C1122" i="19"/>
  <c r="O928" i="19"/>
  <c r="C955" i="19"/>
  <c r="P928" i="19"/>
  <c r="P1030" i="19"/>
  <c r="C1057" i="19"/>
  <c r="O1030" i="19"/>
  <c r="O40" i="7"/>
  <c r="P40" i="7"/>
  <c r="F41" i="7"/>
  <c r="I41" i="7"/>
  <c r="K41" i="7"/>
  <c r="D41" i="7"/>
  <c r="E41" i="7"/>
  <c r="AF42" i="7"/>
  <c r="L41" i="7"/>
  <c r="J41" i="7"/>
  <c r="O1066" i="19"/>
  <c r="P1066" i="19"/>
  <c r="C1093" i="19"/>
  <c r="O1131" i="19"/>
  <c r="C1158" i="19"/>
  <c r="P1131" i="19"/>
  <c r="P1031" i="19"/>
  <c r="O1031" i="19"/>
  <c r="C1058" i="19"/>
  <c r="P1124" i="19"/>
  <c r="O1124" i="19"/>
  <c r="C1151" i="19"/>
  <c r="O997" i="19"/>
  <c r="P997" i="19"/>
  <c r="C1024" i="19"/>
  <c r="P1323" i="19"/>
  <c r="O1323" i="19"/>
  <c r="P1040" i="19"/>
  <c r="C1067" i="19"/>
  <c r="O1040" i="19"/>
  <c r="C998" i="19"/>
  <c r="O971" i="19"/>
  <c r="P971" i="19"/>
  <c r="P1164" i="19"/>
  <c r="O1164" i="19"/>
  <c r="C1191" i="19"/>
  <c r="P967" i="19"/>
  <c r="O967" i="19"/>
  <c r="C994" i="19"/>
  <c r="O1170" i="19"/>
  <c r="P1170" i="19"/>
  <c r="C1197" i="19"/>
  <c r="P956" i="19"/>
  <c r="C983" i="19"/>
  <c r="O956" i="19"/>
  <c r="O991" i="19"/>
  <c r="P991" i="19"/>
  <c r="C1018" i="19"/>
  <c r="O984" i="19"/>
  <c r="P984" i="19"/>
  <c r="C1011" i="19"/>
  <c r="O1007" i="19"/>
  <c r="P1007" i="19"/>
  <c r="C1034" i="19"/>
  <c r="P955" i="19"/>
  <c r="C982" i="19"/>
  <c r="O955" i="19"/>
  <c r="P993" i="19"/>
  <c r="O993" i="19"/>
  <c r="C1020" i="19"/>
  <c r="C1049" i="19"/>
  <c r="O1022" i="19"/>
  <c r="P1022" i="19"/>
  <c r="O1162" i="19"/>
  <c r="C1189" i="19"/>
  <c r="P1162" i="19"/>
  <c r="O1181" i="19"/>
  <c r="C1208" i="19"/>
  <c r="P1181" i="19"/>
  <c r="O1122" i="19"/>
  <c r="C1149" i="19"/>
  <c r="P1122" i="19"/>
  <c r="O1059" i="19"/>
  <c r="C1086" i="19"/>
  <c r="P1059" i="19"/>
  <c r="P1057" i="19"/>
  <c r="C1084" i="19"/>
  <c r="O1057" i="19"/>
  <c r="O1114" i="19"/>
  <c r="P1114" i="19"/>
  <c r="C1141" i="19"/>
  <c r="P1069" i="19"/>
  <c r="O1069" i="19"/>
  <c r="C1096" i="19"/>
  <c r="P1028" i="19"/>
  <c r="C1055" i="19"/>
  <c r="O1028" i="19"/>
  <c r="C1071" i="19"/>
  <c r="P1044" i="19"/>
  <c r="O1044" i="19"/>
  <c r="L42" i="7"/>
  <c r="K42" i="7"/>
  <c r="J42" i="7"/>
  <c r="E42" i="7"/>
  <c r="O41" i="7"/>
  <c r="P41" i="7"/>
  <c r="I42" i="7"/>
  <c r="AF43" i="7"/>
  <c r="F42" i="7"/>
  <c r="D42" i="7"/>
  <c r="O982" i="19"/>
  <c r="P982" i="19"/>
  <c r="C1009" i="19"/>
  <c r="C1176" i="19"/>
  <c r="P1149" i="19"/>
  <c r="O1149" i="19"/>
  <c r="O994" i="19"/>
  <c r="P994" i="19"/>
  <c r="C1021" i="19"/>
  <c r="P998" i="19"/>
  <c r="O998" i="19"/>
  <c r="C1025" i="19"/>
  <c r="O1151" i="19"/>
  <c r="P1151" i="19"/>
  <c r="C1178" i="19"/>
  <c r="O1158" i="19"/>
  <c r="P1158" i="19"/>
  <c r="C1185" i="19"/>
  <c r="P1055" i="19"/>
  <c r="O1055" i="19"/>
  <c r="C1082" i="19"/>
  <c r="O1034" i="19"/>
  <c r="P1034" i="19"/>
  <c r="C1061" i="19"/>
  <c r="C1010" i="19"/>
  <c r="P983" i="19"/>
  <c r="O983" i="19"/>
  <c r="C1218" i="19"/>
  <c r="O1191" i="19"/>
  <c r="P1191" i="19"/>
  <c r="C1120" i="19"/>
  <c r="P1093" i="19"/>
  <c r="O1093" i="19"/>
  <c r="P1071" i="19"/>
  <c r="O1071" i="19"/>
  <c r="C1098" i="19"/>
  <c r="O1067" i="19"/>
  <c r="C1094" i="19"/>
  <c r="P1067" i="19"/>
  <c r="P1096" i="19"/>
  <c r="C1123" i="19"/>
  <c r="O1096" i="19"/>
  <c r="P1208" i="19"/>
  <c r="O1208" i="19"/>
  <c r="C1235" i="19"/>
  <c r="O1011" i="19"/>
  <c r="C1038" i="19"/>
  <c r="P1011" i="19"/>
  <c r="O1058" i="19"/>
  <c r="C1085" i="19"/>
  <c r="P1058" i="19"/>
  <c r="P1141" i="19"/>
  <c r="C1168" i="19"/>
  <c r="O1141" i="19"/>
  <c r="P1189" i="19"/>
  <c r="O1189" i="19"/>
  <c r="C1216" i="19"/>
  <c r="O1018" i="19"/>
  <c r="C1045" i="19"/>
  <c r="P1018" i="19"/>
  <c r="C1111" i="19"/>
  <c r="O1084" i="19"/>
  <c r="P1084" i="19"/>
  <c r="O1049" i="19"/>
  <c r="C1076" i="19"/>
  <c r="P1049" i="19"/>
  <c r="P1020" i="19"/>
  <c r="C1047" i="19"/>
  <c r="O1020" i="19"/>
  <c r="O1086" i="19"/>
  <c r="P1086" i="19"/>
  <c r="C1113" i="19"/>
  <c r="C1224" i="19"/>
  <c r="P1197" i="19"/>
  <c r="O1197" i="19"/>
  <c r="C1051" i="19"/>
  <c r="O1024" i="19"/>
  <c r="P1024" i="19"/>
  <c r="L43" i="7"/>
  <c r="J43" i="7"/>
  <c r="F43" i="7"/>
  <c r="E43" i="7"/>
  <c r="D43" i="7"/>
  <c r="K43" i="7"/>
  <c r="I43" i="7"/>
  <c r="O42" i="7"/>
  <c r="P42" i="7"/>
  <c r="AF44" i="7"/>
  <c r="K44" i="7"/>
  <c r="O1178" i="19"/>
  <c r="P1178" i="19"/>
  <c r="C1205" i="19"/>
  <c r="O1051" i="19"/>
  <c r="C1078" i="19"/>
  <c r="P1051" i="19"/>
  <c r="C1074" i="19"/>
  <c r="O1047" i="19"/>
  <c r="P1047" i="19"/>
  <c r="P1235" i="19"/>
  <c r="O1235" i="19"/>
  <c r="C1262" i="19"/>
  <c r="O1098" i="19"/>
  <c r="P1098" i="19"/>
  <c r="C1125" i="19"/>
  <c r="P1218" i="19"/>
  <c r="O1218" i="19"/>
  <c r="C1245" i="19"/>
  <c r="O1082" i="19"/>
  <c r="C1109" i="19"/>
  <c r="P1082" i="19"/>
  <c r="C1140" i="19"/>
  <c r="P1113" i="19"/>
  <c r="O1113" i="19"/>
  <c r="C1103" i="19"/>
  <c r="P1076" i="19"/>
  <c r="O1076" i="19"/>
  <c r="O1123" i="19"/>
  <c r="C1150" i="19"/>
  <c r="P1123" i="19"/>
  <c r="C1037" i="19"/>
  <c r="O1010" i="19"/>
  <c r="P1010" i="19"/>
  <c r="O1120" i="19"/>
  <c r="P1120" i="19"/>
  <c r="C1147" i="19"/>
  <c r="C1048" i="19"/>
  <c r="O1021" i="19"/>
  <c r="P1021" i="19"/>
  <c r="C1138" i="19"/>
  <c r="P1111" i="19"/>
  <c r="O1111" i="19"/>
  <c r="C1195" i="19"/>
  <c r="P1168" i="19"/>
  <c r="O1168" i="19"/>
  <c r="O1045" i="19"/>
  <c r="P1045" i="19"/>
  <c r="C1072" i="19"/>
  <c r="C1243" i="19"/>
  <c r="P1216" i="19"/>
  <c r="O1216" i="19"/>
  <c r="P1038" i="19"/>
  <c r="O1038" i="19"/>
  <c r="C1065" i="19"/>
  <c r="C1088" i="19"/>
  <c r="P1061" i="19"/>
  <c r="O1061" i="19"/>
  <c r="P1094" i="19"/>
  <c r="C1121" i="19"/>
  <c r="O1094" i="19"/>
  <c r="C1251" i="19"/>
  <c r="P1224" i="19"/>
  <c r="O1224" i="19"/>
  <c r="C1112" i="19"/>
  <c r="P1085" i="19"/>
  <c r="O1085" i="19"/>
  <c r="P1025" i="19"/>
  <c r="O1025" i="19"/>
  <c r="C1052" i="19"/>
  <c r="C1203" i="19"/>
  <c r="O1176" i="19"/>
  <c r="P1176" i="19"/>
  <c r="O1009" i="19"/>
  <c r="C1036" i="19"/>
  <c r="P1009" i="19"/>
  <c r="O1185" i="19"/>
  <c r="C1212" i="19"/>
  <c r="P1185" i="19"/>
  <c r="O43" i="7"/>
  <c r="P43" i="7"/>
  <c r="I44" i="7"/>
  <c r="D44" i="7"/>
  <c r="J44" i="7"/>
  <c r="F44" i="7"/>
  <c r="L44" i="7"/>
  <c r="E44" i="7"/>
  <c r="AF45" i="7"/>
  <c r="O1195" i="19"/>
  <c r="C1222" i="19"/>
  <c r="P1195" i="19"/>
  <c r="C1139" i="19"/>
  <c r="P1112" i="19"/>
  <c r="O1112" i="19"/>
  <c r="P1088" i="19"/>
  <c r="C1115" i="19"/>
  <c r="O1088" i="19"/>
  <c r="C1064" i="19"/>
  <c r="O1037" i="19"/>
  <c r="P1037" i="19"/>
  <c r="C1152" i="19"/>
  <c r="O1125" i="19"/>
  <c r="P1125" i="19"/>
  <c r="C1230" i="19"/>
  <c r="P1203" i="19"/>
  <c r="O1203" i="19"/>
  <c r="C1167" i="19"/>
  <c r="P1140" i="19"/>
  <c r="O1140" i="19"/>
  <c r="O1036" i="19"/>
  <c r="C1063" i="19"/>
  <c r="P1036" i="19"/>
  <c r="O1121" i="19"/>
  <c r="C1148" i="19"/>
  <c r="P1121" i="19"/>
  <c r="O1072" i="19"/>
  <c r="P1072" i="19"/>
  <c r="C1099" i="19"/>
  <c r="C1165" i="19"/>
  <c r="P1138" i="19"/>
  <c r="O1138" i="19"/>
  <c r="O1074" i="19"/>
  <c r="P1074" i="19"/>
  <c r="C1101" i="19"/>
  <c r="C1239" i="19"/>
  <c r="P1212" i="19"/>
  <c r="O1212" i="19"/>
  <c r="C1092" i="19"/>
  <c r="P1065" i="19"/>
  <c r="O1065" i="19"/>
  <c r="P1052" i="19"/>
  <c r="C1079" i="19"/>
  <c r="O1052" i="19"/>
  <c r="P1251" i="19"/>
  <c r="C1278" i="19"/>
  <c r="O1251" i="19"/>
  <c r="O1048" i="19"/>
  <c r="C1075" i="19"/>
  <c r="P1048" i="19"/>
  <c r="P1150" i="19"/>
  <c r="O1150" i="19"/>
  <c r="C1177" i="19"/>
  <c r="C1105" i="19"/>
  <c r="P1078" i="19"/>
  <c r="O1078" i="19"/>
  <c r="O1147" i="19"/>
  <c r="P1147" i="19"/>
  <c r="C1174" i="19"/>
  <c r="C1136" i="19"/>
  <c r="P1109" i="19"/>
  <c r="O1109" i="19"/>
  <c r="C1289" i="19"/>
  <c r="P1262" i="19"/>
  <c r="O1262" i="19"/>
  <c r="C1272" i="19"/>
  <c r="P1245" i="19"/>
  <c r="O1245" i="19"/>
  <c r="C1232" i="19"/>
  <c r="P1205" i="19"/>
  <c r="O1205" i="19"/>
  <c r="P1243" i="19"/>
  <c r="O1243" i="19"/>
  <c r="C1270" i="19"/>
  <c r="P1103" i="19"/>
  <c r="C1130" i="19"/>
  <c r="O1103" i="19"/>
  <c r="O44" i="7"/>
  <c r="P44" i="7"/>
  <c r="K45" i="7"/>
  <c r="E45" i="7"/>
  <c r="D45" i="7"/>
  <c r="J45" i="7"/>
  <c r="I45" i="7"/>
  <c r="L45" i="7"/>
  <c r="F45" i="7"/>
  <c r="AF47" i="7"/>
  <c r="C1179" i="19"/>
  <c r="P1152" i="19"/>
  <c r="O1152" i="19"/>
  <c r="P1092" i="19"/>
  <c r="O1092" i="19"/>
  <c r="C1119" i="19"/>
  <c r="O1105" i="19"/>
  <c r="C1132" i="19"/>
  <c r="P1105" i="19"/>
  <c r="P1165" i="19"/>
  <c r="C1192" i="19"/>
  <c r="O1165" i="19"/>
  <c r="C1090" i="19"/>
  <c r="P1063" i="19"/>
  <c r="O1063" i="19"/>
  <c r="O1136" i="19"/>
  <c r="C1163" i="19"/>
  <c r="P1136" i="19"/>
  <c r="C1266" i="19"/>
  <c r="O1239" i="19"/>
  <c r="P1239" i="19"/>
  <c r="O1270" i="19"/>
  <c r="C1297" i="19"/>
  <c r="P1270" i="19"/>
  <c r="C1201" i="19"/>
  <c r="P1174" i="19"/>
  <c r="O1174" i="19"/>
  <c r="P1079" i="19"/>
  <c r="O1079" i="19"/>
  <c r="C1106" i="19"/>
  <c r="C1128" i="19"/>
  <c r="P1101" i="19"/>
  <c r="O1101" i="19"/>
  <c r="P1139" i="19"/>
  <c r="C1166" i="19"/>
  <c r="O1139" i="19"/>
  <c r="C1305" i="19"/>
  <c r="O1278" i="19"/>
  <c r="P1278" i="19"/>
  <c r="O1099" i="19"/>
  <c r="P1099" i="19"/>
  <c r="C1126" i="19"/>
  <c r="P1272" i="19"/>
  <c r="O1272" i="19"/>
  <c r="C1299" i="19"/>
  <c r="O1167" i="19"/>
  <c r="C1194" i="19"/>
  <c r="P1167" i="19"/>
  <c r="O1289" i="19"/>
  <c r="C1316" i="19"/>
  <c r="P1289" i="19"/>
  <c r="O1230" i="19"/>
  <c r="P1230" i="19"/>
  <c r="C1257" i="19"/>
  <c r="P1115" i="19"/>
  <c r="C1142" i="19"/>
  <c r="O1115" i="19"/>
  <c r="P1130" i="19"/>
  <c r="O1130" i="19"/>
  <c r="C1157" i="19"/>
  <c r="C1259" i="19"/>
  <c r="O1232" i="19"/>
  <c r="P1232" i="19"/>
  <c r="O1177" i="19"/>
  <c r="C1204" i="19"/>
  <c r="P1177" i="19"/>
  <c r="O1075" i="19"/>
  <c r="C1102" i="19"/>
  <c r="P1075" i="19"/>
  <c r="O1148" i="19"/>
  <c r="C1175" i="19"/>
  <c r="P1148" i="19"/>
  <c r="O1064" i="19"/>
  <c r="P1064" i="19"/>
  <c r="C1091" i="19"/>
  <c r="C1249" i="19"/>
  <c r="O1222" i="19"/>
  <c r="P1222" i="19"/>
  <c r="O45" i="7"/>
  <c r="P45" i="7"/>
  <c r="F47" i="7"/>
  <c r="K47" i="7"/>
  <c r="J47" i="7"/>
  <c r="I47" i="7"/>
  <c r="E47" i="7"/>
  <c r="D47" i="7"/>
  <c r="L47" i="7"/>
  <c r="AF48" i="7"/>
  <c r="C1202" i="19"/>
  <c r="O1175" i="19"/>
  <c r="P1175" i="19"/>
  <c r="O1194" i="19"/>
  <c r="P1194" i="19"/>
  <c r="C1221" i="19"/>
  <c r="O1257" i="19"/>
  <c r="C1284" i="19"/>
  <c r="P1257" i="19"/>
  <c r="C1324" i="19"/>
  <c r="P1297" i="19"/>
  <c r="O1297" i="19"/>
  <c r="O1259" i="19"/>
  <c r="C1286" i="19"/>
  <c r="P1259" i="19"/>
  <c r="O1299" i="19"/>
  <c r="P1299" i="19"/>
  <c r="C1326" i="19"/>
  <c r="P1305" i="19"/>
  <c r="O1305" i="19"/>
  <c r="C1133" i="19"/>
  <c r="P1106" i="19"/>
  <c r="O1106" i="19"/>
  <c r="P1119" i="19"/>
  <c r="O1119" i="19"/>
  <c r="C1146" i="19"/>
  <c r="C1155" i="19"/>
  <c r="P1128" i="19"/>
  <c r="O1128" i="19"/>
  <c r="C1129" i="19"/>
  <c r="P1102" i="19"/>
  <c r="O1102" i="19"/>
  <c r="P1090" i="19"/>
  <c r="C1117" i="19"/>
  <c r="O1090" i="19"/>
  <c r="P1249" i="19"/>
  <c r="O1249" i="19"/>
  <c r="C1276" i="19"/>
  <c r="O1157" i="19"/>
  <c r="P1157" i="19"/>
  <c r="C1184" i="19"/>
  <c r="O1091" i="19"/>
  <c r="P1091" i="19"/>
  <c r="C1118" i="19"/>
  <c r="P1132" i="19"/>
  <c r="O1132" i="19"/>
  <c r="C1159" i="19"/>
  <c r="C1153" i="19"/>
  <c r="P1126" i="19"/>
  <c r="O1126" i="19"/>
  <c r="C1193" i="19"/>
  <c r="P1166" i="19"/>
  <c r="O1166" i="19"/>
  <c r="O1266" i="19"/>
  <c r="C1293" i="19"/>
  <c r="P1266" i="19"/>
  <c r="O1192" i="19"/>
  <c r="P1192" i="19"/>
  <c r="C1219" i="19"/>
  <c r="O1316" i="19"/>
  <c r="P1316" i="19"/>
  <c r="C1231" i="19"/>
  <c r="O1204" i="19"/>
  <c r="P1204" i="19"/>
  <c r="C1169" i="19"/>
  <c r="P1142" i="19"/>
  <c r="O1142" i="19"/>
  <c r="C1228" i="19"/>
  <c r="O1201" i="19"/>
  <c r="P1201" i="19"/>
  <c r="O1163" i="19"/>
  <c r="C1190" i="19"/>
  <c r="P1163" i="19"/>
  <c r="O1179" i="19"/>
  <c r="P1179" i="19"/>
  <c r="C1206" i="19"/>
  <c r="K48" i="7"/>
  <c r="O47" i="7"/>
  <c r="P47" i="7"/>
  <c r="F48" i="7"/>
  <c r="E48" i="7"/>
  <c r="D48" i="7"/>
  <c r="I48" i="7"/>
  <c r="L48" i="7"/>
  <c r="J48" i="7"/>
  <c r="AF49" i="7"/>
  <c r="P1206" i="19"/>
  <c r="O1206" i="19"/>
  <c r="C1233" i="19"/>
  <c r="O1228" i="19"/>
  <c r="C1255" i="19"/>
  <c r="P1228" i="19"/>
  <c r="P1231" i="19"/>
  <c r="O1231" i="19"/>
  <c r="C1258" i="19"/>
  <c r="P1284" i="19"/>
  <c r="C1311" i="19"/>
  <c r="O1284" i="19"/>
  <c r="O1276" i="19"/>
  <c r="C1303" i="19"/>
  <c r="P1276" i="19"/>
  <c r="C1156" i="19"/>
  <c r="P1129" i="19"/>
  <c r="O1129" i="19"/>
  <c r="P1286" i="19"/>
  <c r="O1286" i="19"/>
  <c r="C1313" i="19"/>
  <c r="C1248" i="19"/>
  <c r="O1221" i="19"/>
  <c r="P1221" i="19"/>
  <c r="D49" i="7"/>
  <c r="E49" i="7"/>
  <c r="O1155" i="19"/>
  <c r="C1182" i="19"/>
  <c r="P1155" i="19"/>
  <c r="P1169" i="19"/>
  <c r="C1196" i="19"/>
  <c r="O1169" i="19"/>
  <c r="O1190" i="19"/>
  <c r="C1217" i="19"/>
  <c r="P1190" i="19"/>
  <c r="O1153" i="19"/>
  <c r="C1180" i="19"/>
  <c r="P1153" i="19"/>
  <c r="C1211" i="19"/>
  <c r="P1184" i="19"/>
  <c r="O1184" i="19"/>
  <c r="P1117" i="19"/>
  <c r="O1117" i="19"/>
  <c r="C1144" i="19"/>
  <c r="C1173" i="19"/>
  <c r="P1146" i="19"/>
  <c r="O1146" i="19"/>
  <c r="P1326" i="19"/>
  <c r="O1326" i="19"/>
  <c r="P1324" i="19"/>
  <c r="O1324" i="19"/>
  <c r="O1219" i="19"/>
  <c r="P1219" i="19"/>
  <c r="C1246" i="19"/>
  <c r="C1220" i="19"/>
  <c r="P1193" i="19"/>
  <c r="O1193" i="19"/>
  <c r="O1118" i="19"/>
  <c r="P1118" i="19"/>
  <c r="C1145" i="19"/>
  <c r="P1133" i="19"/>
  <c r="C1160" i="19"/>
  <c r="O1133" i="19"/>
  <c r="C1320" i="19"/>
  <c r="P1293" i="19"/>
  <c r="O1293" i="19"/>
  <c r="P1159" i="19"/>
  <c r="C1186" i="19"/>
  <c r="O1159" i="19"/>
  <c r="P1202" i="19"/>
  <c r="C1229" i="19"/>
  <c r="O1202" i="19"/>
  <c r="O48" i="7"/>
  <c r="P48" i="7"/>
  <c r="L49" i="7"/>
  <c r="J49" i="7"/>
  <c r="I49" i="7"/>
  <c r="K49" i="7"/>
  <c r="F49" i="7"/>
  <c r="O49" i="7"/>
  <c r="P49" i="7"/>
  <c r="AF50" i="7"/>
  <c r="P1248" i="19"/>
  <c r="O1248" i="19"/>
  <c r="C1275" i="19"/>
  <c r="O1303" i="19"/>
  <c r="P1303" i="19"/>
  <c r="O1246" i="19"/>
  <c r="P1246" i="19"/>
  <c r="C1273" i="19"/>
  <c r="P1211" i="19"/>
  <c r="C1238" i="19"/>
  <c r="O1211" i="19"/>
  <c r="C1223" i="19"/>
  <c r="P1196" i="19"/>
  <c r="O1196" i="19"/>
  <c r="P1255" i="19"/>
  <c r="O1255" i="19"/>
  <c r="C1282" i="19"/>
  <c r="P1320" i="19"/>
  <c r="O1320" i="19"/>
  <c r="P1229" i="19"/>
  <c r="C1256" i="19"/>
  <c r="O1229" i="19"/>
  <c r="C1247" i="19"/>
  <c r="P1220" i="19"/>
  <c r="O1220" i="19"/>
  <c r="O1160" i="19"/>
  <c r="P1160" i="19"/>
  <c r="C1187" i="19"/>
  <c r="O1313" i="19"/>
  <c r="P1313" i="19"/>
  <c r="O1186" i="19"/>
  <c r="C1213" i="19"/>
  <c r="P1186" i="19"/>
  <c r="O1145" i="19"/>
  <c r="P1145" i="19"/>
  <c r="C1172" i="19"/>
  <c r="O1173" i="19"/>
  <c r="P1173" i="19"/>
  <c r="C1200" i="19"/>
  <c r="P1180" i="19"/>
  <c r="O1180" i="19"/>
  <c r="C1207" i="19"/>
  <c r="O1311" i="19"/>
  <c r="P1311" i="19"/>
  <c r="O1144" i="19"/>
  <c r="P1144" i="19"/>
  <c r="C1171" i="19"/>
  <c r="C1209" i="19"/>
  <c r="P1182" i="19"/>
  <c r="O1182" i="19"/>
  <c r="O1233" i="19"/>
  <c r="C1260" i="19"/>
  <c r="P1233" i="19"/>
  <c r="D50" i="7"/>
  <c r="I50" i="7"/>
  <c r="O1217" i="19"/>
  <c r="P1217" i="19"/>
  <c r="C1244" i="19"/>
  <c r="C1183" i="19"/>
  <c r="P1156" i="19"/>
  <c r="O1156" i="19"/>
  <c r="P1258" i="19"/>
  <c r="O1258" i="19"/>
  <c r="C1285" i="19"/>
  <c r="L50" i="7"/>
  <c r="E50" i="7"/>
  <c r="J50" i="7"/>
  <c r="K50" i="7"/>
  <c r="AF51" i="7"/>
  <c r="F50" i="7"/>
  <c r="C1312" i="19"/>
  <c r="O1285" i="19"/>
  <c r="P1285" i="19"/>
  <c r="C1283" i="19"/>
  <c r="O1256" i="19"/>
  <c r="P1256" i="19"/>
  <c r="P1244" i="19"/>
  <c r="C1271" i="19"/>
  <c r="O1244" i="19"/>
  <c r="O1171" i="19"/>
  <c r="C1198" i="19"/>
  <c r="P1171" i="19"/>
  <c r="P1200" i="19"/>
  <c r="O1200" i="19"/>
  <c r="C1227" i="19"/>
  <c r="P1247" i="19"/>
  <c r="O1247" i="19"/>
  <c r="C1274" i="19"/>
  <c r="C1300" i="19"/>
  <c r="O1273" i="19"/>
  <c r="P1273" i="19"/>
  <c r="P1223" i="19"/>
  <c r="O1223" i="19"/>
  <c r="C1250" i="19"/>
  <c r="C1287" i="19"/>
  <c r="P1260" i="19"/>
  <c r="O1260" i="19"/>
  <c r="P1172" i="19"/>
  <c r="O1172" i="19"/>
  <c r="C1199" i="19"/>
  <c r="P1187" i="19"/>
  <c r="O1187" i="19"/>
  <c r="C1214" i="19"/>
  <c r="P1207" i="19"/>
  <c r="C1234" i="19"/>
  <c r="O1207" i="19"/>
  <c r="P1275" i="19"/>
  <c r="O1275" i="19"/>
  <c r="C1302" i="19"/>
  <c r="O1238" i="19"/>
  <c r="C1265" i="19"/>
  <c r="P1238" i="19"/>
  <c r="O1183" i="19"/>
  <c r="P1183" i="19"/>
  <c r="C1210" i="19"/>
  <c r="O1209" i="19"/>
  <c r="C1236" i="19"/>
  <c r="P1209" i="19"/>
  <c r="O1213" i="19"/>
  <c r="C1240" i="19"/>
  <c r="P1213" i="19"/>
  <c r="C1309" i="19"/>
  <c r="P1282" i="19"/>
  <c r="O1282" i="19"/>
  <c r="O50" i="7"/>
  <c r="P50" i="7"/>
  <c r="J51" i="7"/>
  <c r="L51" i="7"/>
  <c r="E51" i="7"/>
  <c r="K51" i="7"/>
  <c r="I51" i="7"/>
  <c r="F51" i="7"/>
  <c r="AF52" i="7"/>
  <c r="D51" i="7"/>
  <c r="C1298" i="19"/>
  <c r="O1271" i="19"/>
  <c r="P1271" i="19"/>
  <c r="O1274" i="19"/>
  <c r="C1301" i="19"/>
  <c r="P1274" i="19"/>
  <c r="O1236" i="19"/>
  <c r="C1263" i="19"/>
  <c r="P1236" i="19"/>
  <c r="P1227" i="19"/>
  <c r="C1254" i="19"/>
  <c r="O1227" i="19"/>
  <c r="P1199" i="19"/>
  <c r="O1199" i="19"/>
  <c r="C1226" i="19"/>
  <c r="C1237" i="19"/>
  <c r="O1210" i="19"/>
  <c r="P1210" i="19"/>
  <c r="O1302" i="19"/>
  <c r="P1302" i="19"/>
  <c r="P1309" i="19"/>
  <c r="O1309" i="19"/>
  <c r="C1267" i="19"/>
  <c r="P1240" i="19"/>
  <c r="O1240" i="19"/>
  <c r="O1283" i="19"/>
  <c r="P1283" i="19"/>
  <c r="C1310" i="19"/>
  <c r="O1265" i="19"/>
  <c r="C1292" i="19"/>
  <c r="P1265" i="19"/>
  <c r="O1234" i="19"/>
  <c r="P1234" i="19"/>
  <c r="C1261" i="19"/>
  <c r="O1300" i="19"/>
  <c r="C1327" i="19"/>
  <c r="P1300" i="19"/>
  <c r="C1225" i="19"/>
  <c r="P1198" i="19"/>
  <c r="O1198" i="19"/>
  <c r="C1241" i="19"/>
  <c r="P1214" i="19"/>
  <c r="O1214" i="19"/>
  <c r="O1287" i="19"/>
  <c r="P1287" i="19"/>
  <c r="C1314" i="19"/>
  <c r="O1250" i="19"/>
  <c r="P1250" i="19"/>
  <c r="C1277" i="19"/>
  <c r="O1312" i="19"/>
  <c r="P1312" i="19"/>
  <c r="O51" i="7"/>
  <c r="P51" i="7"/>
  <c r="K52" i="7"/>
  <c r="L52" i="7"/>
  <c r="F52" i="7"/>
  <c r="D52" i="7"/>
  <c r="I52" i="7"/>
  <c r="AF53" i="7"/>
  <c r="E52" i="7"/>
  <c r="J52" i="7"/>
  <c r="P1225" i="19"/>
  <c r="C1252" i="19"/>
  <c r="O1225" i="19"/>
  <c r="P1292" i="19"/>
  <c r="C1319" i="19"/>
  <c r="O1292" i="19"/>
  <c r="O1267" i="19"/>
  <c r="P1267" i="19"/>
  <c r="C1294" i="19"/>
  <c r="C1290" i="19"/>
  <c r="P1263" i="19"/>
  <c r="O1263" i="19"/>
  <c r="O1314" i="19"/>
  <c r="P1314" i="19"/>
  <c r="P1226" i="19"/>
  <c r="C1253" i="19"/>
  <c r="O1226" i="19"/>
  <c r="O1327" i="19"/>
  <c r="P1327" i="19"/>
  <c r="P1310" i="19"/>
  <c r="O1310" i="19"/>
  <c r="C1328" i="19"/>
  <c r="P1301" i="19"/>
  <c r="O1301" i="19"/>
  <c r="O1261" i="19"/>
  <c r="P1261" i="19"/>
  <c r="C1288" i="19"/>
  <c r="C1281" i="19"/>
  <c r="O1254" i="19"/>
  <c r="P1254" i="19"/>
  <c r="I53" i="7"/>
  <c r="C1304" i="19"/>
  <c r="O1277" i="19"/>
  <c r="P1277" i="19"/>
  <c r="P1241" i="19"/>
  <c r="O1241" i="19"/>
  <c r="C1268" i="19"/>
  <c r="C1264" i="19"/>
  <c r="P1237" i="19"/>
  <c r="O1237" i="19"/>
  <c r="P1298" i="19"/>
  <c r="O1298" i="19"/>
  <c r="C1325" i="19"/>
  <c r="O52" i="7"/>
  <c r="P52" i="7"/>
  <c r="L53" i="7"/>
  <c r="J53" i="7"/>
  <c r="E53" i="7"/>
  <c r="K53" i="7"/>
  <c r="D53" i="7"/>
  <c r="AF54" i="7"/>
  <c r="F53" i="7"/>
  <c r="P1328" i="19"/>
  <c r="O1328" i="19"/>
  <c r="O1294" i="19"/>
  <c r="P1294" i="19"/>
  <c r="C1321" i="19"/>
  <c r="P1304" i="19"/>
  <c r="O1304" i="19"/>
  <c r="O1264" i="19"/>
  <c r="P1264" i="19"/>
  <c r="C1291" i="19"/>
  <c r="P1319" i="19"/>
  <c r="O1319" i="19"/>
  <c r="O1268" i="19"/>
  <c r="C1295" i="19"/>
  <c r="P1268" i="19"/>
  <c r="C1308" i="19"/>
  <c r="P1281" i="19"/>
  <c r="O1281" i="19"/>
  <c r="O1288" i="19"/>
  <c r="C1315" i="19"/>
  <c r="P1288" i="19"/>
  <c r="O1325" i="19"/>
  <c r="P1325" i="19"/>
  <c r="O1290" i="19"/>
  <c r="P1290" i="19"/>
  <c r="C1317" i="19"/>
  <c r="C1279" i="19"/>
  <c r="O1252" i="19"/>
  <c r="P1252" i="19"/>
  <c r="P1253" i="19"/>
  <c r="O1253" i="19"/>
  <c r="C1280" i="19"/>
  <c r="O53" i="7"/>
  <c r="P53" i="7"/>
  <c r="L54" i="7"/>
  <c r="K54" i="7"/>
  <c r="F54" i="7"/>
  <c r="AF55" i="7"/>
  <c r="J54" i="7"/>
  <c r="I54" i="7"/>
  <c r="E54" i="7"/>
  <c r="D54" i="7"/>
  <c r="C1322" i="19"/>
  <c r="O1295" i="19"/>
  <c r="P1295" i="19"/>
  <c r="P1321" i="19"/>
  <c r="O1321" i="19"/>
  <c r="J55" i="7"/>
  <c r="D55" i="7"/>
  <c r="E55" i="7"/>
  <c r="I55" i="7"/>
  <c r="P1315" i="19"/>
  <c r="O1315" i="19"/>
  <c r="C1307" i="19"/>
  <c r="O1280" i="19"/>
  <c r="P1280" i="19"/>
  <c r="C1306" i="19"/>
  <c r="O1279" i="19"/>
  <c r="P1279" i="19"/>
  <c r="O1308" i="19"/>
  <c r="P1308" i="19"/>
  <c r="O1317" i="19"/>
  <c r="P1317" i="19"/>
  <c r="C1318" i="19"/>
  <c r="P1291" i="19"/>
  <c r="O1291" i="19"/>
  <c r="K55" i="7"/>
  <c r="F55" i="7"/>
  <c r="L55" i="7"/>
  <c r="O54" i="7"/>
  <c r="P54" i="7"/>
  <c r="AF57" i="7"/>
  <c r="O1307" i="19"/>
  <c r="P1307" i="19"/>
  <c r="D57" i="7"/>
  <c r="P1318" i="19"/>
  <c r="O1318" i="19"/>
  <c r="P1306" i="19"/>
  <c r="P1329" i="19"/>
  <c r="O1306" i="19"/>
  <c r="P1322" i="19"/>
  <c r="O1322" i="19"/>
  <c r="O55" i="7"/>
  <c r="P55" i="7"/>
  <c r="E57" i="7"/>
  <c r="L57" i="7"/>
  <c r="J57" i="7"/>
  <c r="K57" i="7"/>
  <c r="I57" i="7"/>
  <c r="F57" i="7"/>
  <c r="O1329" i="19"/>
  <c r="E36" i="20"/>
  <c r="E37" i="20"/>
  <c r="O57" i="7"/>
  <c r="P57" i="7"/>
  <c r="AF58" i="7"/>
  <c r="AF59" i="7"/>
  <c r="AD59" i="7"/>
  <c r="L58" i="7"/>
  <c r="L59" i="7"/>
  <c r="D58" i="7"/>
  <c r="F58" i="7"/>
  <c r="F59" i="7"/>
  <c r="I58" i="7"/>
  <c r="I59" i="7"/>
  <c r="K58" i="7"/>
  <c r="K59" i="7"/>
  <c r="J58" i="7"/>
  <c r="J59" i="7"/>
  <c r="E58" i="7"/>
  <c r="E59" i="7"/>
  <c r="AE59" i="7"/>
  <c r="O58" i="7"/>
  <c r="P58" i="7"/>
  <c r="P59" i="7"/>
  <c r="C59" i="7"/>
  <c r="D59" i="7"/>
  <c r="O59" i="7"/>
  <c r="O6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C4" authorId="0" shapeId="0" xr:uid="{FA857F93-2BE8-4B64-AE10-9565B435B8F2}">
      <text>
        <r>
          <rPr>
            <b/>
            <sz val="9"/>
            <color indexed="81"/>
            <rFont val="Tahoma"/>
            <family val="2"/>
          </rPr>
          <t>..:</t>
        </r>
        <r>
          <rPr>
            <sz val="9"/>
            <color indexed="81"/>
            <rFont val="Tahoma"/>
            <family val="2"/>
          </rPr>
          <t xml:space="preserve">
Includes rounding adjustment for the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GilmoreRD</author>
  </authors>
  <commentList>
    <comment ref="D17" authorId="0" shapeId="0" xr:uid="{00000000-0006-0000-0200-000001000000}">
      <text>
        <r>
          <rPr>
            <b/>
            <sz val="9"/>
            <color indexed="81"/>
            <rFont val="Tahoma"/>
            <family val="2"/>
          </rPr>
          <t>GilmoreRD:</t>
        </r>
        <r>
          <rPr>
            <sz val="9"/>
            <color indexed="81"/>
            <rFont val="Tahoma"/>
            <family val="2"/>
          </rPr>
          <t xml:space="preserve">
Contact hours include Dev Fund 29</t>
        </r>
      </text>
    </comment>
    <comment ref="E17" authorId="0" shapeId="0" xr:uid="{00000000-0006-0000-0200-000002000000}">
      <text>
        <r>
          <rPr>
            <b/>
            <sz val="9"/>
            <color indexed="81"/>
            <rFont val="Tahoma"/>
            <family val="2"/>
          </rPr>
          <t>GilmoreRD:</t>
        </r>
        <r>
          <rPr>
            <sz val="9"/>
            <color indexed="81"/>
            <rFont val="Tahoma"/>
            <family val="2"/>
          </rPr>
          <t xml:space="preserve">
Contains Dev. Reading writing costs. Fund 29</t>
        </r>
      </text>
    </comment>
    <comment ref="D24" authorId="0" shapeId="0" xr:uid="{00000000-0006-0000-0200-000003000000}">
      <text>
        <r>
          <rPr>
            <b/>
            <sz val="9"/>
            <color indexed="81"/>
            <rFont val="Tahoma"/>
            <family val="2"/>
          </rPr>
          <t>GilmoreRD:</t>
        </r>
        <r>
          <rPr>
            <sz val="9"/>
            <color indexed="81"/>
            <rFont val="Tahoma"/>
            <family val="2"/>
          </rPr>
          <t xml:space="preserve">
Contact hours include Dev Fund 28
</t>
        </r>
      </text>
    </comment>
    <comment ref="E24" authorId="0" shapeId="0" xr:uid="{00000000-0006-0000-0200-000004000000}">
      <text>
        <r>
          <rPr>
            <b/>
            <sz val="9"/>
            <color indexed="81"/>
            <rFont val="Tahoma"/>
            <family val="2"/>
          </rPr>
          <t>GilmoreRD:</t>
        </r>
        <r>
          <rPr>
            <sz val="9"/>
            <color indexed="81"/>
            <rFont val="Tahoma"/>
            <family val="2"/>
          </rPr>
          <t xml:space="preserve">
Contains Dev Math Fund 28</t>
        </r>
      </text>
    </comment>
  </commentList>
</comments>
</file>

<file path=xl/sharedStrings.xml><?xml version="1.0" encoding="utf-8"?>
<sst xmlns="http://schemas.openxmlformats.org/spreadsheetml/2006/main" count="14312" uniqueCount="698">
  <si>
    <t>FICE</t>
  </si>
  <si>
    <t>Total</t>
  </si>
  <si>
    <t>NOTES</t>
  </si>
  <si>
    <t>Brazosport</t>
  </si>
  <si>
    <t>South Texas</t>
  </si>
  <si>
    <t>BAT</t>
  </si>
  <si>
    <t>Name</t>
  </si>
  <si>
    <t>000574</t>
  </si>
  <si>
    <t>003539</t>
  </si>
  <si>
    <t>003540</t>
  </si>
  <si>
    <t>003546</t>
  </si>
  <si>
    <t>003549</t>
  </si>
  <si>
    <t>003553</t>
  </si>
  <si>
    <t>003554</t>
  </si>
  <si>
    <t>003558</t>
  </si>
  <si>
    <t>003563</t>
  </si>
  <si>
    <t>003568</t>
  </si>
  <si>
    <t>003570</t>
  </si>
  <si>
    <t>003572</t>
  </si>
  <si>
    <t>003573</t>
  </si>
  <si>
    <t>003574</t>
  </si>
  <si>
    <t>003580</t>
  </si>
  <si>
    <t>003582</t>
  </si>
  <si>
    <t>003583</t>
  </si>
  <si>
    <t>003590</t>
  </si>
  <si>
    <t>003593</t>
  </si>
  <si>
    <t>003596</t>
  </si>
  <si>
    <t>003600</t>
  </si>
  <si>
    <t>003601</t>
  </si>
  <si>
    <t>003603</t>
  </si>
  <si>
    <t>003607</t>
  </si>
  <si>
    <t>003611</t>
  </si>
  <si>
    <t>003614</t>
  </si>
  <si>
    <t>003626</t>
  </si>
  <si>
    <t>003627</t>
  </si>
  <si>
    <t>003628</t>
  </si>
  <si>
    <t>003643</t>
  </si>
  <si>
    <t>003648</t>
  </si>
  <si>
    <t>003662</t>
  </si>
  <si>
    <t>003664</t>
  </si>
  <si>
    <t>003668</t>
  </si>
  <si>
    <t>004003</t>
  </si>
  <si>
    <t>006661</t>
  </si>
  <si>
    <t>006662</t>
  </si>
  <si>
    <t>007096</t>
  </si>
  <si>
    <t>007857</t>
  </si>
  <si>
    <t>009331</t>
  </si>
  <si>
    <t>009549</t>
  </si>
  <si>
    <t>009797</t>
  </si>
  <si>
    <t>010060</t>
  </si>
  <si>
    <t>010387</t>
  </si>
  <si>
    <t>010633</t>
  </si>
  <si>
    <t>011145</t>
  </si>
  <si>
    <t>012015</t>
  </si>
  <si>
    <t>023154</t>
  </si>
  <si>
    <t>023614</t>
  </si>
  <si>
    <t>029137</t>
  </si>
  <si>
    <t>031034</t>
  </si>
  <si>
    <t>Ten Pay Amount</t>
  </si>
  <si>
    <t>Annual Total</t>
  </si>
  <si>
    <t>Maintenance Ad Valorem Taxes</t>
  </si>
  <si>
    <t>One</t>
  </si>
  <si>
    <t>Two</t>
  </si>
  <si>
    <t>Total Annual Ten Pay</t>
  </si>
  <si>
    <t>Alamo</t>
  </si>
  <si>
    <t>Alvin</t>
  </si>
  <si>
    <t>Amarillo</t>
  </si>
  <si>
    <t>Angelina</t>
  </si>
  <si>
    <t>Austin</t>
  </si>
  <si>
    <t>Blinn</t>
  </si>
  <si>
    <t>Central Texas</t>
  </si>
  <si>
    <t>Cisco</t>
  </si>
  <si>
    <t>Clarendon</t>
  </si>
  <si>
    <t>Coastal Bend</t>
  </si>
  <si>
    <t>Collin</t>
  </si>
  <si>
    <t>Dallas</t>
  </si>
  <si>
    <t>Del Mar</t>
  </si>
  <si>
    <t>El Paso</t>
  </si>
  <si>
    <t>Frank Phillips</t>
  </si>
  <si>
    <t>Galveston</t>
  </si>
  <si>
    <t>Grayson</t>
  </si>
  <si>
    <t>Hill</t>
  </si>
  <si>
    <t>Houston</t>
  </si>
  <si>
    <t>Kilgore</t>
  </si>
  <si>
    <t>Laredo</t>
  </si>
  <si>
    <t>Lee</t>
  </si>
  <si>
    <t>Navarro</t>
  </si>
  <si>
    <t>Northeast Texas</t>
  </si>
  <si>
    <t>Odessa</t>
  </si>
  <si>
    <t>Panola</t>
  </si>
  <si>
    <t>Paris</t>
  </si>
  <si>
    <t>Ranger</t>
  </si>
  <si>
    <t>San Jacinto</t>
  </si>
  <si>
    <t>South Plains</t>
  </si>
  <si>
    <t>Southwest Texas</t>
  </si>
  <si>
    <t>Tarrant</t>
  </si>
  <si>
    <t>Temple</t>
  </si>
  <si>
    <t>Texarkana</t>
  </si>
  <si>
    <t>Texas Southmost</t>
  </si>
  <si>
    <t>Trinity Valley</t>
  </si>
  <si>
    <t>Tyler</t>
  </si>
  <si>
    <t>Vernon</t>
  </si>
  <si>
    <t>Victoria</t>
  </si>
  <si>
    <t>Weatherford</t>
  </si>
  <si>
    <t>Western Texas</t>
  </si>
  <si>
    <t>Wharton</t>
  </si>
  <si>
    <t>Student Success</t>
  </si>
  <si>
    <t>Core Operations</t>
  </si>
  <si>
    <t>COM</t>
  </si>
  <si>
    <t>Lonestar</t>
  </si>
  <si>
    <t>North Central Texas</t>
  </si>
  <si>
    <t>Midland</t>
  </si>
  <si>
    <t>N/A</t>
  </si>
  <si>
    <t>Difference</t>
  </si>
  <si>
    <t>McLennan</t>
  </si>
  <si>
    <t>Fund</t>
  </si>
  <si>
    <t>Rate</t>
  </si>
  <si>
    <t>Academic</t>
  </si>
  <si>
    <t xml:space="preserve">Academic Critical </t>
  </si>
  <si>
    <t>Academic Developmental Education Critical</t>
  </si>
  <si>
    <t>Technical</t>
  </si>
  <si>
    <t>Technical Critical</t>
  </si>
  <si>
    <t>Technical Continuing Education</t>
  </si>
  <si>
    <t>Technical Continuing Education Critical</t>
  </si>
  <si>
    <t>Critical Field Bonus</t>
  </si>
  <si>
    <t>Total with Bonus</t>
  </si>
  <si>
    <t>Summary of Expenses divided by Contact Hours</t>
  </si>
  <si>
    <t>Percent Funded</t>
  </si>
  <si>
    <t>Discipline</t>
  </si>
  <si>
    <t>Contact Hours</t>
  </si>
  <si>
    <t>Expense</t>
  </si>
  <si>
    <t>Reported Expense per Contact Hour</t>
  </si>
  <si>
    <t>Funded Expense per Contact Hour</t>
  </si>
  <si>
    <t>Agriculture</t>
  </si>
  <si>
    <t>Architecture and Precision Production Trades</t>
  </si>
  <si>
    <t>Biology, Physical Sciences, and Science Technology</t>
  </si>
  <si>
    <t>Business Management, Marketing, and Administrative Services</t>
  </si>
  <si>
    <t>Career Pilot</t>
  </si>
  <si>
    <t>Communications</t>
  </si>
  <si>
    <t>Computer and Information Sciences</t>
  </si>
  <si>
    <t>Construction Trades</t>
  </si>
  <si>
    <t>Consumer and Homemaking Education</t>
  </si>
  <si>
    <t>Engineering</t>
  </si>
  <si>
    <t>Engineering Related</t>
  </si>
  <si>
    <t>English Language, Lit, Philosophy, Humanities, &amp; Interdisciplinary</t>
  </si>
  <si>
    <t>Foreign Languages</t>
  </si>
  <si>
    <t>Health Occupations - Dental Assistants, Medical Lab, and Assoc. Degree Nursing</t>
  </si>
  <si>
    <t>Health Occupations - Dental Hygiene</t>
  </si>
  <si>
    <t>Health Occupations - Other</t>
  </si>
  <si>
    <t>Health Occupations - Respiratory Therapy</t>
  </si>
  <si>
    <t>Health Occupations - Vocational Nursing</t>
  </si>
  <si>
    <t>Mathematics</t>
  </si>
  <si>
    <t>Mechanics and Repairers - Automotive</t>
  </si>
  <si>
    <t>Mechanics and Repairers - Diesel, Aviation Mechanics, and Transportation Workers</t>
  </si>
  <si>
    <t>Mechanics and Repairers - Electronics</t>
  </si>
  <si>
    <t>Physical Education and Fitness</t>
  </si>
  <si>
    <t>Protective Services and Public Administration</t>
  </si>
  <si>
    <t>Psychology, Social Sciences, and History</t>
  </si>
  <si>
    <t>Visual and Performing Arts</t>
  </si>
  <si>
    <r>
      <t>Amounts Excluded from Ten Pay</t>
    </r>
    <r>
      <rPr>
        <b/>
        <vertAlign val="superscript"/>
        <sz val="10"/>
        <color theme="0"/>
        <rFont val="Tahoma"/>
        <family val="2"/>
      </rPr>
      <t>6</t>
    </r>
  </si>
  <si>
    <r>
      <t>Howard</t>
    </r>
    <r>
      <rPr>
        <vertAlign val="superscript"/>
        <sz val="10"/>
        <rFont val="Tahoma"/>
        <family val="2"/>
      </rPr>
      <t>4</t>
    </r>
  </si>
  <si>
    <t xml:space="preserve">Hours by Fund for 003607 - ALAMO COMMUNITY COLLEGE DIST       </t>
  </si>
  <si>
    <t>Seq</t>
  </si>
  <si>
    <t>Acad-004</t>
  </si>
  <si>
    <t>Critical-A</t>
  </si>
  <si>
    <t>Critical-D</t>
  </si>
  <si>
    <t>Dev-004</t>
  </si>
  <si>
    <t>Tech-004</t>
  </si>
  <si>
    <t>Critical-T</t>
  </si>
  <si>
    <t>Tech-CE</t>
  </si>
  <si>
    <t>Critical-CE</t>
  </si>
  <si>
    <t>3000000</t>
  </si>
  <si>
    <t>01</t>
  </si>
  <si>
    <t xml:space="preserve">AGRICULTURE </t>
  </si>
  <si>
    <t>02</t>
  </si>
  <si>
    <t xml:space="preserve">ARCHITECTURE AND PRECISION PRODUCTION TRADES </t>
  </si>
  <si>
    <t>03</t>
  </si>
  <si>
    <t xml:space="preserve">BIOLOGY, PHYSICAL SCIENCES, &amp; SCIENCE TECH </t>
  </si>
  <si>
    <t>04</t>
  </si>
  <si>
    <t xml:space="preserve">BUSINESS MANAGEMENT, MARKETING &amp; ADMIN SERVICES </t>
  </si>
  <si>
    <t>05</t>
  </si>
  <si>
    <t xml:space="preserve">CAREER PILOT </t>
  </si>
  <si>
    <t>06</t>
  </si>
  <si>
    <t xml:space="preserve">COMMUNICATIONS </t>
  </si>
  <si>
    <t>07</t>
  </si>
  <si>
    <t xml:space="preserve">COMPUTER AND INFORMATION SCIENCES </t>
  </si>
  <si>
    <t>08</t>
  </si>
  <si>
    <t xml:space="preserve">CONSTRUCTION TRADES </t>
  </si>
  <si>
    <t>09</t>
  </si>
  <si>
    <t xml:space="preserve">CONSUMER AND HOMEMAKING EDUCATION </t>
  </si>
  <si>
    <t>10</t>
  </si>
  <si>
    <t xml:space="preserve">ENGINEERING </t>
  </si>
  <si>
    <t>11</t>
  </si>
  <si>
    <t xml:space="preserve">ENGINEERING RELATED </t>
  </si>
  <si>
    <t>12</t>
  </si>
  <si>
    <t xml:space="preserve">ENG LANG, LIT, PHILOSOPHY, HUMANITIES, INTERDISCIP </t>
  </si>
  <si>
    <t>13</t>
  </si>
  <si>
    <t xml:space="preserve">FOREIGN LANGUAGES </t>
  </si>
  <si>
    <t>14</t>
  </si>
  <si>
    <t xml:space="preserve">HEALTH OCCUPATIONS-DENTAL ASST, MED LAB, ADN </t>
  </si>
  <si>
    <t>15</t>
  </si>
  <si>
    <t xml:space="preserve">HEALTH OCCUPATIONS-DENTAL HYGIENE </t>
  </si>
  <si>
    <t>16</t>
  </si>
  <si>
    <t xml:space="preserve">HEALTH OCCUPATIONS-OTHER </t>
  </si>
  <si>
    <t>17</t>
  </si>
  <si>
    <t xml:space="preserve">HEALTH OCCUPATIONS-RESPIRATORY THERAPY </t>
  </si>
  <si>
    <t>18</t>
  </si>
  <si>
    <t xml:space="preserve">HEALTH OCCUPATIONS-VOCATIONAL NURSING </t>
  </si>
  <si>
    <t>19</t>
  </si>
  <si>
    <t xml:space="preserve">MATHEMATICS </t>
  </si>
  <si>
    <t>20</t>
  </si>
  <si>
    <t xml:space="preserve">MECHANICS AND REPAIRERS-AUTOMOTIVE </t>
  </si>
  <si>
    <t>21</t>
  </si>
  <si>
    <t xml:space="preserve">MECHANICS &amp; REPAIRERS-DIESEL, AVIATION, TRANS WRKR </t>
  </si>
  <si>
    <t>22</t>
  </si>
  <si>
    <t xml:space="preserve">MECHANICS AND REPAIRERS-ELECTRONICS </t>
  </si>
  <si>
    <t>23</t>
  </si>
  <si>
    <t xml:space="preserve">PHYSICAL EDUCATION AND FITNESS </t>
  </si>
  <si>
    <t>24</t>
  </si>
  <si>
    <t xml:space="preserve">PROTECTIVE SERVICES AND PUBLIC ADMINISTRATION </t>
  </si>
  <si>
    <t>25</t>
  </si>
  <si>
    <t xml:space="preserve">PSYCHOLOGY, SOCIAL SERVICES, AND HISTORY </t>
  </si>
  <si>
    <t>26</t>
  </si>
  <si>
    <t xml:space="preserve">VISUAL AND PERFORMING ARTS </t>
  </si>
  <si>
    <t>27</t>
  </si>
  <si>
    <t xml:space="preserve">UNABLE TO IDENTIFY </t>
  </si>
  <si>
    <t>28</t>
  </si>
  <si>
    <t xml:space="preserve">TOTAL CONTACT HOURS </t>
  </si>
  <si>
    <t>Semester Credit Hours</t>
  </si>
  <si>
    <t>31</t>
  </si>
  <si>
    <t xml:space="preserve">BAT LIBERAL ARTS </t>
  </si>
  <si>
    <t>32</t>
  </si>
  <si>
    <t xml:space="preserve">BAT SCIENCE </t>
  </si>
  <si>
    <t>36</t>
  </si>
  <si>
    <t xml:space="preserve">BAT BUSINESS ADMINISTRATION </t>
  </si>
  <si>
    <t>39</t>
  </si>
  <si>
    <t xml:space="preserve">BAT TECHNOLOGY </t>
  </si>
  <si>
    <t>40</t>
  </si>
  <si>
    <t xml:space="preserve">TOTAL SEMESTER CREDIT HOURS </t>
  </si>
  <si>
    <t xml:space="preserve">Hours by Fund for 003539 - ALVIN COMMUNITY COLLEGE            </t>
  </si>
  <si>
    <t>3002001</t>
  </si>
  <si>
    <t xml:space="preserve">Hours by Fund for 003540 - AMARILLO COLLEGE                   </t>
  </si>
  <si>
    <t>3004001</t>
  </si>
  <si>
    <t xml:space="preserve">Hours by Fund for 006661 - ANGELINA COLLEGE                   </t>
  </si>
  <si>
    <t>3006001</t>
  </si>
  <si>
    <t xml:space="preserve">Hours by Fund for 012015 - AUSTIN COMMUNITY COLLEGE           </t>
  </si>
  <si>
    <t>3008001</t>
  </si>
  <si>
    <t xml:space="preserve">Hours by Fund for 003549 - BLINN COLLEGE                      </t>
  </si>
  <si>
    <t>3012001</t>
  </si>
  <si>
    <t xml:space="preserve">Hours by Fund for 007857 - BRAZOSPORT COLLEGE                 </t>
  </si>
  <si>
    <t>3014001</t>
  </si>
  <si>
    <t xml:space="preserve">Hours by Fund for 004003 - CENTRAL TEXAS COLLEGE              </t>
  </si>
  <si>
    <t>3015001</t>
  </si>
  <si>
    <t xml:space="preserve">Hours by Fund for 003553 - CISCO COLLEGE                      </t>
  </si>
  <si>
    <t>3018001</t>
  </si>
  <si>
    <t xml:space="preserve">Hours by Fund for 003554 - CLARENDON COLLEGE                  </t>
  </si>
  <si>
    <t>3020001</t>
  </si>
  <si>
    <t xml:space="preserve">Hours by Fund for 003546 - COASTAL BEND COLLEGE               </t>
  </si>
  <si>
    <t>3021001</t>
  </si>
  <si>
    <t xml:space="preserve">Hours by Fund for 007096 - COLLEGE OF THE MAINLAND COMMUN     </t>
  </si>
  <si>
    <t>3022001</t>
  </si>
  <si>
    <t xml:space="preserve">Hours by Fund for 023614 - COLLIN CO COMM COLL DISTRICT       </t>
  </si>
  <si>
    <t>3024001</t>
  </si>
  <si>
    <t xml:space="preserve">Hours by Fund for 009331 - DALLAS CO COMMUNITY COLL DIST      </t>
  </si>
  <si>
    <t>3028000</t>
  </si>
  <si>
    <t xml:space="preserve">Hours by Fund for 003563 - DEL MAR COLLEGE                    </t>
  </si>
  <si>
    <t>3030001</t>
  </si>
  <si>
    <t xml:space="preserve">Hours by Fund for 010387 - EL PASO COMMUNITY COLLEGE DIST     </t>
  </si>
  <si>
    <t>3032001</t>
  </si>
  <si>
    <t xml:space="preserve">Hours by Fund for 003568 - FRANK PHILLIPS COLLEGE             </t>
  </si>
  <si>
    <t>3034001</t>
  </si>
  <si>
    <t xml:space="preserve">Hours by Fund for 006662 - GALVESTON COLLEGE                  </t>
  </si>
  <si>
    <t>3036001</t>
  </si>
  <si>
    <t xml:space="preserve">Hours by Fund for 003570 - GRAYSON COLLEGE                    </t>
  </si>
  <si>
    <t>3038001</t>
  </si>
  <si>
    <t xml:space="preserve">Hours by Fund for 003573 - HILL COLLEGE                       </t>
  </si>
  <si>
    <t>3042001</t>
  </si>
  <si>
    <t xml:space="preserve">Hours by Fund for 010633 - HOUSTON COMMUNITY COLLEGE          </t>
  </si>
  <si>
    <t>3044001</t>
  </si>
  <si>
    <t xml:space="preserve">Hours by Fund for 003574 - HOWARD COLLEGE                     </t>
  </si>
  <si>
    <t>3046001</t>
  </si>
  <si>
    <t xml:space="preserve">Hours by Fund for 003580 - KILGORE COLLEGE                    </t>
  </si>
  <si>
    <t>3048001</t>
  </si>
  <si>
    <t xml:space="preserve">Hours by Fund for 003582 - LAREDO COMMUNITY COLLEGE           </t>
  </si>
  <si>
    <t>3050001</t>
  </si>
  <si>
    <t xml:space="preserve">Hours by Fund for 003583 - LEE COLLEGE                        </t>
  </si>
  <si>
    <t>3052001</t>
  </si>
  <si>
    <t xml:space="preserve">Hours by Fund for 003590 - MCLENNAN COMMUNITY COLLEGE         </t>
  </si>
  <si>
    <t>3054001</t>
  </si>
  <si>
    <t xml:space="preserve">Hours by Fund for 009797 - MIDLAND COLLEGE                    </t>
  </si>
  <si>
    <t>3056001</t>
  </si>
  <si>
    <t xml:space="preserve">Hours by Fund for 003593 - NAVARRO COLLEGE                    </t>
  </si>
  <si>
    <t>3058001</t>
  </si>
  <si>
    <t xml:space="preserve">Hours by Fund for 003558 - NORTH CENTRAL TEXAS COLLEGE        </t>
  </si>
  <si>
    <t>3059001</t>
  </si>
  <si>
    <t xml:space="preserve">Hours by Fund for 011145 - LONE STAR COLLEGE SYSTEM DIST.     </t>
  </si>
  <si>
    <t>3060001</t>
  </si>
  <si>
    <t xml:space="preserve">Hours by Fund for 023154 - NORTHEAST TEXAS COMM COLLEGE       </t>
  </si>
  <si>
    <t>3062001</t>
  </si>
  <si>
    <t xml:space="preserve">Hours by Fund for 003596 - ODESSA COLLEGE                     </t>
  </si>
  <si>
    <t>3064001</t>
  </si>
  <si>
    <t xml:space="preserve">Hours by Fund for 003600 - PANOLA COLLEGE                     </t>
  </si>
  <si>
    <t>3068001</t>
  </si>
  <si>
    <t xml:space="preserve">Hours by Fund for 003601 - PARIS JUNIOR COLLEGE               </t>
  </si>
  <si>
    <t>3070001</t>
  </si>
  <si>
    <t xml:space="preserve">Hours by Fund for 003603 - RANGER COLLEGE                     </t>
  </si>
  <si>
    <t>3072001</t>
  </si>
  <si>
    <t xml:space="preserve">Hours by Fund for 029137 - SAN JACINTO COMMUNITY COLLEGE      </t>
  </si>
  <si>
    <t>3076000</t>
  </si>
  <si>
    <t xml:space="preserve">Hours by Fund for 003611 - SOUTH PLAINS COLLEGE               </t>
  </si>
  <si>
    <t>3078001</t>
  </si>
  <si>
    <t xml:space="preserve">Hours by Fund for 031034 - SOUTH TEXAS COLLEGE                </t>
  </si>
  <si>
    <t>3079001</t>
  </si>
  <si>
    <t xml:space="preserve">Hours by Fund for 003614 - SOUTHWEST TEXAS JUNIOR COLLEGE     </t>
  </si>
  <si>
    <t>3080001</t>
  </si>
  <si>
    <t xml:space="preserve">Hours by Fund for 003626 - TARRANT COUNTY COLLEGE DIST        </t>
  </si>
  <si>
    <t>3082000</t>
  </si>
  <si>
    <t xml:space="preserve">Hours by Fund for 003627 - TEMPLE COLLEGE                     </t>
  </si>
  <si>
    <t>3084001</t>
  </si>
  <si>
    <t xml:space="preserve">Hours by Fund for 003628 - TEXARKANA COLLEGE                  </t>
  </si>
  <si>
    <t>3086001</t>
  </si>
  <si>
    <t xml:space="preserve">Hours by Fund for 003643 - TEXAS SOUTHMOST COLLEGE            </t>
  </si>
  <si>
    <t>3088001</t>
  </si>
  <si>
    <t xml:space="preserve">Hours by Fund for 003572 - TRINITY VALLEY COMM COLLEGE        </t>
  </si>
  <si>
    <t>3092001</t>
  </si>
  <si>
    <t xml:space="preserve">Hours by Fund for 003648 - TYLER JUNIOR COLLEGE               </t>
  </si>
  <si>
    <t>3093001</t>
  </si>
  <si>
    <t xml:space="preserve">Hours by Fund for 010060 - VERNON COLLEGE                     </t>
  </si>
  <si>
    <t>3094001</t>
  </si>
  <si>
    <t xml:space="preserve">Hours by Fund for 003662 - VICTORIA COLLEGE                   </t>
  </si>
  <si>
    <t>3095001</t>
  </si>
  <si>
    <t xml:space="preserve">Hours by Fund for 003664 - WEATHERFORD COLLEGE                </t>
  </si>
  <si>
    <t>3096001</t>
  </si>
  <si>
    <t xml:space="preserve">Hours by Fund for 009549 - WESTERN TEXAS COLLEGE              </t>
  </si>
  <si>
    <t>3098001</t>
  </si>
  <si>
    <t xml:space="preserve">Hours by Fund for 003668 - WHARTON COUNTY JUNIOR COLLEGE      </t>
  </si>
  <si>
    <t>3099001</t>
  </si>
  <si>
    <t xml:space="preserve">Hours by Fund for 009225 - TEXAS STATE T. C. HARLINGEN        </t>
  </si>
  <si>
    <t>009225</t>
  </si>
  <si>
    <t>4089007</t>
  </si>
  <si>
    <t xml:space="preserve">Hours by Fund for 033965 - TEXAS STATE T. C. MARSHALL         </t>
  </si>
  <si>
    <t>033965</t>
  </si>
  <si>
    <t>4089008</t>
  </si>
  <si>
    <t xml:space="preserve">Hours by Fund for 003634 - TEXAS STATE T. C. WACO             </t>
  </si>
  <si>
    <t>003634</t>
  </si>
  <si>
    <t>4089011</t>
  </si>
  <si>
    <t xml:space="preserve">Hours by Fund for 009932 - TEXAS STATE T. C. WEST TEXAS       </t>
  </si>
  <si>
    <t>009932</t>
  </si>
  <si>
    <t>4089012</t>
  </si>
  <si>
    <t xml:space="preserve">Hours by Fund for 109932 - TEXAS STATE T. C. ABILENE          </t>
  </si>
  <si>
    <t>109932</t>
  </si>
  <si>
    <t xml:space="preserve">Hours by Fund for 209932 - TEXAS STATE T. C. BRECKENRIDGE     </t>
  </si>
  <si>
    <t>209932</t>
  </si>
  <si>
    <t xml:space="preserve">Hours by Fund for 309932 - TEXAS STATE T. C. BROWNWOOD        </t>
  </si>
  <si>
    <t>309932</t>
  </si>
  <si>
    <t xml:space="preserve">Hours by Fund for 036273 - LAMAR INSTITUTE OF TECHNOLOGY      </t>
  </si>
  <si>
    <t>036273</t>
  </si>
  <si>
    <t>4090001</t>
  </si>
  <si>
    <t xml:space="preserve">Hours by Fund for 023582 - LAMAR STATE COLL-ORANGE            </t>
  </si>
  <si>
    <t>023582</t>
  </si>
  <si>
    <t>4090002</t>
  </si>
  <si>
    <t xml:space="preserve">Hours by Fund for 023485 - LAMAR STATE COLL-PORT ARTHUR       </t>
  </si>
  <si>
    <t>023485</t>
  </si>
  <si>
    <t>4090003</t>
  </si>
  <si>
    <t xml:space="preserve">Hours by Fund for 000574 - SOUTHWEST COLLEGIATE INSTITUTE     </t>
  </si>
  <si>
    <t>5000200</t>
  </si>
  <si>
    <t xml:space="preserve">Hours by Fund for ST TOT - ST TOT                             </t>
  </si>
  <si>
    <t>ST TOT</t>
  </si>
  <si>
    <t xml:space="preserve">       </t>
  </si>
  <si>
    <t xml:space="preserve">Hours by Fund for 000307 - ALAMO CCD NW VISTA COLLEGE         </t>
  </si>
  <si>
    <t>000307</t>
  </si>
  <si>
    <t>3000001</t>
  </si>
  <si>
    <t xml:space="preserve">Hours by Fund for 023413 - ALAMO CCD PALO ALTO COLLEGE        </t>
  </si>
  <si>
    <t>023413</t>
  </si>
  <si>
    <t>3000002</t>
  </si>
  <si>
    <t xml:space="preserve">Hours by Fund for 009163 - ALAMO CCD SAN ANTONIO COLLEGE      </t>
  </si>
  <si>
    <t>009163</t>
  </si>
  <si>
    <t>3000003</t>
  </si>
  <si>
    <t xml:space="preserve">Hours by Fund for 003608 - ALAMO CCD ST. PHILIPS COLLEGE      </t>
  </si>
  <si>
    <t>003608</t>
  </si>
  <si>
    <t>3000004</t>
  </si>
  <si>
    <t xml:space="preserve">Hours by Fund for 000309 - ALAMO CCD NE LAKEVIEW COLLEGE      </t>
  </si>
  <si>
    <t>000309</t>
  </si>
  <si>
    <t>3000005</t>
  </si>
  <si>
    <t xml:space="preserve">Hours by Fund for 021002 - DCCCD BROOKHAVEN COLLEGE           </t>
  </si>
  <si>
    <t>021002</t>
  </si>
  <si>
    <t>3028001</t>
  </si>
  <si>
    <t xml:space="preserve">Hours by Fund for 003561 - DCCCD CEDAR VALLEY COLLEGE         </t>
  </si>
  <si>
    <t>003561</t>
  </si>
  <si>
    <t>3028002</t>
  </si>
  <si>
    <t xml:space="preserve">Hours by Fund for 008510 - DCCCD EASTFIELD COLLEGE            </t>
  </si>
  <si>
    <t>008510</t>
  </si>
  <si>
    <t>3028003</t>
  </si>
  <si>
    <t xml:space="preserve">Hours by Fund for 004453 - DCCCD EL CENTRO COLLEGE            </t>
  </si>
  <si>
    <t>004453</t>
  </si>
  <si>
    <t>3028004</t>
  </si>
  <si>
    <t xml:space="preserve">Hours by Fund for 008503 - DCCCD MOUNTAIN VIEW COLLEGE        </t>
  </si>
  <si>
    <t>008503</t>
  </si>
  <si>
    <t>3028005</t>
  </si>
  <si>
    <t xml:space="preserve">Hours by Fund for 020774 - DCCCD NORTH LAKE COLLEGE           </t>
  </si>
  <si>
    <t>020774</t>
  </si>
  <si>
    <t>3028006</t>
  </si>
  <si>
    <t xml:space="preserve">Hours by Fund for 008504 - DCCCD RICHLAND COLLEGE             </t>
  </si>
  <si>
    <t>008504</t>
  </si>
  <si>
    <t>3028007</t>
  </si>
  <si>
    <t xml:space="preserve">Hours by Fund for 000717 - LONE STAR COLLEGE - CY-FAIR        </t>
  </si>
  <si>
    <t>000717</t>
  </si>
  <si>
    <t xml:space="preserve">Hours by Fund for 000719 - LONE STAR COLLEGE - KINGWOOD       </t>
  </si>
  <si>
    <t>000719</t>
  </si>
  <si>
    <t>3060002</t>
  </si>
  <si>
    <t xml:space="preserve">Hours by Fund for 000721 - LONE STAR COLLEGE - MONTGOMERY     </t>
  </si>
  <si>
    <t>000721</t>
  </si>
  <si>
    <t>3060004</t>
  </si>
  <si>
    <t xml:space="preserve">Hours by Fund for 000722 - LONE STAR COLLEGE - N. HARRIS      </t>
  </si>
  <si>
    <t>000722</t>
  </si>
  <si>
    <t>3060006</t>
  </si>
  <si>
    <t xml:space="preserve">Hours by Fund for 000720 - LONE STAR COLLEGE - TOMBALL        </t>
  </si>
  <si>
    <t>000720</t>
  </si>
  <si>
    <t>3060008</t>
  </si>
  <si>
    <t xml:space="preserve">Hours by Fund for 000821 - LONE STAR COLLEGE - UNIV PARK      </t>
  </si>
  <si>
    <t>000821</t>
  </si>
  <si>
    <t>3060009</t>
  </si>
  <si>
    <t xml:space="preserve">Hours by Fund for 003609 - SAN JACINTO COLLEGE CEN CAMPUS     </t>
  </si>
  <si>
    <t>003609</t>
  </si>
  <si>
    <t>3076001</t>
  </si>
  <si>
    <t xml:space="preserve">Hours by Fund for 012713 - SAN JACINTO COLLEGE N CAMPUS       </t>
  </si>
  <si>
    <t>012713</t>
  </si>
  <si>
    <t>3076002</t>
  </si>
  <si>
    <t xml:space="preserve">Hours by Fund for 000090 - SAN JACINTO COLLEGE S CAMPUS       </t>
  </si>
  <si>
    <t>000090</t>
  </si>
  <si>
    <t>3076003</t>
  </si>
  <si>
    <t xml:space="preserve">Hours by Fund for 008899 - TARRANT CO NORTHEAST CAMPUS        </t>
  </si>
  <si>
    <t>008899</t>
  </si>
  <si>
    <t>3082001</t>
  </si>
  <si>
    <t xml:space="preserve">Hours by Fund for 010964 - TARRANT CO NORTHWEST CAMPUS        </t>
  </si>
  <si>
    <t>010964</t>
  </si>
  <si>
    <t>3082002</t>
  </si>
  <si>
    <t xml:space="preserve">Hours by Fund for 008900 - TARRANT CO SOUTH CAMPUS            </t>
  </si>
  <si>
    <t>008900</t>
  </si>
  <si>
    <t>3082003</t>
  </si>
  <si>
    <t xml:space="preserve">Hours by Fund for 000326 - TARRANT CO SOUTHEAST CAMPUS        </t>
  </si>
  <si>
    <t>000326</t>
  </si>
  <si>
    <t>3082004</t>
  </si>
  <si>
    <t xml:space="preserve">Hours by Fund for 008901 - TARRANT CO TRINITY RIVR CAMPUS     </t>
  </si>
  <si>
    <t>008901</t>
  </si>
  <si>
    <t>3082005</t>
  </si>
  <si>
    <t xml:space="preserve">Hours by Fund for 009642 - TEXAS STATE T. C. CENTRAL OFF.     </t>
  </si>
  <si>
    <t>009642</t>
  </si>
  <si>
    <t>3089000</t>
  </si>
  <si>
    <t xml:space="preserve">Hours by Fund for 000110 - TEXAS STATE UNIVERSITY SYSTEM      </t>
  </si>
  <si>
    <t>000110</t>
  </si>
  <si>
    <t>4000100</t>
  </si>
  <si>
    <r>
      <t>Southwest Collegiate Institute for the Deaf</t>
    </r>
    <r>
      <rPr>
        <vertAlign val="superscript"/>
        <sz val="10"/>
        <rFont val="Tahoma"/>
        <family val="2"/>
      </rPr>
      <t>4</t>
    </r>
  </si>
  <si>
    <t>Total Annual Contact Hour Funding</t>
  </si>
  <si>
    <t>Developmental Education Annual Contact Hour Funding</t>
  </si>
  <si>
    <r>
      <t>Academic Developmental Education</t>
    </r>
    <r>
      <rPr>
        <vertAlign val="superscript"/>
        <sz val="10"/>
        <color theme="0"/>
        <rFont val="Tahoma"/>
        <family val="2"/>
      </rPr>
      <t>2</t>
    </r>
  </si>
  <si>
    <t>BY 2017 Funded Hours for CTCs by Institution by Fund -- Run 16 Feb 2017 at 10:35 -- Sum_I 2016 through Spring 2017</t>
  </si>
  <si>
    <t>Update run 5/2/17</t>
  </si>
  <si>
    <t>Source:  Texas Higher Education Coordinating Board - 16 Feb 2017</t>
  </si>
  <si>
    <t>Generated from \FormFund\BY 2017\XM16-17c\JProc.sas - \BY 2015\QWK04971c\JMacro2.sas</t>
  </si>
  <si>
    <t>distfice</t>
  </si>
  <si>
    <t>instname</t>
  </si>
  <si>
    <t>total</t>
  </si>
  <si>
    <t>mathpoint16</t>
  </si>
  <si>
    <t>readpoint16</t>
  </si>
  <si>
    <t>writepoint16</t>
  </si>
  <si>
    <t>hrs15pt16</t>
  </si>
  <si>
    <t>hrs30pt16</t>
  </si>
  <si>
    <t>trans15</t>
  </si>
  <si>
    <t>mathsuccess16</t>
  </si>
  <si>
    <t>readsuccesspt16</t>
  </si>
  <si>
    <t>writesuccesspt16</t>
  </si>
  <si>
    <t>criticalundup16</t>
  </si>
  <si>
    <t>undupawards16</t>
  </si>
  <si>
    <t>priormathready</t>
  </si>
  <si>
    <t>priorreadready</t>
  </si>
  <si>
    <t>priorwriteready</t>
  </si>
  <si>
    <t>priorhrs15</t>
  </si>
  <si>
    <t>priorhrs30</t>
  </si>
  <si>
    <t>priormathtotal</t>
  </si>
  <si>
    <t>priorreadtotal</t>
  </si>
  <si>
    <t>priorwritetotal</t>
  </si>
  <si>
    <t>ALVIN COMMUNITY COLLEGE</t>
  </si>
  <si>
    <t>AMARILLO COLLEGE</t>
  </si>
  <si>
    <t>COASTAL BEND COLLEGE</t>
  </si>
  <si>
    <t>BLINN COLLEGE</t>
  </si>
  <si>
    <t>CISCO COLLEGE</t>
  </si>
  <si>
    <t>CLARENDON COLLEGE</t>
  </si>
  <si>
    <t>NORTH CENTRAL TEXAS COLLEGE</t>
  </si>
  <si>
    <t>DEL MAR COLLEGE</t>
  </si>
  <si>
    <t>FRANK PHILLIPS COLLEGE</t>
  </si>
  <si>
    <t>GRAYSON COLLEGE</t>
  </si>
  <si>
    <t>TRINITY VALLEY COMM COLLEGE</t>
  </si>
  <si>
    <t>HILL COLLEGE</t>
  </si>
  <si>
    <t>HOWARD COLLEGE</t>
  </si>
  <si>
    <t>KILGORE COLLEGE</t>
  </si>
  <si>
    <t>LAREDO COMMUNITY COLLEGE</t>
  </si>
  <si>
    <t>LEE COLLEGE</t>
  </si>
  <si>
    <t>MCLENNAN COMMUNITY COLLEGE</t>
  </si>
  <si>
    <t>NAVARRO COLLEGE</t>
  </si>
  <si>
    <t>ODESSA COLLEGE</t>
  </si>
  <si>
    <t>PANOLA COLLEGE</t>
  </si>
  <si>
    <t>PARIS JUNIOR COLLEGE</t>
  </si>
  <si>
    <t>RANGER COLLEGE</t>
  </si>
  <si>
    <t>ALAMO COMMUNITY COLLEGE DIST</t>
  </si>
  <si>
    <t>SOUTH PLAINS COLLEGE</t>
  </si>
  <si>
    <t>SOUTHWEST TEXAS JUNIOR COLLEGE</t>
  </si>
  <si>
    <t>TARRANT COUNTY COLLEGE DIST</t>
  </si>
  <si>
    <t>TEMPLE COLLEGE</t>
  </si>
  <si>
    <t>TEXARKANA COLLEGE</t>
  </si>
  <si>
    <t>TEXAS SOUTHMOST COLLEGE</t>
  </si>
  <si>
    <t>TYLER JUNIOR COLLEGE</t>
  </si>
  <si>
    <t>VICTORIA COLLEGE</t>
  </si>
  <si>
    <t>WEATHERFORD COLLEGE</t>
  </si>
  <si>
    <t>WHARTON COUNTY JUNIOR COLLEGE</t>
  </si>
  <si>
    <t>CENTRAL TEXAS COLLEGE</t>
  </si>
  <si>
    <t>ANGELINA COLLEGE</t>
  </si>
  <si>
    <t>GALVESTON COLLEGE</t>
  </si>
  <si>
    <t>COLLEGE OF THE MAINLAND COMMUN</t>
  </si>
  <si>
    <t>BRAZOSPORT COLLEGE</t>
  </si>
  <si>
    <t>DALLAS CO COMMUNITY COLL DIST</t>
  </si>
  <si>
    <t>WESTERN TEXAS COLLEGE</t>
  </si>
  <si>
    <t>MIDLAND COLLEGE</t>
  </si>
  <si>
    <t>VERNON COLLEGE</t>
  </si>
  <si>
    <t>EL PASO COMMUNITY COLLEGE DIST</t>
  </si>
  <si>
    <t>HOUSTON COMMUNITY COLLEGE</t>
  </si>
  <si>
    <t>LONE STAR COLLEGE SYSTEM DIST.</t>
  </si>
  <si>
    <t>AUSTIN COMMUNITY COLLEGE</t>
  </si>
  <si>
    <t>NORTHEAST TEXAS COMM COLLEGE</t>
  </si>
  <si>
    <t>COLLIN CO COMM COLL DISTRICT</t>
  </si>
  <si>
    <t>SAN JACINTO COMMUNITY COLLEGE</t>
  </si>
  <si>
    <t>SOUTH TEXAS COLLEGE</t>
  </si>
  <si>
    <t>778899</t>
  </si>
  <si>
    <t>COMM/TECH/ST COLLEGE STATEWIDE</t>
  </si>
  <si>
    <t>SOUTHWEST COLLEGIATE INSTITUTE</t>
  </si>
  <si>
    <t>mathpoint15</t>
  </si>
  <si>
    <t>readpoint15</t>
  </si>
  <si>
    <t>writepoint15</t>
  </si>
  <si>
    <t>hrs15pt15</t>
  </si>
  <si>
    <t>hrs30pt15</t>
  </si>
  <si>
    <t>mathsuccess15</t>
  </si>
  <si>
    <t>readsuccesspt15</t>
  </si>
  <si>
    <t>writesuccesspt15</t>
  </si>
  <si>
    <t>criticalundup15</t>
  </si>
  <si>
    <t>undupawards15</t>
  </si>
  <si>
    <t>mathpoint14</t>
  </si>
  <si>
    <t>readpoint14</t>
  </si>
  <si>
    <t>writepoint14</t>
  </si>
  <si>
    <t>hrs15pt14</t>
  </si>
  <si>
    <t>hrs30pt14</t>
  </si>
  <si>
    <t>mathsuccess14</t>
  </si>
  <si>
    <t>readsuccesspt14</t>
  </si>
  <si>
    <t>writesuccesspt14</t>
  </si>
  <si>
    <t>criticalundup14</t>
  </si>
  <si>
    <t>undupawards14</t>
  </si>
  <si>
    <t>Community Colleges Ten Pay Schedule</t>
  </si>
  <si>
    <t>Non-Formula Support</t>
  </si>
  <si>
    <t>Community and Technical Colleges, Report of Fundable Operating Expenses, Fiscal Year (FY) 2014</t>
  </si>
  <si>
    <t>Percent funded percentage was changed to allocate the recouped funds (003664) to the other 49 College Districts.</t>
  </si>
  <si>
    <t>Contact Hours for fall 2013 and spring and summer 2014</t>
  </si>
  <si>
    <t xml:space="preserve">Contact Hour Weatherford Recouped Funds </t>
  </si>
  <si>
    <t>Required Allocation</t>
  </si>
  <si>
    <t>Actual Allocation</t>
  </si>
  <si>
    <t>Community College Formula Funding - 2016-2017 Biennium</t>
  </si>
  <si>
    <t xml:space="preserve">Reallocation of funds recouped (003664) </t>
  </si>
  <si>
    <r>
      <t>CBM004 contact hours for summer I, summer II, and fall 2014 and spring 2015 and CBM00C for the 3rd, 4th and 1st quarter of 2014 and the 2nd quarter of 2015</t>
    </r>
    <r>
      <rPr>
        <vertAlign val="superscript"/>
        <sz val="10"/>
        <color theme="1"/>
        <rFont val="Tahoma"/>
        <family val="2"/>
      </rPr>
      <t>1</t>
    </r>
  </si>
  <si>
    <t>See important footnotes regarding adjustments at end of spreadsheet</t>
  </si>
  <si>
    <r>
      <t>1</t>
    </r>
    <r>
      <rPr>
        <sz val="10"/>
        <color theme="1"/>
        <rFont val="Tahoma"/>
        <family val="2"/>
      </rPr>
      <t>Contact hours before contact hour adjustments related to Coordinating Board decision on certain CTE hours</t>
    </r>
  </si>
  <si>
    <r>
      <rPr>
        <vertAlign val="superscript"/>
        <sz val="10"/>
        <color theme="1"/>
        <rFont val="Tahoma"/>
        <family val="2"/>
      </rPr>
      <t>2</t>
    </r>
    <r>
      <rPr>
        <sz val="10"/>
        <color theme="1"/>
        <rFont val="Tahoma"/>
        <family val="2"/>
      </rPr>
      <t>The decrease in contact hours in the Academic column and matching increase in the Academic Developmental Education column is due to a CIP code update related to the identification of DE classes (updated 4/14/16).</t>
    </r>
  </si>
  <si>
    <t>FiscalYear</t>
  </si>
  <si>
    <t>Institution Short</t>
  </si>
  <si>
    <t>Report Type</t>
  </si>
  <si>
    <t>Type</t>
  </si>
  <si>
    <t>Title</t>
  </si>
  <si>
    <t>Amount</t>
  </si>
  <si>
    <t>SRECNA</t>
  </si>
  <si>
    <t>NonOperating Revenue</t>
  </si>
  <si>
    <t>College of the Mainland</t>
  </si>
  <si>
    <t>Howard</t>
  </si>
  <si>
    <t>Lone Star</t>
  </si>
  <si>
    <t>Mclennan</t>
  </si>
  <si>
    <t>Enrollment by Age Groups</t>
  </si>
  <si>
    <t>InstList</t>
  </si>
  <si>
    <t>SemesterDesc</t>
  </si>
  <si>
    <t>Count</t>
  </si>
  <si>
    <t xml:space="preserve">Alamo CCD-Northeast Lakeview College </t>
  </si>
  <si>
    <t>Fall</t>
  </si>
  <si>
    <t xml:space="preserve">Alamo CCD-Northwest Vista College </t>
  </si>
  <si>
    <t>Alamo CCD-Palo Alto College</t>
  </si>
  <si>
    <t>Alamo CCD-San Antonio College</t>
  </si>
  <si>
    <t>Alamo CCD-St. Philip’s College</t>
  </si>
  <si>
    <t>Alvin Community College</t>
  </si>
  <si>
    <t>Amarillo College</t>
  </si>
  <si>
    <t>Angelina College</t>
  </si>
  <si>
    <t>Austin Community College</t>
  </si>
  <si>
    <t>Blinn College District</t>
  </si>
  <si>
    <t>Brazosport College</t>
  </si>
  <si>
    <t>Central Texas College</t>
  </si>
  <si>
    <t>Cisco College</t>
  </si>
  <si>
    <t>Clarendon College</t>
  </si>
  <si>
    <t>Coastal Bend College</t>
  </si>
  <si>
    <t>College of the Mainland Community College District</t>
  </si>
  <si>
    <t>Collin County Community College District</t>
  </si>
  <si>
    <t>Dallas CCCD-Brookhaven College</t>
  </si>
  <si>
    <t xml:space="preserve">Dallas CCCD-Cedar Valley College </t>
  </si>
  <si>
    <t>Dallas CCCD-Eastfield College</t>
  </si>
  <si>
    <t>Dallas CCCD-El Centro College</t>
  </si>
  <si>
    <t>Dallas CCCD-Mountain View College</t>
  </si>
  <si>
    <t>Dallas CCCD-North Lake College</t>
  </si>
  <si>
    <t>Dallas CCCD-Richland College</t>
  </si>
  <si>
    <t>Del Mar College</t>
  </si>
  <si>
    <t>El Paso Community College District</t>
  </si>
  <si>
    <t>Frank Phillips College</t>
  </si>
  <si>
    <t>Galveston College</t>
  </si>
  <si>
    <t>Grayson College</t>
  </si>
  <si>
    <t>Hill College</t>
  </si>
  <si>
    <t>Houston Community College</t>
  </si>
  <si>
    <t>Howard CJCD-Howard College</t>
  </si>
  <si>
    <t>Howard CJCD-SW Collegiate Institute for the Deaf</t>
  </si>
  <si>
    <t>Kilgore College</t>
  </si>
  <si>
    <t>Laredo College</t>
  </si>
  <si>
    <t>Lee College</t>
  </si>
  <si>
    <t>Lone Star College-CyFair</t>
  </si>
  <si>
    <t>Lone Star College-Kingwood</t>
  </si>
  <si>
    <t>Lone Star College-Montgomery</t>
  </si>
  <si>
    <t>Lone Star College-North Harris</t>
  </si>
  <si>
    <t>Lone Star College-Tomball</t>
  </si>
  <si>
    <t>Lone Star College-University Park</t>
  </si>
  <si>
    <t>McLennan Community College</t>
  </si>
  <si>
    <t>Midland College</t>
  </si>
  <si>
    <t>Navarro College</t>
  </si>
  <si>
    <t>North Central Texas College</t>
  </si>
  <si>
    <t>Northeast Texas Community College</t>
  </si>
  <si>
    <t>Odessa College</t>
  </si>
  <si>
    <t>Panola College</t>
  </si>
  <si>
    <t>Paris Junior College</t>
  </si>
  <si>
    <t>Ranger College</t>
  </si>
  <si>
    <t>San Jacinto CCD-Central Campus</t>
  </si>
  <si>
    <t>San Jacinto CCD-North Campus</t>
  </si>
  <si>
    <t>San Jacinto CCD-South Campus</t>
  </si>
  <si>
    <t>South Plains College</t>
  </si>
  <si>
    <t>South Texas College</t>
  </si>
  <si>
    <t>Southwest Texas Junior College</t>
  </si>
  <si>
    <t>Tarrant CCD-Connect Campus</t>
  </si>
  <si>
    <t>Tarrant CCD-Northeast Campus</t>
  </si>
  <si>
    <t>Tarrant CCD-Northwest Campus</t>
  </si>
  <si>
    <t>Tarrant CCD-South Campus</t>
  </si>
  <si>
    <t>Tarrant CCD-Southeast Campus</t>
  </si>
  <si>
    <t>Tarrant CCD-Trinity River Campus</t>
  </si>
  <si>
    <t>Temple College</t>
  </si>
  <si>
    <t>Texarkana College</t>
  </si>
  <si>
    <t>Texas Southmost College</t>
  </si>
  <si>
    <t>Trinity Valley Community College</t>
  </si>
  <si>
    <t>Tyler Junior College</t>
  </si>
  <si>
    <t>Vernon College</t>
  </si>
  <si>
    <t>Victoria College</t>
  </si>
  <si>
    <t>Weatherford College</t>
  </si>
  <si>
    <t>Western Texas College</t>
  </si>
  <si>
    <t>Wharton County Junior College</t>
  </si>
  <si>
    <t>Grand Total</t>
  </si>
  <si>
    <t>Fice</t>
  </si>
  <si>
    <t>District</t>
  </si>
  <si>
    <t>College of Mainland</t>
  </si>
  <si>
    <t>SW Collegiate Institute for the Deaf</t>
  </si>
  <si>
    <t>McLennan Community</t>
  </si>
  <si>
    <t>North Central</t>
  </si>
  <si>
    <t>Paris Junior</t>
  </si>
  <si>
    <t>Tyler Junior</t>
  </si>
  <si>
    <t>Wharton County</t>
  </si>
  <si>
    <r>
      <t>Fall 2019 Headcount</t>
    </r>
    <r>
      <rPr>
        <b/>
        <vertAlign val="superscript"/>
        <sz val="10"/>
        <color theme="0"/>
        <rFont val="Tahoma"/>
        <family val="2"/>
      </rPr>
      <t>1</t>
    </r>
  </si>
  <si>
    <r>
      <t>FY 2019 Tax Collections</t>
    </r>
    <r>
      <rPr>
        <b/>
        <vertAlign val="superscript"/>
        <sz val="10"/>
        <color theme="0"/>
        <rFont val="Tahoma"/>
        <family val="2"/>
      </rPr>
      <t>2</t>
    </r>
  </si>
  <si>
    <r>
      <t>FY 2021 General Appropriations Act</t>
    </r>
    <r>
      <rPr>
        <b/>
        <vertAlign val="superscript"/>
        <sz val="10"/>
        <color theme="0"/>
        <rFont val="Tahoma"/>
        <family val="2"/>
      </rPr>
      <t>3</t>
    </r>
    <r>
      <rPr>
        <b/>
        <sz val="10"/>
        <color theme="0"/>
        <rFont val="Tahoma"/>
        <family val="2"/>
      </rPr>
      <t xml:space="preserve"> After Reallocation of Recouped Funds</t>
    </r>
  </si>
  <si>
    <t>Fiscal Year 2021</t>
  </si>
  <si>
    <t>Formula Hold Harmless</t>
  </si>
  <si>
    <t>3. General Appropriations Act, HB 1, 86th Texas Legislature, Section 1 (page III-206) - Informational Listing of Appropriated Funds.</t>
  </si>
  <si>
    <t>4. General Appropriations Act, HB 1, 86th Texas Legislature, Section 5 (page III-212) states funds appropriated above to Howard County College for the operation of the Southwest
Collegiate Institute for the Deaf shall be distributed in accordance with the installment schedule for Category 1 junior colleges.</t>
  </si>
  <si>
    <r>
      <t>Midland</t>
    </r>
    <r>
      <rPr>
        <vertAlign val="superscript"/>
        <sz val="10"/>
        <rFont val="Tahoma"/>
        <family val="2"/>
      </rPr>
      <t>5</t>
    </r>
  </si>
  <si>
    <r>
      <t>Payment Category</t>
    </r>
    <r>
      <rPr>
        <b/>
        <vertAlign val="superscript"/>
        <sz val="10"/>
        <color theme="0"/>
        <rFont val="Tahoma"/>
        <family val="2"/>
      </rPr>
      <t>6</t>
    </r>
  </si>
  <si>
    <t>5. General Appropriations Act, HB 1, 86th Texas Legislature, Section 5 (page III-213) states the total amount of funds appropriated above in each year of the biennium to Midland College in Strategy AB.1.1, Permian Basin Petroleum Museum, shall be distributed on September 1 of the year funds are appropriated.</t>
  </si>
  <si>
    <t xml:space="preserve">6. Texas Education Code, Section 130.0031 specifies the parameters used in this distribution. Yellow highlighted cells represent one of the parameters for schedule one payment. An institution must meet both parameters to qualify for schedule one. </t>
  </si>
  <si>
    <r>
      <t>Contact Hour Funding</t>
    </r>
    <r>
      <rPr>
        <b/>
        <vertAlign val="superscript"/>
        <sz val="10"/>
        <color theme="0"/>
        <rFont val="Tahoma"/>
        <family val="2"/>
      </rPr>
      <t>7</t>
    </r>
  </si>
  <si>
    <t>7. General Appropriations Act, HB 1, 86th Texas Legislature, Section 7 (page III-213) - Adjustment of Contact Hours. Texas Higher Education Coordinating Board is authorized to review the accuracy of the contact hour data reported to the Coordinating Board by community college districts. In the event of data reporting errors, the Coordinating Board is authorized to adjust the fiscal year's formula appropriations as necessary to reflect the corrected data elements.</t>
  </si>
  <si>
    <r>
      <t>Blinn</t>
    </r>
    <r>
      <rPr>
        <vertAlign val="superscript"/>
        <sz val="10"/>
        <rFont val="Tahoma"/>
        <family val="2"/>
      </rPr>
      <t>8</t>
    </r>
  </si>
  <si>
    <t>8. General Appropriations Act, HB 1, 86th Texas Legislature, Section 18.81 (page IX-104) - The transfer of jurisdiction over and management of the Star of the Republic Museum from Blinn College District to the Texas Historical Commission, by the Eighty-sixth Legislature, Regular Session, the appropriations to Public Community/Junior Colleges is reduced by $273,600 in fiscal year 2020 and by $410,400 in fiscal year 2021 in General Revenue in Strategy F.2.1, Star of the Republic Museum, and the appropriations to the Texas Historical Commission are increased by $273,600 in fiscal year 2020 and by $410,400 in fiscal year 2021 in General Revenue to implement the provisions of the legislation.</t>
  </si>
  <si>
    <t>Recouped Funds Affecting Payments Through June</t>
  </si>
  <si>
    <t>Monthly Recouped Funds Affecting Payments Through June</t>
  </si>
  <si>
    <t xml:space="preserve">2019      </t>
  </si>
  <si>
    <t>Institutions By District</t>
  </si>
  <si>
    <t>Source: Accountability</t>
  </si>
  <si>
    <t>Lone Star College-Houston North</t>
  </si>
  <si>
    <t>http://www.txhigheredaccountability.org/AcctPublic/InteractiveReport/AddReport</t>
  </si>
  <si>
    <t>Sample Selection Criteria:</t>
  </si>
  <si>
    <t>1. Headcount from Accountability Interactive Total Enrollment as of June 1, 2019 http://www.txhigheredaccountability.org/AcctPublic/InteractiveReport/ManageReports</t>
  </si>
  <si>
    <t>2. Tax Collections from Community College Annual Reporting and Analysis Tool (CARAT) Statement of Revenues, Expenses, and Changes in Net Position (SRECNA) Ad Valorem Taxes for Operations and Maintenance and Ad Valorem Taxes for Debt Service as of June 1, 2019 http://reports.thecb.state.tx.us/approot/carat/srecna.htm</t>
  </si>
  <si>
    <t>Total Payments w/ Reallocation</t>
  </si>
  <si>
    <t>Total for the Year</t>
  </si>
  <si>
    <t>Check</t>
  </si>
  <si>
    <t>Total Rounding for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</si>
</sst>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_(&quot;$&quot;* \(#,##0.00\);_(&quot;$&quot;* &quot;-&quot;??_);_(@_)"/>
    <numFmt numFmtId="43" formatCode="_(* #,##0.00_);_(* \(#,##0.00\);_(* &quot;-&quot;??_);_(@_)"/>
    <numFmt numFmtId="164" formatCode="_(* #,##0_);_(* \(#,##0\);_(* &quot;-&quot;??_);_(@_)"/>
    <numFmt numFmtId="165" formatCode="0.0%"/>
    <numFmt numFmtId="166" formatCode="&quot;$&quot;#,##0.00"/>
    <numFmt numFmtId="167" formatCode="&quot;$&quot;#,##0"/>
    <numFmt numFmtId="168" formatCode="mmm\ yyyy"/>
    <numFmt numFmtId="169" formatCode="_(&quot;$&quot;* #,##0_);_(&quot;$&quot;* \(#,##0\);_(&quot;$&quot;* &quot;-&quot;??_);_(@_)"/>
    <numFmt numFmtId="170" formatCode="000000"/>
    <numFmt numFmtId="171" formatCode="##0.00"/>
    <numFmt numFmtId="172" formatCode="##,###,##0"/>
    <numFmt numFmtId="173" formatCode="00"/>
    <numFmt numFmtId="174" formatCode="&quot;$&quot;#,##0.00000"/>
    <numFmt numFmtId="175" formatCode="0.000000%"/>
    <numFmt numFmtId="176" formatCode="_(&quot;$&quot;* #,##0.0_);_(&quot;$&quot;* \(#,##0.0\);_(&quot;$&quot;* &quot;-&quot;??_);_(@_)"/>
    <numFmt numFmtId="177" formatCode="_(&quot;$&quot;* #,##0.00000_);_(&quot;$&quot;* \(#,##0.00000\);_(&quot;$&quot;* &quot;-&quot;??_);_(@_)"/>
    <numFmt numFmtId="178" formatCode="&quot;$&quot;#,##0.00;\(&quot;$&quot;#,##0.00\)"/>
  </numFmts>
  <fonts count="27" x14ac:knownFonts="1">
    <font>
      <sz val="11"/>
      <color theme="1"/>
      <name val="Calibri"/>
      <family val="2"/>
      <scheme val="minor"/>
    </font>
    <font>
      <sz val="10"/>
      <color theme="1"/>
      <name val="Tahoma"/>
      <family val="2"/>
    </font>
    <font>
      <sz val="10"/>
      <color theme="1"/>
      <name val="Tahoma"/>
      <family val="2"/>
    </font>
    <font>
      <sz val="10"/>
      <color theme="1"/>
      <name val="Tahoma"/>
      <family val="2"/>
    </font>
    <font>
      <sz val="11"/>
      <color theme="1"/>
      <name val="Calibri"/>
      <family val="2"/>
      <scheme val="minor"/>
    </font>
    <font>
      <sz val="12"/>
      <name val="Arial"/>
      <family val="2"/>
    </font>
    <font>
      <sz val="10"/>
      <name val="Arial"/>
      <family val="2"/>
    </font>
    <font>
      <sz val="10"/>
      <name val="Tahoma"/>
      <family val="2"/>
    </font>
    <font>
      <sz val="11"/>
      <color indexed="8"/>
      <name val="Calibri"/>
      <family val="2"/>
    </font>
    <font>
      <sz val="10"/>
      <name val="MS Sans Serif"/>
      <family val="2"/>
    </font>
    <font>
      <b/>
      <sz val="10"/>
      <color theme="1"/>
      <name val="Tahoma"/>
      <family val="2"/>
    </font>
    <font>
      <sz val="10"/>
      <color theme="1"/>
      <name val="Tahoma"/>
      <family val="2"/>
    </font>
    <font>
      <sz val="10"/>
      <color theme="0"/>
      <name val="Tahoma"/>
      <family val="2"/>
    </font>
    <font>
      <b/>
      <sz val="10"/>
      <color theme="0"/>
      <name val="Tahoma"/>
      <family val="2"/>
    </font>
    <font>
      <b/>
      <sz val="10"/>
      <name val="Tahoma"/>
      <family val="2"/>
    </font>
    <font>
      <b/>
      <vertAlign val="superscript"/>
      <sz val="10"/>
      <color theme="0"/>
      <name val="Tahoma"/>
      <family val="2"/>
    </font>
    <font>
      <vertAlign val="superscript"/>
      <sz val="10"/>
      <name val="Tahoma"/>
      <family val="2"/>
    </font>
    <font>
      <vertAlign val="superscript"/>
      <sz val="10"/>
      <color theme="1"/>
      <name val="Tahoma"/>
      <family val="2"/>
    </font>
    <font>
      <vertAlign val="superscript"/>
      <sz val="10"/>
      <color theme="0"/>
      <name val="Tahoma"/>
      <family val="2"/>
    </font>
    <font>
      <b/>
      <sz val="9"/>
      <color indexed="81"/>
      <name val="Tahoma"/>
      <family val="2"/>
    </font>
    <font>
      <sz val="9"/>
      <color indexed="81"/>
      <name val="Tahoma"/>
      <family val="2"/>
    </font>
    <font>
      <b/>
      <u/>
      <sz val="10"/>
      <color theme="1"/>
      <name val="Tahoma"/>
      <family val="2"/>
    </font>
    <font>
      <b/>
      <sz val="11"/>
      <color theme="1"/>
      <name val="Calibri"/>
      <family val="2"/>
    </font>
    <font>
      <sz val="11"/>
      <color indexed="8"/>
      <name val="Calibri"/>
      <family val="2"/>
    </font>
    <font>
      <sz val="10"/>
      <color indexed="8"/>
      <name val="Arial"/>
      <family val="2"/>
    </font>
    <font>
      <u/>
      <sz val="11"/>
      <color theme="10"/>
      <name val="Calibri"/>
      <family val="2"/>
      <scheme val="minor"/>
    </font>
    <font>
      <b/>
      <sz val="11"/>
      <color theme="1"/>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3" tint="0.79998168889431442"/>
        <bgColor indexed="64"/>
      </patternFill>
    </fill>
    <fill>
      <patternFill patternType="solid">
        <fgColor theme="9" tint="0.59996337778862885"/>
        <bgColor indexed="64"/>
      </patternFill>
    </fill>
    <fill>
      <patternFill patternType="solid">
        <fgColor rgb="FFFFFF00"/>
        <bgColor indexed="64"/>
      </patternFill>
    </fill>
    <fill>
      <patternFill patternType="solid">
        <fgColor indexed="22"/>
        <bgColor indexed="0"/>
      </patternFill>
    </fill>
    <fill>
      <patternFill patternType="solid">
        <fgColor theme="4" tint="0.79998168889431442"/>
        <bgColor theme="4" tint="0.79998168889431442"/>
      </patternFill>
    </fill>
  </fills>
  <borders count="49">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medium">
        <color indexed="64"/>
      </right>
      <top style="thin">
        <color theme="0"/>
      </top>
      <bottom style="thin">
        <color indexed="64"/>
      </bottom>
      <diagonal/>
    </border>
    <border>
      <left/>
      <right/>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theme="0"/>
      </bottom>
      <diagonal/>
    </border>
    <border>
      <left/>
      <right style="thin">
        <color theme="0"/>
      </right>
      <top style="thin">
        <color theme="0"/>
      </top>
      <bottom style="thin">
        <color theme="0"/>
      </bottom>
      <diagonal/>
    </border>
    <border>
      <left style="medium">
        <color indexed="64"/>
      </left>
      <right/>
      <top/>
      <bottom style="thin">
        <color theme="0"/>
      </bottom>
      <diagonal/>
    </border>
    <border>
      <left style="thin">
        <color theme="0"/>
      </left>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theme="4" tint="0.39997558519241921"/>
      </top>
      <bottom/>
      <diagonal/>
    </border>
    <border>
      <left/>
      <right/>
      <top style="thin">
        <color theme="0"/>
      </top>
      <bottom style="thin">
        <color theme="0"/>
      </bottom>
      <diagonal/>
    </border>
    <border>
      <left/>
      <right/>
      <top style="thin">
        <color theme="0"/>
      </top>
      <bottom style="thin">
        <color indexed="64"/>
      </bottom>
      <diagonal/>
    </border>
    <border>
      <left style="thin">
        <color indexed="64"/>
      </left>
      <right/>
      <top/>
      <bottom style="thin">
        <color indexed="64"/>
      </bottom>
      <diagonal/>
    </border>
  </borders>
  <cellStyleXfs count="25">
    <xf numFmtId="0" fontId="0" fillId="0" borderId="0"/>
    <xf numFmtId="43" fontId="4" fillId="0" borderId="0" applyFont="0" applyFill="0" applyBorder="0" applyAlignment="0" applyProtection="0"/>
    <xf numFmtId="37" fontId="5" fillId="0" borderId="0"/>
    <xf numFmtId="9" fontId="6"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9" fillId="0" borderId="0"/>
    <xf numFmtId="43" fontId="9"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0" fontId="5" fillId="0" borderId="0"/>
    <xf numFmtId="0" fontId="4" fillId="0" borderId="0"/>
    <xf numFmtId="0" fontId="4" fillId="0" borderId="0"/>
    <xf numFmtId="0" fontId="4" fillId="0" borderId="0"/>
    <xf numFmtId="9" fontId="4" fillId="0" borderId="0" applyFont="0" applyFill="0" applyBorder="0" applyAlignment="0" applyProtection="0"/>
    <xf numFmtId="0" fontId="6" fillId="0" borderId="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24" fillId="0" borderId="0"/>
    <xf numFmtId="0" fontId="25" fillId="0" borderId="0" applyNumberFormat="0" applyFill="0" applyBorder="0" applyAlignment="0" applyProtection="0"/>
  </cellStyleXfs>
  <cellXfs count="219">
    <xf numFmtId="0" fontId="0" fillId="0" borderId="0" xfId="0"/>
    <xf numFmtId="37" fontId="7" fillId="0" borderId="0" xfId="2" applyFont="1"/>
    <xf numFmtId="0" fontId="10" fillId="0" borderId="0" xfId="0" applyFont="1"/>
    <xf numFmtId="0" fontId="11" fillId="0" borderId="0" xfId="0" applyFont="1"/>
    <xf numFmtId="37" fontId="14" fillId="0" borderId="0" xfId="2" applyFont="1"/>
    <xf numFmtId="37" fontId="7" fillId="0" borderId="7" xfId="2" applyFont="1" applyBorder="1"/>
    <xf numFmtId="164" fontId="11" fillId="0" borderId="1" xfId="1" applyNumberFormat="1" applyFont="1" applyBorder="1" applyAlignment="1">
      <alignment horizontal="center"/>
    </xf>
    <xf numFmtId="164" fontId="11" fillId="0" borderId="3" xfId="1" applyNumberFormat="1" applyFont="1" applyBorder="1" applyAlignment="1">
      <alignment horizontal="center"/>
    </xf>
    <xf numFmtId="37" fontId="7" fillId="0" borderId="7" xfId="2" applyFont="1" applyFill="1" applyBorder="1"/>
    <xf numFmtId="0" fontId="11" fillId="0" borderId="0" xfId="0" applyFont="1" applyFill="1"/>
    <xf numFmtId="0" fontId="11" fillId="0" borderId="8" xfId="0" applyFont="1" applyBorder="1" applyAlignment="1"/>
    <xf numFmtId="37" fontId="14" fillId="0" borderId="10" xfId="2" applyFont="1" applyFill="1" applyBorder="1" applyAlignment="1">
      <alignment horizontal="right"/>
    </xf>
    <xf numFmtId="0" fontId="10" fillId="0" borderId="11" xfId="0" applyFont="1" applyBorder="1" applyAlignment="1"/>
    <xf numFmtId="164" fontId="11" fillId="0" borderId="11" xfId="1" applyNumberFormat="1" applyFont="1" applyBorder="1"/>
    <xf numFmtId="0" fontId="11" fillId="0" borderId="0" xfId="0" applyFont="1" applyAlignment="1"/>
    <xf numFmtId="167" fontId="7" fillId="0" borderId="0" xfId="1" applyNumberFormat="1" applyFont="1" applyFill="1" applyAlignment="1">
      <alignment horizontal="right"/>
    </xf>
    <xf numFmtId="0" fontId="11" fillId="0" borderId="0" xfId="0" applyFont="1" applyAlignment="1">
      <alignment horizontal="right"/>
    </xf>
    <xf numFmtId="167" fontId="11" fillId="0" borderId="0" xfId="0" applyNumberFormat="1" applyFont="1" applyAlignment="1"/>
    <xf numFmtId="167" fontId="7" fillId="0" borderId="0" xfId="1" applyNumberFormat="1" applyFont="1" applyFill="1" applyAlignment="1"/>
    <xf numFmtId="37" fontId="7" fillId="0" borderId="0" xfId="2" applyFont="1" applyFill="1"/>
    <xf numFmtId="167" fontId="11" fillId="0" borderId="0" xfId="0" applyNumberFormat="1" applyFont="1"/>
    <xf numFmtId="37" fontId="7" fillId="0" borderId="0" xfId="2" applyFont="1" applyFill="1" applyAlignment="1">
      <alignment horizontal="left"/>
    </xf>
    <xf numFmtId="37" fontId="14" fillId="0" borderId="0" xfId="2" applyFont="1" applyFill="1" applyAlignment="1">
      <alignment horizontal="center"/>
    </xf>
    <xf numFmtId="0" fontId="13" fillId="2" borderId="19" xfId="0" applyFont="1" applyFill="1" applyBorder="1" applyAlignment="1">
      <alignment horizontal="center"/>
    </xf>
    <xf numFmtId="37" fontId="7" fillId="0" borderId="0" xfId="2" applyFont="1" applyFill="1" applyAlignment="1"/>
    <xf numFmtId="37" fontId="7" fillId="0" borderId="0" xfId="2" applyFont="1" applyAlignment="1"/>
    <xf numFmtId="0" fontId="3" fillId="0" borderId="0" xfId="0" applyFont="1" applyAlignment="1"/>
    <xf numFmtId="167" fontId="7" fillId="0" borderId="0" xfId="8" applyNumberFormat="1" applyFont="1" applyFill="1" applyAlignment="1" applyProtection="1"/>
    <xf numFmtId="164" fontId="7" fillId="0" borderId="0" xfId="1" applyNumberFormat="1" applyFont="1" applyAlignment="1"/>
    <xf numFmtId="164" fontId="7" fillId="0" borderId="0" xfId="1" applyNumberFormat="1" applyFont="1" applyFill="1" applyAlignment="1"/>
    <xf numFmtId="164" fontId="3" fillId="0" borderId="0" xfId="1" applyNumberFormat="1" applyFont="1" applyAlignment="1"/>
    <xf numFmtId="0" fontId="13" fillId="2" borderId="29" xfId="0" applyFont="1" applyFill="1" applyBorder="1" applyAlignment="1">
      <alignment horizontal="center"/>
    </xf>
    <xf numFmtId="37" fontId="13" fillId="2" borderId="22" xfId="2" applyFont="1" applyFill="1" applyBorder="1" applyAlignment="1">
      <alignment horizontal="center"/>
    </xf>
    <xf numFmtId="37" fontId="13" fillId="2" borderId="24" xfId="2" applyFont="1" applyFill="1" applyBorder="1" applyAlignment="1">
      <alignment horizontal="center"/>
    </xf>
    <xf numFmtId="164" fontId="2" fillId="0" borderId="3" xfId="1" applyNumberFormat="1" applyFont="1" applyBorder="1" applyAlignment="1">
      <alignment horizontal="center"/>
    </xf>
    <xf numFmtId="0" fontId="10" fillId="2" borderId="4" xfId="0" applyFont="1" applyFill="1" applyBorder="1" applyAlignment="1">
      <alignment vertical="center"/>
    </xf>
    <xf numFmtId="37" fontId="14" fillId="2" borderId="5" xfId="2" applyFont="1" applyFill="1" applyBorder="1" applyAlignment="1">
      <alignment vertical="center"/>
    </xf>
    <xf numFmtId="168" fontId="13" fillId="2" borderId="13" xfId="0" applyNumberFormat="1" applyFont="1" applyFill="1" applyBorder="1" applyAlignment="1">
      <alignment horizontal="center" vertical="center" wrapText="1"/>
    </xf>
    <xf numFmtId="168" fontId="13" fillId="2" borderId="14" xfId="0" applyNumberFormat="1" applyFont="1" applyFill="1" applyBorder="1" applyAlignment="1">
      <alignment horizontal="center" vertical="center" wrapText="1"/>
    </xf>
    <xf numFmtId="168" fontId="13" fillId="2" borderId="15" xfId="0" applyNumberFormat="1" applyFont="1" applyFill="1" applyBorder="1" applyAlignment="1">
      <alignment horizontal="center" vertical="center" wrapText="1"/>
    </xf>
    <xf numFmtId="165" fontId="12" fillId="2" borderId="16" xfId="3" applyNumberFormat="1" applyFont="1" applyFill="1" applyBorder="1" applyAlignment="1">
      <alignment horizontal="center" vertical="center"/>
    </xf>
    <xf numFmtId="165" fontId="12" fillId="2" borderId="17" xfId="3" applyNumberFormat="1" applyFont="1" applyFill="1" applyBorder="1" applyAlignment="1">
      <alignment horizontal="center" vertical="center"/>
    </xf>
    <xf numFmtId="165" fontId="12" fillId="2" borderId="18" xfId="3" applyNumberFormat="1" applyFont="1" applyFill="1" applyBorder="1" applyAlignment="1">
      <alignment horizontal="center" vertical="center"/>
    </xf>
    <xf numFmtId="0" fontId="13" fillId="2" borderId="28" xfId="0" applyFont="1" applyFill="1" applyBorder="1" applyAlignment="1">
      <alignment horizontal="center" vertical="center" wrapText="1"/>
    </xf>
    <xf numFmtId="165" fontId="12" fillId="2" borderId="19" xfId="3" applyNumberFormat="1" applyFont="1" applyFill="1" applyBorder="1" applyAlignment="1">
      <alignment horizontal="center" vertical="center"/>
    </xf>
    <xf numFmtId="165" fontId="12" fillId="2" borderId="20" xfId="3" applyNumberFormat="1" applyFont="1" applyFill="1" applyBorder="1" applyAlignment="1">
      <alignment horizontal="center" vertical="center"/>
    </xf>
    <xf numFmtId="165" fontId="12" fillId="2" borderId="21" xfId="3" applyNumberFormat="1" applyFont="1" applyFill="1" applyBorder="1" applyAlignment="1">
      <alignment horizontal="center" vertical="center"/>
    </xf>
    <xf numFmtId="0" fontId="13" fillId="2" borderId="23" xfId="0" applyFont="1" applyFill="1" applyBorder="1" applyAlignment="1">
      <alignment horizontal="center" vertical="center" wrapText="1"/>
    </xf>
    <xf numFmtId="0" fontId="10" fillId="0" borderId="0" xfId="21" applyFont="1"/>
    <xf numFmtId="170" fontId="10" fillId="0" borderId="0" xfId="9" applyNumberFormat="1" applyFont="1"/>
    <xf numFmtId="170" fontId="12" fillId="2" borderId="2" xfId="9" applyNumberFormat="1" applyFont="1" applyFill="1" applyBorder="1" applyAlignment="1">
      <alignment horizontal="center"/>
    </xf>
    <xf numFmtId="173" fontId="12" fillId="2" borderId="2" xfId="9" applyNumberFormat="1" applyFont="1" applyFill="1" applyBorder="1" applyAlignment="1">
      <alignment horizontal="center"/>
    </xf>
    <xf numFmtId="171" fontId="12" fillId="2" borderId="2" xfId="9" applyNumberFormat="1" applyFont="1" applyFill="1" applyBorder="1" applyAlignment="1">
      <alignment horizontal="right"/>
    </xf>
    <xf numFmtId="172" fontId="12" fillId="2" borderId="2" xfId="9" applyNumberFormat="1" applyFont="1" applyFill="1" applyBorder="1" applyAlignment="1">
      <alignment horizontal="center" wrapText="1"/>
    </xf>
    <xf numFmtId="164" fontId="12" fillId="2" borderId="2" xfId="10" applyNumberFormat="1" applyFont="1" applyFill="1" applyBorder="1" applyAlignment="1">
      <alignment horizontal="center" wrapText="1"/>
    </xf>
    <xf numFmtId="37" fontId="14" fillId="0" borderId="0" xfId="2" applyFont="1" applyAlignment="1" applyProtection="1">
      <alignment horizontal="centerContinuous"/>
    </xf>
    <xf numFmtId="37" fontId="14" fillId="0" borderId="0" xfId="2" applyFont="1" applyAlignment="1" applyProtection="1">
      <alignment horizontal="right"/>
    </xf>
    <xf numFmtId="0" fontId="13" fillId="2" borderId="31" xfId="21" applyFont="1" applyFill="1" applyBorder="1" applyAlignment="1">
      <alignment horizontal="center"/>
    </xf>
    <xf numFmtId="164" fontId="13" fillId="2" borderId="34" xfId="12" applyNumberFormat="1" applyFont="1" applyFill="1" applyBorder="1" applyAlignment="1">
      <alignment horizontal="center" wrapText="1"/>
    </xf>
    <xf numFmtId="43" fontId="13" fillId="2" borderId="35" xfId="12" applyFont="1" applyFill="1" applyBorder="1" applyAlignment="1">
      <alignment horizontal="center" wrapText="1"/>
    </xf>
    <xf numFmtId="0" fontId="7" fillId="0" borderId="6" xfId="6" applyFont="1" applyBorder="1" applyAlignment="1">
      <alignment horizontal="center"/>
    </xf>
    <xf numFmtId="0" fontId="7" fillId="0" borderId="25" xfId="6" applyFont="1" applyBorder="1" applyAlignment="1">
      <alignment horizontal="center"/>
    </xf>
    <xf numFmtId="164" fontId="11" fillId="0" borderId="2" xfId="1" applyNumberFormat="1" applyFont="1" applyFill="1" applyBorder="1"/>
    <xf numFmtId="164" fontId="11" fillId="0" borderId="3" xfId="1" applyNumberFormat="1" applyFont="1" applyFill="1" applyBorder="1" applyAlignment="1">
      <alignment horizontal="center"/>
    </xf>
    <xf numFmtId="167" fontId="11" fillId="0" borderId="0" xfId="0" applyNumberFormat="1" applyFont="1" applyFill="1"/>
    <xf numFmtId="0" fontId="21" fillId="0" borderId="0" xfId="21" applyFont="1"/>
    <xf numFmtId="0" fontId="1" fillId="0" borderId="0" xfId="21" applyFont="1"/>
    <xf numFmtId="49" fontId="22" fillId="0" borderId="0" xfId="0" applyNumberFormat="1" applyFont="1"/>
    <xf numFmtId="3" fontId="0" fillId="0" borderId="0" xfId="0" applyNumberFormat="1" applyAlignment="1">
      <alignment horizontal="right"/>
    </xf>
    <xf numFmtId="49" fontId="0" fillId="0" borderId="0" xfId="0" applyNumberFormat="1"/>
    <xf numFmtId="170" fontId="1" fillId="0" borderId="0" xfId="9" applyNumberFormat="1" applyFont="1"/>
    <xf numFmtId="37" fontId="14" fillId="0" borderId="0" xfId="2" applyFont="1" applyFill="1" applyAlignment="1">
      <alignment wrapText="1"/>
    </xf>
    <xf numFmtId="0" fontId="11" fillId="0" borderId="0" xfId="0" applyFont="1" applyAlignment="1">
      <alignment wrapText="1"/>
    </xf>
    <xf numFmtId="167" fontId="11" fillId="0" borderId="0" xfId="0" applyNumberFormat="1" applyFont="1" applyAlignment="1">
      <alignment wrapText="1"/>
    </xf>
    <xf numFmtId="167" fontId="7" fillId="0" borderId="0" xfId="1" applyNumberFormat="1" applyFont="1" applyFill="1" applyAlignment="1">
      <alignment wrapText="1"/>
    </xf>
    <xf numFmtId="167" fontId="7" fillId="0" borderId="0" xfId="1" applyNumberFormat="1" applyFont="1" applyFill="1" applyAlignment="1">
      <alignment horizontal="right" wrapText="1"/>
    </xf>
    <xf numFmtId="167" fontId="7" fillId="0" borderId="0" xfId="8" applyNumberFormat="1" applyFont="1" applyFill="1" applyAlignment="1" applyProtection="1">
      <alignment wrapText="1"/>
    </xf>
    <xf numFmtId="0" fontId="10" fillId="0" borderId="0" xfId="0" applyFont="1" applyFill="1"/>
    <xf numFmtId="3" fontId="0" fillId="5" borderId="0" xfId="0" applyNumberFormat="1" applyFill="1" applyAlignment="1">
      <alignment horizontal="right"/>
    </xf>
    <xf numFmtId="0" fontId="7" fillId="0" borderId="0" xfId="0" applyFont="1"/>
    <xf numFmtId="3" fontId="7" fillId="0" borderId="0" xfId="0" applyNumberFormat="1" applyFont="1"/>
    <xf numFmtId="0" fontId="7" fillId="0" borderId="0" xfId="6" applyFont="1"/>
    <xf numFmtId="3" fontId="7" fillId="0" borderId="0" xfId="6" applyNumberFormat="1" applyFont="1"/>
    <xf numFmtId="0" fontId="9" fillId="0" borderId="0" xfId="6"/>
    <xf numFmtId="170" fontId="17" fillId="0" borderId="0" xfId="9" applyNumberFormat="1" applyFont="1" applyFill="1"/>
    <xf numFmtId="175" fontId="1" fillId="0" borderId="0" xfId="3" applyNumberFormat="1" applyFont="1"/>
    <xf numFmtId="164" fontId="1" fillId="0" borderId="2" xfId="12" applyNumberFormat="1" applyFont="1" applyBorder="1"/>
    <xf numFmtId="169" fontId="1" fillId="0" borderId="2" xfId="8" applyNumberFormat="1" applyFont="1" applyBorder="1"/>
    <xf numFmtId="164" fontId="1" fillId="0" borderId="39" xfId="12" applyNumberFormat="1" applyFont="1" applyBorder="1"/>
    <xf numFmtId="0" fontId="1" fillId="0" borderId="0" xfId="21" applyFont="1" applyAlignment="1">
      <alignment horizontal="right"/>
    </xf>
    <xf numFmtId="164" fontId="1" fillId="0" borderId="0" xfId="12" applyNumberFormat="1" applyFont="1"/>
    <xf numFmtId="169" fontId="1" fillId="0" borderId="0" xfId="8" applyNumberFormat="1" applyFont="1"/>
    <xf numFmtId="44" fontId="1" fillId="0" borderId="0" xfId="8" applyNumberFormat="1" applyFont="1"/>
    <xf numFmtId="166" fontId="1" fillId="0" borderId="0" xfId="21" applyNumberFormat="1" applyFont="1"/>
    <xf numFmtId="0" fontId="1" fillId="0" borderId="0" xfId="21" applyFont="1" applyFill="1"/>
    <xf numFmtId="167" fontId="1" fillId="0" borderId="0" xfId="21" applyNumberFormat="1" applyFont="1" applyFill="1"/>
    <xf numFmtId="0" fontId="1" fillId="0" borderId="0" xfId="9" applyFont="1"/>
    <xf numFmtId="171" fontId="1" fillId="0" borderId="0" xfId="9" applyNumberFormat="1" applyFont="1" applyAlignment="1">
      <alignment horizontal="right"/>
    </xf>
    <xf numFmtId="172" fontId="1" fillId="0" borderId="0" xfId="9" applyNumberFormat="1" applyFont="1" applyAlignment="1">
      <alignment horizontal="right"/>
    </xf>
    <xf numFmtId="164" fontId="1" fillId="0" borderId="0" xfId="10" applyNumberFormat="1" applyFont="1" applyAlignment="1">
      <alignment horizontal="right"/>
    </xf>
    <xf numFmtId="170" fontId="10" fillId="0" borderId="0" xfId="9" applyNumberFormat="1" applyFont="1" applyFill="1"/>
    <xf numFmtId="0" fontId="1" fillId="0" borderId="0" xfId="9" applyFont="1" applyFill="1"/>
    <xf numFmtId="171" fontId="1" fillId="0" borderId="0" xfId="9" applyNumberFormat="1" applyFont="1" applyFill="1" applyAlignment="1">
      <alignment horizontal="right" wrapText="1"/>
    </xf>
    <xf numFmtId="172" fontId="1" fillId="0" borderId="0" xfId="9" applyNumberFormat="1" applyFont="1" applyFill="1" applyAlignment="1">
      <alignment horizontal="right"/>
    </xf>
    <xf numFmtId="170" fontId="1" fillId="0" borderId="2" xfId="9" applyNumberFormat="1" applyFont="1" applyBorder="1"/>
    <xf numFmtId="173" fontId="1" fillId="0" borderId="2" xfId="9" applyNumberFormat="1" applyFont="1" applyBorder="1"/>
    <xf numFmtId="164" fontId="1" fillId="4" borderId="2" xfId="22" applyNumberFormat="1" applyFont="1" applyFill="1" applyBorder="1" applyAlignment="1">
      <alignment horizontal="right"/>
    </xf>
    <xf numFmtId="172" fontId="1" fillId="0" borderId="2" xfId="9" applyNumberFormat="1" applyFont="1" applyBorder="1" applyAlignment="1">
      <alignment horizontal="right"/>
    </xf>
    <xf numFmtId="174" fontId="1" fillId="0" borderId="0" xfId="9" applyNumberFormat="1" applyFont="1"/>
    <xf numFmtId="173" fontId="1" fillId="0" borderId="0" xfId="9" applyNumberFormat="1" applyFont="1"/>
    <xf numFmtId="169" fontId="1" fillId="0" borderId="0" xfId="8" applyNumberFormat="1" applyFont="1" applyAlignment="1">
      <alignment horizontal="right"/>
    </xf>
    <xf numFmtId="167" fontId="1" fillId="0" borderId="0" xfId="10" applyNumberFormat="1" applyFont="1" applyBorder="1" applyAlignment="1">
      <alignment horizontal="right"/>
    </xf>
    <xf numFmtId="172" fontId="1" fillId="0" borderId="0" xfId="9" applyNumberFormat="1" applyFont="1" applyBorder="1" applyAlignment="1">
      <alignment horizontal="right"/>
    </xf>
    <xf numFmtId="43" fontId="1" fillId="0" borderId="0" xfId="10" applyNumberFormat="1" applyFont="1" applyAlignment="1">
      <alignment horizontal="right"/>
    </xf>
    <xf numFmtId="169" fontId="11" fillId="0" borderId="2" xfId="0" applyNumberFormat="1" applyFont="1" applyBorder="1"/>
    <xf numFmtId="169" fontId="11" fillId="0" borderId="7" xfId="0" applyNumberFormat="1" applyFont="1" applyBorder="1"/>
    <xf numFmtId="169" fontId="11" fillId="0" borderId="8" xfId="0" applyNumberFormat="1" applyFont="1" applyBorder="1" applyAlignment="1"/>
    <xf numFmtId="169" fontId="11" fillId="0" borderId="9" xfId="0" applyNumberFormat="1" applyFont="1" applyBorder="1" applyAlignment="1"/>
    <xf numFmtId="169" fontId="11" fillId="0" borderId="10" xfId="0" applyNumberFormat="1" applyFont="1" applyBorder="1" applyAlignment="1"/>
    <xf numFmtId="169" fontId="11" fillId="0" borderId="0" xfId="0" applyNumberFormat="1" applyFont="1" applyAlignment="1"/>
    <xf numFmtId="169" fontId="11" fillId="0" borderId="7" xfId="1" applyNumberFormat="1" applyFont="1" applyFill="1" applyBorder="1"/>
    <xf numFmtId="169" fontId="11" fillId="0" borderId="6" xfId="1" applyNumberFormat="1" applyFont="1" applyFill="1" applyBorder="1"/>
    <xf numFmtId="169" fontId="7" fillId="0" borderId="6" xfId="1" applyNumberFormat="1" applyFont="1" applyFill="1" applyBorder="1"/>
    <xf numFmtId="169" fontId="11" fillId="0" borderId="12" xfId="0" applyNumberFormat="1" applyFont="1" applyBorder="1"/>
    <xf numFmtId="169" fontId="11" fillId="0" borderId="25" xfId="0" applyNumberFormat="1" applyFont="1" applyBorder="1"/>
    <xf numFmtId="169" fontId="7" fillId="0" borderId="25" xfId="1" applyNumberFormat="1" applyFont="1" applyFill="1" applyBorder="1" applyAlignment="1"/>
    <xf numFmtId="169" fontId="7" fillId="0" borderId="39" xfId="1" applyNumberFormat="1" applyFont="1" applyFill="1" applyBorder="1" applyAlignment="1"/>
    <xf numFmtId="169" fontId="7" fillId="0" borderId="10" xfId="1" applyNumberFormat="1" applyFont="1" applyFill="1" applyBorder="1" applyAlignment="1"/>
    <xf numFmtId="169" fontId="7" fillId="3" borderId="7" xfId="1" applyNumberFormat="1" applyFont="1" applyFill="1" applyBorder="1"/>
    <xf numFmtId="169" fontId="7" fillId="0" borderId="7" xfId="1" applyNumberFormat="1" applyFont="1" applyFill="1" applyBorder="1"/>
    <xf numFmtId="169" fontId="2" fillId="0" borderId="7" xfId="1" applyNumberFormat="1" applyFont="1" applyFill="1" applyBorder="1" applyAlignment="1">
      <alignment horizontal="right"/>
    </xf>
    <xf numFmtId="169" fontId="7" fillId="0" borderId="26" xfId="1" applyNumberFormat="1" applyFont="1" applyFill="1" applyBorder="1" applyAlignment="1"/>
    <xf numFmtId="177" fontId="1" fillId="0" borderId="2" xfId="9" applyNumberFormat="1" applyFont="1" applyBorder="1" applyAlignment="1">
      <alignment horizontal="right"/>
    </xf>
    <xf numFmtId="169" fontId="1" fillId="0" borderId="2" xfId="10" applyNumberFormat="1" applyFont="1" applyBorder="1" applyAlignment="1">
      <alignment horizontal="right"/>
    </xf>
    <xf numFmtId="44" fontId="1" fillId="0" borderId="2" xfId="8" applyNumberFormat="1" applyFont="1" applyBorder="1"/>
    <xf numFmtId="169" fontId="1" fillId="0" borderId="39" xfId="8" applyNumberFormat="1" applyFont="1" applyBorder="1"/>
    <xf numFmtId="176" fontId="1" fillId="0" borderId="0" xfId="8" applyNumberFormat="1" applyFont="1" applyFill="1"/>
    <xf numFmtId="44" fontId="1" fillId="0" borderId="2" xfId="22" applyNumberFormat="1" applyFont="1" applyBorder="1"/>
    <xf numFmtId="44" fontId="1" fillId="0" borderId="39" xfId="22" applyNumberFormat="1" applyFont="1" applyBorder="1"/>
    <xf numFmtId="177" fontId="1" fillId="0" borderId="7" xfId="8" applyNumberFormat="1" applyFont="1" applyBorder="1"/>
    <xf numFmtId="177" fontId="1" fillId="0" borderId="26" xfId="8" applyNumberFormat="1" applyFont="1" applyBorder="1"/>
    <xf numFmtId="0" fontId="23" fillId="6" borderId="40" xfId="23" applyFont="1" applyFill="1" applyBorder="1" applyAlignment="1">
      <alignment horizontal="center"/>
    </xf>
    <xf numFmtId="0" fontId="0" fillId="0" borderId="0" xfId="0" applyAlignment="1"/>
    <xf numFmtId="0" fontId="23" fillId="0" borderId="41" xfId="23" applyFont="1" applyFill="1" applyBorder="1" applyAlignment="1"/>
    <xf numFmtId="178" fontId="23" fillId="0" borderId="41" xfId="23" applyNumberFormat="1" applyFont="1" applyFill="1" applyBorder="1" applyAlignment="1">
      <alignment horizontal="right"/>
    </xf>
    <xf numFmtId="3" fontId="0" fillId="0" borderId="0" xfId="0" applyNumberFormat="1"/>
    <xf numFmtId="0" fontId="0" fillId="0" borderId="0" xfId="0" applyBorder="1"/>
    <xf numFmtId="169" fontId="7" fillId="0" borderId="2" xfId="1" applyNumberFormat="1" applyFont="1" applyFill="1" applyBorder="1"/>
    <xf numFmtId="169" fontId="7" fillId="0" borderId="36" xfId="1" applyNumberFormat="1" applyFont="1" applyFill="1" applyBorder="1"/>
    <xf numFmtId="37" fontId="7" fillId="0" borderId="0" xfId="2" applyFont="1" applyFill="1" applyAlignment="1">
      <alignment vertical="top" wrapText="1"/>
    </xf>
    <xf numFmtId="169" fontId="7" fillId="0" borderId="43" xfId="1" applyNumberFormat="1" applyFont="1" applyFill="1" applyBorder="1"/>
    <xf numFmtId="169" fontId="7" fillId="0" borderId="44" xfId="1" applyNumberFormat="1" applyFont="1" applyFill="1" applyBorder="1"/>
    <xf numFmtId="178" fontId="0" fillId="0" borderId="0" xfId="0" applyNumberFormat="1" applyAlignment="1"/>
    <xf numFmtId="0" fontId="25" fillId="0" borderId="0" xfId="24"/>
    <xf numFmtId="170" fontId="11" fillId="0" borderId="0" xfId="0" applyNumberFormat="1" applyFont="1" applyBorder="1"/>
    <xf numFmtId="170" fontId="11" fillId="0" borderId="0" xfId="0" applyNumberFormat="1" applyFont="1" applyFill="1" applyBorder="1"/>
    <xf numFmtId="170" fontId="11" fillId="0" borderId="0" xfId="0" quotePrefix="1" applyNumberFormat="1" applyFont="1" applyBorder="1"/>
    <xf numFmtId="170" fontId="0" fillId="0" borderId="0" xfId="0" applyNumberFormat="1" applyBorder="1"/>
    <xf numFmtId="3" fontId="0" fillId="0" borderId="0" xfId="0" applyNumberFormat="1" applyBorder="1"/>
    <xf numFmtId="0" fontId="26" fillId="7" borderId="45" xfId="0" applyFont="1" applyFill="1" applyBorder="1" applyAlignment="1">
      <alignment horizontal="left"/>
    </xf>
    <xf numFmtId="3" fontId="26" fillId="7" borderId="45" xfId="0" applyNumberFormat="1" applyFont="1" applyFill="1" applyBorder="1" applyAlignment="1"/>
    <xf numFmtId="0" fontId="26" fillId="0" borderId="0" xfId="0" applyFont="1" applyAlignment="1">
      <alignment horizontal="center"/>
    </xf>
    <xf numFmtId="170" fontId="11" fillId="0" borderId="6" xfId="0" applyNumberFormat="1" applyFont="1" applyBorder="1"/>
    <xf numFmtId="170" fontId="11" fillId="0" borderId="6" xfId="0" applyNumberFormat="1" applyFont="1" applyFill="1" applyBorder="1"/>
    <xf numFmtId="170" fontId="11" fillId="0" borderId="6" xfId="0" quotePrefix="1" applyNumberFormat="1" applyFont="1" applyBorder="1"/>
    <xf numFmtId="170" fontId="23" fillId="0" borderId="41" xfId="23" quotePrefix="1" applyNumberFormat="1" applyFont="1" applyFill="1" applyBorder="1" applyAlignment="1"/>
    <xf numFmtId="0" fontId="26" fillId="0" borderId="2" xfId="0" applyFont="1" applyBorder="1" applyAlignment="1">
      <alignment horizontal="center"/>
    </xf>
    <xf numFmtId="0" fontId="26" fillId="0" borderId="2" xfId="0" applyFont="1" applyBorder="1" applyAlignment="1">
      <alignment horizontal="center" wrapText="1"/>
    </xf>
    <xf numFmtId="0" fontId="26" fillId="7" borderId="2" xfId="0" applyFont="1" applyFill="1" applyBorder="1" applyAlignment="1">
      <alignment horizontal="center"/>
    </xf>
    <xf numFmtId="0" fontId="26" fillId="7" borderId="2" xfId="0" applyFont="1" applyFill="1" applyBorder="1" applyAlignment="1">
      <alignment horizontal="center" wrapText="1"/>
    </xf>
    <xf numFmtId="164" fontId="1" fillId="0" borderId="3" xfId="1" applyNumberFormat="1" applyFont="1" applyBorder="1" applyAlignment="1">
      <alignment horizontal="center"/>
    </xf>
    <xf numFmtId="0" fontId="1" fillId="0" borderId="0" xfId="0" applyFont="1"/>
    <xf numFmtId="37" fontId="7" fillId="0" borderId="0" xfId="2" applyFont="1" applyFill="1" applyAlignment="1">
      <alignment horizontal="left" vertical="top" wrapText="1"/>
    </xf>
    <xf numFmtId="169" fontId="14" fillId="0" borderId="6" xfId="1" applyNumberFormat="1" applyFont="1" applyFill="1" applyBorder="1"/>
    <xf numFmtId="169" fontId="14" fillId="3" borderId="7" xfId="1" applyNumberFormat="1" applyFont="1" applyFill="1" applyBorder="1"/>
    <xf numFmtId="169" fontId="14" fillId="0" borderId="6" xfId="1" applyNumberFormat="1" applyFont="1" applyBorder="1"/>
    <xf numFmtId="168" fontId="13" fillId="2" borderId="27" xfId="0" applyNumberFormat="1" applyFont="1" applyFill="1" applyBorder="1" applyAlignment="1">
      <alignment horizontal="center" vertical="center" wrapText="1"/>
    </xf>
    <xf numFmtId="165" fontId="12" fillId="2" borderId="46" xfId="3" applyNumberFormat="1" applyFont="1" applyFill="1" applyBorder="1" applyAlignment="1">
      <alignment horizontal="center" vertical="center"/>
    </xf>
    <xf numFmtId="165" fontId="12" fillId="2" borderId="47" xfId="3" applyNumberFormat="1" applyFont="1" applyFill="1" applyBorder="1" applyAlignment="1">
      <alignment horizontal="center" vertical="center"/>
    </xf>
    <xf numFmtId="169" fontId="11" fillId="0" borderId="1" xfId="0" applyNumberFormat="1" applyFont="1" applyBorder="1"/>
    <xf numFmtId="0" fontId="1" fillId="0" borderId="0" xfId="0" applyFont="1" applyAlignment="1">
      <alignment horizontal="center" wrapText="1"/>
    </xf>
    <xf numFmtId="169" fontId="1" fillId="0" borderId="7" xfId="1" applyNumberFormat="1" applyFont="1" applyFill="1" applyBorder="1"/>
    <xf numFmtId="2" fontId="11" fillId="0" borderId="0" xfId="0" applyNumberFormat="1" applyFont="1"/>
    <xf numFmtId="44" fontId="11" fillId="0" borderId="1" xfId="0" applyNumberFormat="1" applyFont="1" applyBorder="1"/>
    <xf numFmtId="44" fontId="2" fillId="0" borderId="3" xfId="1" applyNumberFormat="1" applyFont="1" applyBorder="1" applyAlignment="1">
      <alignment horizontal="center"/>
    </xf>
    <xf numFmtId="44" fontId="11" fillId="0" borderId="10" xfId="0" applyNumberFormat="1" applyFont="1" applyBorder="1" applyAlignment="1"/>
    <xf numFmtId="169" fontId="7" fillId="0" borderId="42" xfId="1" applyNumberFormat="1" applyFont="1" applyFill="1" applyBorder="1"/>
    <xf numFmtId="169" fontId="11" fillId="0" borderId="48" xfId="1" applyNumberFormat="1" applyFont="1" applyFill="1" applyBorder="1"/>
    <xf numFmtId="14" fontId="10" fillId="0" borderId="0" xfId="0" applyNumberFormat="1" applyFont="1" applyAlignment="1"/>
    <xf numFmtId="169" fontId="11" fillId="0" borderId="0" xfId="0" applyNumberFormat="1" applyFont="1"/>
    <xf numFmtId="37" fontId="13" fillId="2" borderId="31" xfId="2" applyFont="1" applyFill="1" applyBorder="1" applyAlignment="1">
      <alignment horizontal="center" vertical="center" wrapText="1"/>
    </xf>
    <xf numFmtId="37" fontId="13" fillId="2" borderId="34" xfId="2" applyFont="1" applyFill="1" applyBorder="1" applyAlignment="1">
      <alignment horizontal="center" vertical="center" wrapText="1"/>
    </xf>
    <xf numFmtId="37" fontId="13" fillId="2" borderId="35" xfId="2" applyFont="1" applyFill="1" applyBorder="1" applyAlignment="1">
      <alignment horizontal="center" vertical="center" wrapText="1"/>
    </xf>
    <xf numFmtId="37" fontId="7" fillId="0" borderId="0" xfId="2" applyFont="1" applyFill="1" applyAlignment="1">
      <alignment horizontal="left" vertical="top" wrapText="1"/>
    </xf>
    <xf numFmtId="37" fontId="13" fillId="2" borderId="6" xfId="2" applyFont="1" applyFill="1" applyBorder="1" applyAlignment="1">
      <alignment horizontal="center" wrapText="1"/>
    </xf>
    <xf numFmtId="37" fontId="13" fillId="2" borderId="25" xfId="2" applyFont="1" applyFill="1" applyBorder="1" applyAlignment="1">
      <alignment horizontal="center" wrapText="1"/>
    </xf>
    <xf numFmtId="0" fontId="13" fillId="2" borderId="2" xfId="0" applyFont="1" applyFill="1" applyBorder="1" applyAlignment="1">
      <alignment horizontal="center" wrapText="1"/>
    </xf>
    <xf numFmtId="0" fontId="13" fillId="2" borderId="39" xfId="0" applyFont="1" applyFill="1" applyBorder="1" applyAlignment="1">
      <alignment horizontal="center" wrapText="1"/>
    </xf>
    <xf numFmtId="37" fontId="13" fillId="2" borderId="2" xfId="2" applyFont="1" applyFill="1" applyBorder="1" applyAlignment="1">
      <alignment horizontal="center" wrapText="1"/>
    </xf>
    <xf numFmtId="37" fontId="13" fillId="2" borderId="39" xfId="2" applyFont="1" applyFill="1" applyBorder="1" applyAlignment="1">
      <alignment horizontal="center" wrapText="1"/>
    </xf>
    <xf numFmtId="0" fontId="13" fillId="2" borderId="27"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17" xfId="0" applyFont="1" applyFill="1" applyBorder="1" applyAlignment="1">
      <alignment horizontal="center" wrapText="1"/>
    </xf>
    <xf numFmtId="0" fontId="13" fillId="2" borderId="20" xfId="0" applyFont="1" applyFill="1" applyBorder="1" applyAlignment="1">
      <alignment horizontal="center" wrapText="1"/>
    </xf>
    <xf numFmtId="0" fontId="13" fillId="2" borderId="30" xfId="0" applyFont="1" applyFill="1" applyBorder="1" applyAlignment="1">
      <alignment horizontal="center" wrapText="1"/>
    </xf>
    <xf numFmtId="0" fontId="13" fillId="2" borderId="24" xfId="0" applyFont="1" applyFill="1" applyBorder="1" applyAlignment="1">
      <alignment horizontal="center" wrapText="1"/>
    </xf>
    <xf numFmtId="0" fontId="13" fillId="2" borderId="16" xfId="0" applyFont="1" applyFill="1" applyBorder="1" applyAlignment="1">
      <alignment horizontal="center" wrapText="1"/>
    </xf>
    <xf numFmtId="0" fontId="13" fillId="2" borderId="19" xfId="0" applyFont="1" applyFill="1" applyBorder="1" applyAlignment="1">
      <alignment horizontal="center" wrapText="1"/>
    </xf>
    <xf numFmtId="37" fontId="13" fillId="2" borderId="7" xfId="2" applyFont="1" applyFill="1" applyBorder="1" applyAlignment="1">
      <alignment horizontal="center" wrapText="1"/>
    </xf>
    <xf numFmtId="37" fontId="13" fillId="2" borderId="26" xfId="2" applyFont="1" applyFill="1" applyBorder="1" applyAlignment="1">
      <alignment horizontal="center" wrapText="1"/>
    </xf>
    <xf numFmtId="37" fontId="13" fillId="2" borderId="36" xfId="2" applyFont="1" applyFill="1" applyBorder="1" applyAlignment="1">
      <alignment horizontal="center" wrapText="1"/>
    </xf>
    <xf numFmtId="170" fontId="1" fillId="0" borderId="0" xfId="9" applyNumberFormat="1" applyFont="1" applyAlignment="1">
      <alignment horizontal="left" wrapText="1"/>
    </xf>
    <xf numFmtId="0" fontId="7" fillId="0" borderId="36" xfId="6" applyFont="1" applyBorder="1" applyAlignment="1">
      <alignment horizontal="left" wrapText="1"/>
    </xf>
    <xf numFmtId="0" fontId="7" fillId="0" borderId="3" xfId="6" applyFont="1" applyBorder="1" applyAlignment="1">
      <alignment horizontal="left" wrapText="1"/>
    </xf>
    <xf numFmtId="0" fontId="7" fillId="0" borderId="37" xfId="6" applyFont="1" applyBorder="1" applyAlignment="1">
      <alignment horizontal="left" wrapText="1"/>
    </xf>
    <xf numFmtId="0" fontId="7" fillId="0" borderId="38" xfId="6" applyFont="1" applyBorder="1" applyAlignment="1">
      <alignment horizontal="left" wrapText="1"/>
    </xf>
    <xf numFmtId="0" fontId="13" fillId="2" borderId="32" xfId="21" applyFont="1" applyFill="1" applyBorder="1" applyAlignment="1">
      <alignment horizontal="center" wrapText="1"/>
    </xf>
    <xf numFmtId="0" fontId="13" fillId="2" borderId="33" xfId="21" applyFont="1" applyFill="1" applyBorder="1" applyAlignment="1">
      <alignment horizontal="center" wrapText="1"/>
    </xf>
  </cellXfs>
  <cellStyles count="25">
    <cellStyle name="Comma" xfId="1" builtinId="3"/>
    <cellStyle name="Comma 2" xfId="4" xr:uid="{00000000-0005-0000-0000-000001000000}"/>
    <cellStyle name="Comma 3" xfId="7" xr:uid="{00000000-0005-0000-0000-000002000000}"/>
    <cellStyle name="Comma 4" xfId="11" xr:uid="{00000000-0005-0000-0000-000003000000}"/>
    <cellStyle name="Comma 5" xfId="12" xr:uid="{00000000-0005-0000-0000-000004000000}"/>
    <cellStyle name="Comma 6" xfId="10" xr:uid="{00000000-0005-0000-0000-000005000000}"/>
    <cellStyle name="Comma 7" xfId="20" xr:uid="{00000000-0005-0000-0000-000006000000}"/>
    <cellStyle name="Comma 8" xfId="22" xr:uid="{00000000-0005-0000-0000-000007000000}"/>
    <cellStyle name="Currency" xfId="8" builtinId="4"/>
    <cellStyle name="Hyperlink" xfId="24" builtinId="8"/>
    <cellStyle name="Normal" xfId="0" builtinId="0"/>
    <cellStyle name="Normal 10" xfId="21" xr:uid="{00000000-0005-0000-0000-00000A000000}"/>
    <cellStyle name="Normal 2" xfId="2" xr:uid="{00000000-0005-0000-0000-00000B000000}"/>
    <cellStyle name="Normal 2 2" xfId="6" xr:uid="{00000000-0005-0000-0000-00000C000000}"/>
    <cellStyle name="Normal 3" xfId="13" xr:uid="{00000000-0005-0000-0000-00000D000000}"/>
    <cellStyle name="Normal 4" xfId="14" xr:uid="{00000000-0005-0000-0000-00000E000000}"/>
    <cellStyle name="Normal 5" xfId="15" xr:uid="{00000000-0005-0000-0000-00000F000000}"/>
    <cellStyle name="Normal 6" xfId="16" xr:uid="{00000000-0005-0000-0000-000010000000}"/>
    <cellStyle name="Normal 7" xfId="9" xr:uid="{00000000-0005-0000-0000-000011000000}"/>
    <cellStyle name="Normal 8" xfId="18" xr:uid="{00000000-0005-0000-0000-000012000000}"/>
    <cellStyle name="Normal 9" xfId="19" xr:uid="{00000000-0005-0000-0000-000013000000}"/>
    <cellStyle name="Normal_Sheet1" xfId="23" xr:uid="{00000000-0005-0000-0000-000014000000}"/>
    <cellStyle name="Percent 2" xfId="3" xr:uid="{00000000-0005-0000-0000-000015000000}"/>
    <cellStyle name="Percent 3" xfId="5" xr:uid="{00000000-0005-0000-0000-000016000000}"/>
    <cellStyle name="Percent 4" xfId="17" xr:uid="{00000000-0005-0000-0000-000017000000}"/>
  </cellStyles>
  <dxfs count="4">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23</xdr:col>
      <xdr:colOff>123276</xdr:colOff>
      <xdr:row>32</xdr:row>
      <xdr:rowOff>56381</xdr:rowOff>
    </xdr:to>
    <xdr:pic>
      <xdr:nvPicPr>
        <xdr:cNvPr id="2" name="Picture 1">
          <a:extLst>
            <a:ext uri="{FF2B5EF4-FFF2-40B4-BE49-F238E27FC236}">
              <a16:creationId xmlns:a16="http://schemas.microsoft.com/office/drawing/2014/main" id="{A86B9D5A-8E7F-4601-B88B-AA23EEFA0CF0}"/>
            </a:ext>
          </a:extLst>
        </xdr:cNvPr>
        <xdr:cNvPicPr>
          <a:picLocks noChangeAspect="1"/>
        </xdr:cNvPicPr>
      </xdr:nvPicPr>
      <xdr:blipFill>
        <a:blip xmlns:r="http://schemas.openxmlformats.org/officeDocument/2006/relationships" r:embed="rId1"/>
        <a:stretch>
          <a:fillRect/>
        </a:stretch>
      </xdr:blipFill>
      <xdr:spPr>
        <a:xfrm>
          <a:off x="14316075" y="190500"/>
          <a:ext cx="4390476" cy="61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txhigheredaccountability.org/AcctPublic/InteractiveReport/AddRepo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Right="0"/>
    <pageSetUpPr fitToPage="1"/>
  </sheetPr>
  <dimension ref="A1:AI110"/>
  <sheetViews>
    <sheetView showGridLines="0" tabSelected="1" zoomScale="81" zoomScaleNormal="81" workbookViewId="0">
      <pane xSplit="2" ySplit="6" topLeftCell="C25" activePane="bottomRight" state="frozen"/>
      <selection pane="topRight" activeCell="C1" sqref="C1"/>
      <selection pane="bottomLeft" activeCell="A6" sqref="A6"/>
      <selection pane="bottomRight" activeCell="G46" sqref="G46"/>
    </sheetView>
  </sheetViews>
  <sheetFormatPr defaultColWidth="9.140625" defaultRowHeight="12.75" outlineLevelCol="1" x14ac:dyDescent="0.2"/>
  <cols>
    <col min="1" max="1" width="12.7109375" style="3" customWidth="1"/>
    <col min="2" max="2" width="37.7109375" style="1" customWidth="1"/>
    <col min="3" max="4" width="16.28515625" style="3" bestFit="1" customWidth="1"/>
    <col min="5" max="6" width="15.28515625" style="3" bestFit="1" customWidth="1"/>
    <col min="7" max="8" width="12.5703125" style="3" bestFit="1" customWidth="1"/>
    <col min="9" max="12" width="15.28515625" style="3" bestFit="1" customWidth="1"/>
    <col min="13" max="13" width="13.5703125" style="3" customWidth="1"/>
    <col min="14" max="14" width="16.28515625" style="3" bestFit="1" customWidth="1"/>
    <col min="15" max="15" width="16.28515625" style="3" customWidth="1"/>
    <col min="16" max="16" width="11.42578125" style="3" customWidth="1"/>
    <col min="17" max="17" width="9" style="3" customWidth="1"/>
    <col min="18" max="18" width="13.5703125" style="3" customWidth="1" outlineLevel="1"/>
    <col min="19" max="19" width="16.42578125" style="3" customWidth="1" outlineLevel="1"/>
    <col min="20" max="20" width="17.85546875" style="3" customWidth="1" outlineLevel="1"/>
    <col min="21" max="21" width="17.28515625" style="1" customWidth="1"/>
    <col min="22" max="22" width="14.28515625" style="1" customWidth="1" outlineLevel="1"/>
    <col min="23" max="23" width="16.42578125" style="1" bestFit="1" customWidth="1"/>
    <col min="24" max="24" width="15" style="1" customWidth="1" outlineLevel="1"/>
    <col min="25" max="25" width="16.28515625" style="1" customWidth="1" outlineLevel="1"/>
    <col min="26" max="26" width="16.7109375" style="1" bestFit="1" customWidth="1" outlineLevel="1"/>
    <col min="27" max="27" width="14" style="1" customWidth="1" outlineLevel="1"/>
    <col min="28" max="28" width="11.7109375" style="1" customWidth="1" outlineLevel="1"/>
    <col min="29" max="29" width="15.42578125" style="1" bestFit="1" customWidth="1" outlineLevel="1"/>
    <col min="30" max="30" width="16.85546875" style="1" customWidth="1" outlineLevel="1"/>
    <col min="31" max="31" width="16.7109375" style="3" customWidth="1"/>
    <col min="32" max="32" width="17.85546875" style="3" bestFit="1" customWidth="1"/>
    <col min="33" max="33" width="9.140625" style="3"/>
    <col min="34" max="34" width="13.42578125" style="3" customWidth="1"/>
    <col min="35" max="16384" width="9.140625" style="3"/>
  </cols>
  <sheetData>
    <row r="1" spans="1:35" ht="15" x14ac:dyDescent="0.25">
      <c r="A1" s="77" t="s">
        <v>555</v>
      </c>
      <c r="B1" s="19"/>
      <c r="C1" s="171"/>
      <c r="D1" s="153"/>
      <c r="Q1" s="9"/>
      <c r="R1" s="9"/>
      <c r="S1" s="9"/>
      <c r="T1" s="9"/>
    </row>
    <row r="2" spans="1:35" x14ac:dyDescent="0.2">
      <c r="A2" s="2" t="s">
        <v>672</v>
      </c>
      <c r="C2" s="171"/>
      <c r="Q2" s="9"/>
      <c r="R2" s="9"/>
      <c r="S2" s="9"/>
      <c r="T2" s="9"/>
    </row>
    <row r="3" spans="1:35" ht="13.5" thickBot="1" x14ac:dyDescent="0.25">
      <c r="A3" s="188">
        <v>44068</v>
      </c>
      <c r="C3" s="171"/>
      <c r="Q3" s="9"/>
      <c r="R3" s="9"/>
      <c r="S3" s="9"/>
      <c r="T3" s="9"/>
    </row>
    <row r="4" spans="1:35" ht="13.15" customHeight="1" x14ac:dyDescent="0.2">
      <c r="A4" s="35"/>
      <c r="B4" s="36"/>
      <c r="C4" s="37">
        <v>44075</v>
      </c>
      <c r="D4" s="38">
        <f t="shared" ref="D4" si="0">DATE(YEAR(C4),MONTH(C4)+1,1)</f>
        <v>44105</v>
      </c>
      <c r="E4" s="38">
        <f t="shared" ref="E4" si="1">DATE(YEAR(D4),MONTH(D4)+1,1)</f>
        <v>44136</v>
      </c>
      <c r="F4" s="38">
        <f t="shared" ref="F4" si="2">DATE(YEAR(E4),MONTH(E4)+1,1)</f>
        <v>44166</v>
      </c>
      <c r="G4" s="38">
        <f t="shared" ref="G4" si="3">DATE(YEAR(F4),MONTH(F4)+1,1)</f>
        <v>44197</v>
      </c>
      <c r="H4" s="38">
        <f t="shared" ref="H4" si="4">DATE(YEAR(G4),MONTH(G4)+1,1)</f>
        <v>44228</v>
      </c>
      <c r="I4" s="38">
        <f t="shared" ref="I4" si="5">DATE(YEAR(H4),MONTH(H4)+1,1)</f>
        <v>44256</v>
      </c>
      <c r="J4" s="38">
        <f t="shared" ref="J4" si="6">DATE(YEAR(I4),MONTH(I4)+1,1)</f>
        <v>44287</v>
      </c>
      <c r="K4" s="38">
        <f t="shared" ref="K4" si="7">DATE(YEAR(J4),MONTH(J4)+1,1)</f>
        <v>44317</v>
      </c>
      <c r="L4" s="38">
        <f t="shared" ref="L4" si="8">DATE(YEAR(K4),MONTH(K4)+1,1)</f>
        <v>44348</v>
      </c>
      <c r="M4" s="38">
        <f t="shared" ref="M4" si="9">DATE(YEAR(L4),MONTH(L4)+1,1)</f>
        <v>44378</v>
      </c>
      <c r="N4" s="39">
        <f t="shared" ref="N4" si="10">DATE(YEAR(M4),MONTH(M4)+1,1)</f>
        <v>44409</v>
      </c>
      <c r="O4" s="176"/>
      <c r="P4" s="176"/>
      <c r="Q4" s="200" t="s">
        <v>677</v>
      </c>
      <c r="R4" s="200"/>
      <c r="S4" s="200"/>
      <c r="T4" s="200"/>
      <c r="U4" s="201" t="s">
        <v>58</v>
      </c>
      <c r="V4" s="202"/>
      <c r="W4" s="190" t="s">
        <v>671</v>
      </c>
      <c r="X4" s="191"/>
      <c r="Y4" s="191"/>
      <c r="Z4" s="191"/>
      <c r="AA4" s="191"/>
      <c r="AB4" s="191"/>
      <c r="AC4" s="191"/>
      <c r="AD4" s="191"/>
      <c r="AE4" s="192"/>
    </row>
    <row r="5" spans="1:35" ht="13.15" customHeight="1" x14ac:dyDescent="0.2">
      <c r="A5" s="31"/>
      <c r="B5" s="32"/>
      <c r="C5" s="40">
        <v>0.12</v>
      </c>
      <c r="D5" s="41">
        <v>0.12</v>
      </c>
      <c r="E5" s="41">
        <v>9.5000000000000001E-2</v>
      </c>
      <c r="F5" s="41">
        <v>9.5000000000000001E-2</v>
      </c>
      <c r="G5" s="41">
        <v>9.5000000000000001E-2</v>
      </c>
      <c r="H5" s="41">
        <v>9.5000000000000001E-2</v>
      </c>
      <c r="I5" s="41">
        <v>9.5000000000000001E-2</v>
      </c>
      <c r="J5" s="41">
        <v>9.5000000000000001E-2</v>
      </c>
      <c r="K5" s="41">
        <v>9.5000000000000001E-2</v>
      </c>
      <c r="L5" s="41">
        <v>9.5000000000000001E-2</v>
      </c>
      <c r="M5" s="41">
        <v>0</v>
      </c>
      <c r="N5" s="42">
        <v>0</v>
      </c>
      <c r="O5" s="177"/>
      <c r="P5" s="177"/>
      <c r="Q5" s="43" t="s">
        <v>61</v>
      </c>
      <c r="R5" s="203" t="s">
        <v>669</v>
      </c>
      <c r="S5" s="205" t="s">
        <v>670</v>
      </c>
      <c r="T5" s="207" t="s">
        <v>60</v>
      </c>
      <c r="U5" s="194" t="s">
        <v>59</v>
      </c>
      <c r="V5" s="211" t="s">
        <v>159</v>
      </c>
      <c r="W5" s="194" t="s">
        <v>1</v>
      </c>
      <c r="X5" s="196" t="s">
        <v>107</v>
      </c>
      <c r="Y5" s="196" t="s">
        <v>680</v>
      </c>
      <c r="Z5" s="198" t="s">
        <v>106</v>
      </c>
      <c r="AA5" s="198" t="s">
        <v>5</v>
      </c>
      <c r="AB5" s="198" t="s">
        <v>673</v>
      </c>
      <c r="AC5" s="198" t="s">
        <v>556</v>
      </c>
      <c r="AD5" s="198" t="s">
        <v>684</v>
      </c>
      <c r="AE5" s="209" t="s">
        <v>685</v>
      </c>
      <c r="AF5" s="209" t="s">
        <v>694</v>
      </c>
    </row>
    <row r="6" spans="1:35" ht="52.5" customHeight="1" thickBot="1" x14ac:dyDescent="0.25">
      <c r="A6" s="23" t="s">
        <v>0</v>
      </c>
      <c r="B6" s="33" t="s">
        <v>6</v>
      </c>
      <c r="C6" s="44">
        <v>0.12</v>
      </c>
      <c r="D6" s="45">
        <v>0.12</v>
      </c>
      <c r="E6" s="45">
        <v>9.5000000000000001E-2</v>
      </c>
      <c r="F6" s="45">
        <v>9.5000000000000001E-2</v>
      </c>
      <c r="G6" s="45">
        <v>0</v>
      </c>
      <c r="H6" s="45">
        <v>0</v>
      </c>
      <c r="I6" s="45">
        <v>9.5000000000000001E-2</v>
      </c>
      <c r="J6" s="45">
        <v>9.5000000000000001E-2</v>
      </c>
      <c r="K6" s="45">
        <v>9.5000000000000001E-2</v>
      </c>
      <c r="L6" s="45">
        <v>9.5000000000000001E-2</v>
      </c>
      <c r="M6" s="45">
        <v>9.5000000000000001E-2</v>
      </c>
      <c r="N6" s="46">
        <v>9.5000000000000001E-2</v>
      </c>
      <c r="O6" s="178" t="s">
        <v>695</v>
      </c>
      <c r="P6" s="178" t="s">
        <v>696</v>
      </c>
      <c r="Q6" s="47" t="s">
        <v>62</v>
      </c>
      <c r="R6" s="204"/>
      <c r="S6" s="206"/>
      <c r="T6" s="208"/>
      <c r="U6" s="194"/>
      <c r="V6" s="211"/>
      <c r="W6" s="195"/>
      <c r="X6" s="197"/>
      <c r="Y6" s="197"/>
      <c r="Z6" s="199"/>
      <c r="AA6" s="199"/>
      <c r="AB6" s="199"/>
      <c r="AC6" s="199"/>
      <c r="AD6" s="199"/>
      <c r="AE6" s="210"/>
      <c r="AF6" s="210"/>
      <c r="AH6" s="180" t="s">
        <v>697</v>
      </c>
    </row>
    <row r="7" spans="1:35" x14ac:dyDescent="0.2">
      <c r="A7" s="162">
        <v>3607</v>
      </c>
      <c r="B7" s="5" t="s">
        <v>64</v>
      </c>
      <c r="C7" s="114">
        <f>ROUND(IF($Q7="one",C$5,C$6)*$U7,0)+AE7+AH7</f>
        <v>8021958</v>
      </c>
      <c r="D7" s="114">
        <f>ROUND(IF($Q7="one",D$5,D$6)*$U7,0)+AE7</f>
        <v>8021954</v>
      </c>
      <c r="E7" s="114">
        <f>ROUND(IF($Q7="one",E$5,E$6)*$U7,0)+AE7</f>
        <v>6351132</v>
      </c>
      <c r="F7" s="114">
        <f>ROUND(IF($Q7="one",F$5,F$6)*$U7,0)+AE7</f>
        <v>6351132</v>
      </c>
      <c r="G7" s="114">
        <f t="shared" ref="G7:H26" si="11">ROUND(IF($Q7="one",G$5,G$6)*$U7,0)</f>
        <v>0</v>
      </c>
      <c r="H7" s="114">
        <f t="shared" si="11"/>
        <v>0</v>
      </c>
      <c r="I7" s="114">
        <f>ROUND(IF($Q7="one",I$5,I$6)*$U7,0)+AE7</f>
        <v>6351132</v>
      </c>
      <c r="J7" s="114">
        <f>ROUND(IF($Q7="one",J$5,J$6)*$U7,0)+AE7</f>
        <v>6351132</v>
      </c>
      <c r="K7" s="114">
        <f>ROUND(IF($Q7="one",K$5,K$6)*$U7,0)+AE7</f>
        <v>6351132</v>
      </c>
      <c r="L7" s="114">
        <f>ROUND(IF($Q7="one",L$5,L$6)*$U7,0)+AE7</f>
        <v>6351132</v>
      </c>
      <c r="M7" s="114">
        <f t="shared" ref="M7:N26" si="12">ROUND(IF($Q7="one",M$5,M$6)*$U7,0)</f>
        <v>6349123</v>
      </c>
      <c r="N7" s="114">
        <f t="shared" si="12"/>
        <v>6349123</v>
      </c>
      <c r="O7" s="179">
        <f>SUM(C7:N7)</f>
        <v>66848950</v>
      </c>
      <c r="P7" s="183">
        <f>O7-AF7</f>
        <v>0</v>
      </c>
      <c r="Q7" s="6" t="str">
        <f>IF(AND(R7&lt;=2500,S7&lt;=300000),"One","Two")</f>
        <v>Two</v>
      </c>
      <c r="R7" s="62">
        <f>VLOOKUP(A7,'Fall 2019 HC'!I:P,5,0)</f>
        <v>67774</v>
      </c>
      <c r="S7" s="120">
        <f>T7</f>
        <v>176545503</v>
      </c>
      <c r="T7" s="121">
        <f>VLOOKUP(A7,'FY 2019 Maint Ad Valorem Taxes'!A:G,7,0)</f>
        <v>176545503</v>
      </c>
      <c r="U7" s="175">
        <f>W7-V7</f>
        <v>66832878</v>
      </c>
      <c r="V7" s="128">
        <v>0</v>
      </c>
      <c r="W7" s="186">
        <f>SUM(X7:AC7)</f>
        <v>66832878</v>
      </c>
      <c r="X7" s="150">
        <v>680406</v>
      </c>
      <c r="Y7" s="150">
        <v>52933963</v>
      </c>
      <c r="Z7" s="150">
        <v>9160109</v>
      </c>
      <c r="AA7" s="150">
        <v>0</v>
      </c>
      <c r="AB7" s="150"/>
      <c r="AC7" s="150">
        <v>4058400</v>
      </c>
      <c r="AD7" s="151">
        <f>ROUND(SUMIFS('Reallocation (003664)'!O:O,'Reallocation (003664)'!A:A,A7,'Reallocation (003664)'!B:B,"&lt;28"),0)</f>
        <v>16072</v>
      </c>
      <c r="AE7" s="187">
        <f>ROUND(AD7/8,0)</f>
        <v>2009</v>
      </c>
      <c r="AF7" s="114">
        <f>AD7+W7</f>
        <v>66848950</v>
      </c>
      <c r="AH7" s="182">
        <v>4</v>
      </c>
      <c r="AI7" s="182"/>
    </row>
    <row r="8" spans="1:35" x14ac:dyDescent="0.2">
      <c r="A8" s="162">
        <v>3539</v>
      </c>
      <c r="B8" s="5" t="s">
        <v>65</v>
      </c>
      <c r="C8" s="114">
        <f t="shared" ref="C8:C34" si="13">ROUND(IF($Q8="one",C$5,C$6)*$U8,0)+AE8+AH8</f>
        <v>932948</v>
      </c>
      <c r="D8" s="114">
        <f t="shared" ref="D8:D34" si="14">ROUND(IF($Q8="one",D$5,D$6)*$U8,0)+AE8</f>
        <v>932947</v>
      </c>
      <c r="E8" s="114">
        <f t="shared" ref="E8:E34" si="15">ROUND(IF($Q8="one",E$5,E$6)*$U8,0)+AE8</f>
        <v>738631</v>
      </c>
      <c r="F8" s="114">
        <f t="shared" ref="F8:F34" si="16">ROUND(IF($Q8="one",F$5,F$6)*$U8,0)+AE8</f>
        <v>738631</v>
      </c>
      <c r="G8" s="114">
        <f t="shared" si="11"/>
        <v>0</v>
      </c>
      <c r="H8" s="114">
        <f t="shared" si="11"/>
        <v>0</v>
      </c>
      <c r="I8" s="114">
        <f t="shared" ref="I8:I58" si="17">ROUND(IF($Q8="one",I$5,I$6)*$U8,0)+AE8</f>
        <v>738631</v>
      </c>
      <c r="J8" s="114">
        <f t="shared" ref="J8:J58" si="18">ROUND(IF($Q8="one",J$5,J$6)*$U8,0)+AE8</f>
        <v>738631</v>
      </c>
      <c r="K8" s="114">
        <f t="shared" ref="K8:K58" si="19">ROUND(IF($Q8="one",K$5,K$6)*$U8,0)+AE8</f>
        <v>738631</v>
      </c>
      <c r="L8" s="114">
        <f t="shared" ref="L8:L58" si="20">ROUND(IF($Q8="one",L$5,L$6)*$U8,0)+AE8</f>
        <v>738631</v>
      </c>
      <c r="M8" s="114">
        <f t="shared" si="12"/>
        <v>738400</v>
      </c>
      <c r="N8" s="115">
        <f t="shared" si="12"/>
        <v>738400</v>
      </c>
      <c r="O8" s="179">
        <f t="shared" ref="O8:O58" si="21">SUM(C8:N8)</f>
        <v>7774481</v>
      </c>
      <c r="P8" s="183">
        <f t="shared" ref="P8:P58" si="22">O8-AF8</f>
        <v>0</v>
      </c>
      <c r="Q8" s="7" t="str">
        <f t="shared" ref="Q8:Q34" si="23">IF(AND(R8&lt;=2500,S8&lt;=300000),"One","Two")</f>
        <v>Two</v>
      </c>
      <c r="R8" s="62">
        <f>VLOOKUP(A8,'Fall 2019 HC'!I:P,5,0)</f>
        <v>5985</v>
      </c>
      <c r="S8" s="120">
        <f t="shared" ref="S8:S34" si="24">T8</f>
        <v>17296711</v>
      </c>
      <c r="T8" s="121">
        <f>VLOOKUP(A8,'FY 2019 Maint Ad Valorem Taxes'!A:G,7,0)</f>
        <v>17296711</v>
      </c>
      <c r="U8" s="175">
        <f t="shared" ref="U8:U52" si="25">W8-V8</f>
        <v>7772636</v>
      </c>
      <c r="V8" s="128">
        <v>0</v>
      </c>
      <c r="W8" s="122">
        <f t="shared" ref="W8:W58" si="26">SUM(X8:AC8)</f>
        <v>7772636</v>
      </c>
      <c r="X8" s="147">
        <v>680406</v>
      </c>
      <c r="Y8" s="147">
        <v>6128147</v>
      </c>
      <c r="Z8" s="147">
        <v>964083</v>
      </c>
      <c r="AA8" s="147">
        <v>0</v>
      </c>
      <c r="AB8" s="147"/>
      <c r="AC8" s="147">
        <v>0</v>
      </c>
      <c r="AD8" s="151">
        <f>ROUND(SUMIFS('Reallocation (003664)'!O:O,'Reallocation (003664)'!A:A,A8,'Reallocation (003664)'!B:B,"&lt;28"),0)</f>
        <v>1845</v>
      </c>
      <c r="AE8" s="187">
        <f t="shared" ref="AE8:AE34" si="27">ROUND(AD8/8,0)</f>
        <v>231</v>
      </c>
      <c r="AF8" s="114">
        <f t="shared" ref="AF8:AF58" si="28">AD8+W8</f>
        <v>7774481</v>
      </c>
      <c r="AH8" s="182">
        <v>1</v>
      </c>
      <c r="AI8" s="182"/>
    </row>
    <row r="9" spans="1:35" x14ac:dyDescent="0.2">
      <c r="A9" s="162">
        <v>3540</v>
      </c>
      <c r="B9" s="5" t="s">
        <v>66</v>
      </c>
      <c r="C9" s="114">
        <f t="shared" si="13"/>
        <v>1782149</v>
      </c>
      <c r="D9" s="114">
        <f t="shared" si="14"/>
        <v>1782148</v>
      </c>
      <c r="E9" s="114">
        <f t="shared" si="15"/>
        <v>1410963</v>
      </c>
      <c r="F9" s="114">
        <f t="shared" si="16"/>
        <v>1410963</v>
      </c>
      <c r="G9" s="114">
        <f t="shared" si="11"/>
        <v>0</v>
      </c>
      <c r="H9" s="114">
        <f t="shared" si="11"/>
        <v>0</v>
      </c>
      <c r="I9" s="114">
        <f t="shared" si="17"/>
        <v>1410963</v>
      </c>
      <c r="J9" s="114">
        <f t="shared" si="18"/>
        <v>1410963</v>
      </c>
      <c r="K9" s="114">
        <f t="shared" si="19"/>
        <v>1410963</v>
      </c>
      <c r="L9" s="114">
        <f t="shared" si="20"/>
        <v>1410963</v>
      </c>
      <c r="M9" s="114">
        <f t="shared" si="12"/>
        <v>1410504</v>
      </c>
      <c r="N9" s="115">
        <f t="shared" si="12"/>
        <v>1410504</v>
      </c>
      <c r="O9" s="179">
        <f t="shared" si="21"/>
        <v>14851083</v>
      </c>
      <c r="P9" s="183">
        <f t="shared" si="22"/>
        <v>0</v>
      </c>
      <c r="Q9" s="7" t="str">
        <f t="shared" si="23"/>
        <v>Two</v>
      </c>
      <c r="R9" s="62">
        <f>VLOOKUP(A9,'Fall 2019 HC'!I:P,5,0)</f>
        <v>9766</v>
      </c>
      <c r="S9" s="120">
        <f t="shared" si="24"/>
        <v>21067011</v>
      </c>
      <c r="T9" s="121">
        <f>VLOOKUP(A9,'FY 2019 Maint Ad Valorem Taxes'!A:G,7,0)</f>
        <v>21067011</v>
      </c>
      <c r="U9" s="175">
        <f t="shared" si="25"/>
        <v>14847411</v>
      </c>
      <c r="V9" s="128">
        <v>0</v>
      </c>
      <c r="W9" s="122">
        <f t="shared" si="26"/>
        <v>14847411</v>
      </c>
      <c r="X9" s="147">
        <v>680406</v>
      </c>
      <c r="Y9" s="147">
        <v>12450968</v>
      </c>
      <c r="Z9" s="147">
        <v>1716037</v>
      </c>
      <c r="AA9" s="147">
        <v>0</v>
      </c>
      <c r="AB9" s="147"/>
      <c r="AC9" s="147">
        <v>0</v>
      </c>
      <c r="AD9" s="151">
        <f>ROUND(SUMIFS('Reallocation (003664)'!O:O,'Reallocation (003664)'!A:A,A9,'Reallocation (003664)'!B:B,"&lt;28"),0)</f>
        <v>3672</v>
      </c>
      <c r="AE9" s="187">
        <f t="shared" si="27"/>
        <v>459</v>
      </c>
      <c r="AF9" s="114">
        <f t="shared" si="28"/>
        <v>14851083</v>
      </c>
      <c r="AH9" s="182">
        <v>1</v>
      </c>
      <c r="AI9" s="182"/>
    </row>
    <row r="10" spans="1:35" x14ac:dyDescent="0.2">
      <c r="A10" s="162">
        <v>6661</v>
      </c>
      <c r="B10" s="5" t="s">
        <v>67</v>
      </c>
      <c r="C10" s="114">
        <f t="shared" si="13"/>
        <v>1027012</v>
      </c>
      <c r="D10" s="114">
        <f t="shared" si="14"/>
        <v>1027014</v>
      </c>
      <c r="E10" s="114">
        <f t="shared" si="15"/>
        <v>813103</v>
      </c>
      <c r="F10" s="114">
        <f t="shared" si="16"/>
        <v>813103</v>
      </c>
      <c r="G10" s="114">
        <f t="shared" si="11"/>
        <v>0</v>
      </c>
      <c r="H10" s="114">
        <f t="shared" si="11"/>
        <v>0</v>
      </c>
      <c r="I10" s="114">
        <f t="shared" si="17"/>
        <v>813103</v>
      </c>
      <c r="J10" s="114">
        <f t="shared" si="18"/>
        <v>813103</v>
      </c>
      <c r="K10" s="114">
        <f t="shared" si="19"/>
        <v>813103</v>
      </c>
      <c r="L10" s="114">
        <f t="shared" si="20"/>
        <v>813103</v>
      </c>
      <c r="M10" s="114">
        <f t="shared" si="12"/>
        <v>812863</v>
      </c>
      <c r="N10" s="115">
        <f t="shared" si="12"/>
        <v>812863</v>
      </c>
      <c r="O10" s="179">
        <f t="shared" si="21"/>
        <v>8558370</v>
      </c>
      <c r="P10" s="183">
        <f t="shared" si="22"/>
        <v>0</v>
      </c>
      <c r="Q10" s="7" t="str">
        <f t="shared" si="23"/>
        <v>Two</v>
      </c>
      <c r="R10" s="62">
        <f>VLOOKUP(A10,'Fall 2019 HC'!I:P,5,0)</f>
        <v>4564</v>
      </c>
      <c r="S10" s="120">
        <f t="shared" si="24"/>
        <v>6220538</v>
      </c>
      <c r="T10" s="121">
        <f>VLOOKUP(A10,'FY 2019 Maint Ad Valorem Taxes'!A:G,7,0)</f>
        <v>6220538</v>
      </c>
      <c r="U10" s="175">
        <f t="shared" si="25"/>
        <v>8556450</v>
      </c>
      <c r="V10" s="128">
        <v>0</v>
      </c>
      <c r="W10" s="122">
        <f t="shared" si="26"/>
        <v>8556450</v>
      </c>
      <c r="X10" s="147">
        <v>680406</v>
      </c>
      <c r="Y10" s="147">
        <v>5795515</v>
      </c>
      <c r="Z10" s="147">
        <v>830529</v>
      </c>
      <c r="AA10" s="147">
        <v>0</v>
      </c>
      <c r="AB10" s="147"/>
      <c r="AC10" s="147">
        <v>1250000</v>
      </c>
      <c r="AD10" s="151">
        <f>ROUND(SUMIFS('Reallocation (003664)'!O:O,'Reallocation (003664)'!A:A,A10,'Reallocation (003664)'!B:B,"&lt;28"),0)</f>
        <v>1920</v>
      </c>
      <c r="AE10" s="187">
        <f t="shared" si="27"/>
        <v>240</v>
      </c>
      <c r="AF10" s="114">
        <f t="shared" si="28"/>
        <v>8558370</v>
      </c>
      <c r="AH10" s="182">
        <v>-2</v>
      </c>
      <c r="AI10" s="182"/>
    </row>
    <row r="11" spans="1:35" x14ac:dyDescent="0.2">
      <c r="A11" s="162">
        <v>12015</v>
      </c>
      <c r="B11" s="5" t="s">
        <v>68</v>
      </c>
      <c r="C11" s="114">
        <f t="shared" si="13"/>
        <v>5445543</v>
      </c>
      <c r="D11" s="114">
        <f t="shared" si="14"/>
        <v>5445538</v>
      </c>
      <c r="E11" s="114">
        <f t="shared" si="15"/>
        <v>4311355</v>
      </c>
      <c r="F11" s="114">
        <f t="shared" si="16"/>
        <v>4311355</v>
      </c>
      <c r="G11" s="114">
        <f t="shared" si="11"/>
        <v>0</v>
      </c>
      <c r="H11" s="114">
        <f t="shared" si="11"/>
        <v>0</v>
      </c>
      <c r="I11" s="114">
        <f t="shared" si="17"/>
        <v>4311355</v>
      </c>
      <c r="J11" s="114">
        <f t="shared" si="18"/>
        <v>4311355</v>
      </c>
      <c r="K11" s="114">
        <f t="shared" si="19"/>
        <v>4311355</v>
      </c>
      <c r="L11" s="114">
        <f t="shared" si="20"/>
        <v>4311355</v>
      </c>
      <c r="M11" s="114">
        <f t="shared" si="12"/>
        <v>4309895</v>
      </c>
      <c r="N11" s="115">
        <f t="shared" si="12"/>
        <v>4309895</v>
      </c>
      <c r="O11" s="179">
        <f t="shared" si="21"/>
        <v>45379001</v>
      </c>
      <c r="P11" s="183">
        <f t="shared" si="22"/>
        <v>0</v>
      </c>
      <c r="Q11" s="7" t="str">
        <f t="shared" si="23"/>
        <v>Two</v>
      </c>
      <c r="R11" s="62">
        <f>VLOOKUP(A11,'Fall 2019 HC'!I:P,5,0)</f>
        <v>38730</v>
      </c>
      <c r="S11" s="120">
        <f t="shared" si="24"/>
        <v>196320613</v>
      </c>
      <c r="T11" s="121">
        <f>VLOOKUP(A11,'FY 2019 Maint Ad Valorem Taxes'!A:G,7,0)</f>
        <v>196320613</v>
      </c>
      <c r="U11" s="175">
        <f t="shared" si="25"/>
        <v>45367318</v>
      </c>
      <c r="V11" s="128">
        <v>0</v>
      </c>
      <c r="W11" s="122">
        <f t="shared" si="26"/>
        <v>45367318</v>
      </c>
      <c r="X11" s="147">
        <v>680406</v>
      </c>
      <c r="Y11" s="147">
        <v>37648546</v>
      </c>
      <c r="Z11" s="147">
        <v>6599466</v>
      </c>
      <c r="AA11" s="147">
        <v>0</v>
      </c>
      <c r="AB11" s="147"/>
      <c r="AC11" s="147">
        <f>438900</f>
        <v>438900</v>
      </c>
      <c r="AD11" s="151">
        <f>ROUND(SUMIFS('Reallocation (003664)'!O:O,'Reallocation (003664)'!A:A,A11,'Reallocation (003664)'!B:B,"&lt;28"),0)</f>
        <v>11683</v>
      </c>
      <c r="AE11" s="187">
        <f t="shared" si="27"/>
        <v>1460</v>
      </c>
      <c r="AF11" s="114">
        <f t="shared" si="28"/>
        <v>45379001</v>
      </c>
      <c r="AH11" s="182">
        <v>5</v>
      </c>
      <c r="AI11" s="182"/>
    </row>
    <row r="12" spans="1:35" ht="14.25" x14ac:dyDescent="0.2">
      <c r="A12" s="162">
        <v>3549</v>
      </c>
      <c r="B12" s="5" t="s">
        <v>682</v>
      </c>
      <c r="C12" s="114">
        <f t="shared" si="13"/>
        <v>2936558</v>
      </c>
      <c r="D12" s="114">
        <f t="shared" si="14"/>
        <v>2936555</v>
      </c>
      <c r="E12" s="114">
        <f t="shared" si="15"/>
        <v>2324937</v>
      </c>
      <c r="F12" s="114">
        <f t="shared" si="16"/>
        <v>2324937</v>
      </c>
      <c r="G12" s="114">
        <f t="shared" si="11"/>
        <v>0</v>
      </c>
      <c r="H12" s="114">
        <f t="shared" si="11"/>
        <v>0</v>
      </c>
      <c r="I12" s="114">
        <f t="shared" si="17"/>
        <v>2324937</v>
      </c>
      <c r="J12" s="114">
        <f t="shared" si="18"/>
        <v>2324937</v>
      </c>
      <c r="K12" s="114">
        <f t="shared" si="19"/>
        <v>2324937</v>
      </c>
      <c r="L12" s="114">
        <f t="shared" si="20"/>
        <v>2324937</v>
      </c>
      <c r="M12" s="114">
        <f t="shared" si="12"/>
        <v>2324148</v>
      </c>
      <c r="N12" s="115">
        <f t="shared" si="12"/>
        <v>2324148</v>
      </c>
      <c r="O12" s="179">
        <f t="shared" si="21"/>
        <v>24471031</v>
      </c>
      <c r="P12" s="183">
        <f t="shared" si="22"/>
        <v>0</v>
      </c>
      <c r="Q12" s="7" t="str">
        <f t="shared" si="23"/>
        <v>Two</v>
      </c>
      <c r="R12" s="62">
        <f>VLOOKUP(A12,'Fall 2019 HC'!I:P,5,0)</f>
        <v>19183</v>
      </c>
      <c r="S12" s="120">
        <f t="shared" si="24"/>
        <v>1939201</v>
      </c>
      <c r="T12" s="121">
        <f>VLOOKUP(A12,'FY 2019 Maint Ad Valorem Taxes'!A:G,7,0)</f>
        <v>1939201</v>
      </c>
      <c r="U12" s="175">
        <f t="shared" si="25"/>
        <v>24464719</v>
      </c>
      <c r="V12" s="128">
        <v>0</v>
      </c>
      <c r="W12" s="122">
        <f t="shared" si="26"/>
        <v>24464719</v>
      </c>
      <c r="X12" s="147">
        <v>680406</v>
      </c>
      <c r="Y12" s="147">
        <v>19921813</v>
      </c>
      <c r="Z12" s="147">
        <v>3862500</v>
      </c>
      <c r="AA12" s="147">
        <v>0</v>
      </c>
      <c r="AB12" s="147"/>
      <c r="AC12" s="147">
        <v>0</v>
      </c>
      <c r="AD12" s="151">
        <f>ROUND(SUMIFS('Reallocation (003664)'!O:O,'Reallocation (003664)'!A:A,A12,'Reallocation (003664)'!B:B,"&lt;28"),0)</f>
        <v>6312</v>
      </c>
      <c r="AE12" s="187">
        <f t="shared" si="27"/>
        <v>789</v>
      </c>
      <c r="AF12" s="114">
        <f t="shared" si="28"/>
        <v>24471031</v>
      </c>
      <c r="AH12" s="182">
        <v>3</v>
      </c>
      <c r="AI12" s="182"/>
    </row>
    <row r="13" spans="1:35" x14ac:dyDescent="0.2">
      <c r="A13" s="162">
        <v>7857</v>
      </c>
      <c r="B13" s="5" t="s">
        <v>3</v>
      </c>
      <c r="C13" s="114">
        <f t="shared" si="13"/>
        <v>719005</v>
      </c>
      <c r="D13" s="114">
        <f t="shared" si="14"/>
        <v>719001</v>
      </c>
      <c r="E13" s="114">
        <f t="shared" si="15"/>
        <v>569241</v>
      </c>
      <c r="F13" s="114">
        <f t="shared" si="16"/>
        <v>569241</v>
      </c>
      <c r="G13" s="114">
        <f t="shared" si="11"/>
        <v>0</v>
      </c>
      <c r="H13" s="114">
        <f t="shared" si="11"/>
        <v>0</v>
      </c>
      <c r="I13" s="114">
        <f t="shared" si="17"/>
        <v>569241</v>
      </c>
      <c r="J13" s="114">
        <f t="shared" si="18"/>
        <v>569241</v>
      </c>
      <c r="K13" s="114">
        <f t="shared" si="19"/>
        <v>569241</v>
      </c>
      <c r="L13" s="114">
        <f t="shared" si="20"/>
        <v>569241</v>
      </c>
      <c r="M13" s="114">
        <f t="shared" si="12"/>
        <v>569087</v>
      </c>
      <c r="N13" s="115">
        <f t="shared" si="12"/>
        <v>569087</v>
      </c>
      <c r="O13" s="179">
        <f t="shared" si="21"/>
        <v>5991626</v>
      </c>
      <c r="P13" s="183">
        <f t="shared" si="22"/>
        <v>0</v>
      </c>
      <c r="Q13" s="7" t="str">
        <f t="shared" si="23"/>
        <v>Two</v>
      </c>
      <c r="R13" s="62">
        <f>VLOOKUP(A13,'Fall 2019 HC'!I:P,5,0)</f>
        <v>4212</v>
      </c>
      <c r="S13" s="120">
        <f t="shared" si="24"/>
        <v>23510066</v>
      </c>
      <c r="T13" s="121">
        <f>VLOOKUP(A13,'FY 2019 Maint Ad Valorem Taxes'!A:G,7,0)</f>
        <v>23510066</v>
      </c>
      <c r="U13" s="175">
        <f t="shared" si="25"/>
        <v>5990394</v>
      </c>
      <c r="V13" s="128">
        <v>0</v>
      </c>
      <c r="W13" s="122">
        <f t="shared" si="26"/>
        <v>5990394</v>
      </c>
      <c r="X13" s="147">
        <v>680406</v>
      </c>
      <c r="Y13" s="147">
        <v>3969541</v>
      </c>
      <c r="Z13" s="147">
        <v>646021</v>
      </c>
      <c r="AA13" s="147">
        <v>194426</v>
      </c>
      <c r="AB13" s="147"/>
      <c r="AC13" s="147">
        <v>500000</v>
      </c>
      <c r="AD13" s="151">
        <f>ROUND(SUMIFS('Reallocation (003664)'!O:O,'Reallocation (003664)'!A:A,A13,'Reallocation (003664)'!B:B,"&lt;28"),0)</f>
        <v>1232</v>
      </c>
      <c r="AE13" s="187">
        <f t="shared" si="27"/>
        <v>154</v>
      </c>
      <c r="AF13" s="114">
        <f t="shared" si="28"/>
        <v>5991626</v>
      </c>
      <c r="AH13" s="182">
        <v>4</v>
      </c>
      <c r="AI13" s="182"/>
    </row>
    <row r="14" spans="1:35" x14ac:dyDescent="0.2">
      <c r="A14" s="162">
        <v>4003</v>
      </c>
      <c r="B14" s="5" t="s">
        <v>70</v>
      </c>
      <c r="C14" s="114">
        <f t="shared" si="13"/>
        <v>1966300</v>
      </c>
      <c r="D14" s="114">
        <f t="shared" si="14"/>
        <v>1966302</v>
      </c>
      <c r="E14" s="114">
        <f t="shared" si="15"/>
        <v>1556781</v>
      </c>
      <c r="F14" s="114">
        <f t="shared" si="16"/>
        <v>1556781</v>
      </c>
      <c r="G14" s="114">
        <f t="shared" si="11"/>
        <v>0</v>
      </c>
      <c r="H14" s="114">
        <f t="shared" si="11"/>
        <v>0</v>
      </c>
      <c r="I14" s="114">
        <f t="shared" si="17"/>
        <v>1556781</v>
      </c>
      <c r="J14" s="114">
        <f t="shared" si="18"/>
        <v>1556781</v>
      </c>
      <c r="K14" s="114">
        <f t="shared" si="19"/>
        <v>1556781</v>
      </c>
      <c r="L14" s="114">
        <f t="shared" si="20"/>
        <v>1556781</v>
      </c>
      <c r="M14" s="114">
        <f t="shared" si="12"/>
        <v>1556180</v>
      </c>
      <c r="N14" s="115">
        <f t="shared" si="12"/>
        <v>1556180</v>
      </c>
      <c r="O14" s="179">
        <f t="shared" si="21"/>
        <v>16385648</v>
      </c>
      <c r="P14" s="183">
        <f t="shared" si="22"/>
        <v>0</v>
      </c>
      <c r="Q14" s="7" t="str">
        <f t="shared" si="23"/>
        <v>Two</v>
      </c>
      <c r="R14" s="62">
        <f>VLOOKUP(A14,'Fall 2019 HC'!I:P,5,0)</f>
        <v>9492</v>
      </c>
      <c r="S14" s="120">
        <f t="shared" si="24"/>
        <v>13352061</v>
      </c>
      <c r="T14" s="121">
        <f>VLOOKUP(A14,'FY 2019 Maint Ad Valorem Taxes'!A:G,7,0)</f>
        <v>13352061</v>
      </c>
      <c r="U14" s="175">
        <f t="shared" si="25"/>
        <v>16380839</v>
      </c>
      <c r="V14" s="128">
        <v>0</v>
      </c>
      <c r="W14" s="122">
        <f t="shared" si="26"/>
        <v>16380839</v>
      </c>
      <c r="X14" s="147">
        <v>680406</v>
      </c>
      <c r="Y14" s="147">
        <v>13664587</v>
      </c>
      <c r="Z14" s="147">
        <v>2035846</v>
      </c>
      <c r="AA14" s="147">
        <v>0</v>
      </c>
      <c r="AB14" s="147"/>
      <c r="AC14" s="147">
        <v>0</v>
      </c>
      <c r="AD14" s="151">
        <f>ROUND(SUMIFS('Reallocation (003664)'!O:O,'Reallocation (003664)'!A:A,A14,'Reallocation (003664)'!B:B,"&lt;28"),0)</f>
        <v>4809</v>
      </c>
      <c r="AE14" s="187">
        <f t="shared" si="27"/>
        <v>601</v>
      </c>
      <c r="AF14" s="114">
        <f t="shared" si="28"/>
        <v>16385648</v>
      </c>
      <c r="AH14" s="182">
        <v>-2</v>
      </c>
      <c r="AI14" s="182"/>
    </row>
    <row r="15" spans="1:35" x14ac:dyDescent="0.2">
      <c r="A15" s="162">
        <v>3553</v>
      </c>
      <c r="B15" s="5" t="s">
        <v>71</v>
      </c>
      <c r="C15" s="114">
        <f t="shared" si="13"/>
        <v>642502</v>
      </c>
      <c r="D15" s="114">
        <f t="shared" si="14"/>
        <v>642498</v>
      </c>
      <c r="E15" s="114">
        <f t="shared" si="15"/>
        <v>508677</v>
      </c>
      <c r="F15" s="114">
        <f t="shared" si="16"/>
        <v>508677</v>
      </c>
      <c r="G15" s="114">
        <f t="shared" si="11"/>
        <v>0</v>
      </c>
      <c r="H15" s="114">
        <f t="shared" si="11"/>
        <v>0</v>
      </c>
      <c r="I15" s="114">
        <f t="shared" si="17"/>
        <v>508677</v>
      </c>
      <c r="J15" s="114">
        <f t="shared" si="18"/>
        <v>508677</v>
      </c>
      <c r="K15" s="114">
        <f t="shared" si="19"/>
        <v>508677</v>
      </c>
      <c r="L15" s="114">
        <f t="shared" si="20"/>
        <v>508677</v>
      </c>
      <c r="M15" s="114">
        <f t="shared" si="12"/>
        <v>508519</v>
      </c>
      <c r="N15" s="115">
        <f t="shared" si="12"/>
        <v>508519</v>
      </c>
      <c r="O15" s="179">
        <f t="shared" si="21"/>
        <v>5354100</v>
      </c>
      <c r="P15" s="183">
        <f t="shared" si="22"/>
        <v>0</v>
      </c>
      <c r="Q15" s="7" t="str">
        <f t="shared" si="23"/>
        <v>Two</v>
      </c>
      <c r="R15" s="62">
        <f>VLOOKUP(A15,'Fall 2019 HC'!I:P,5,0)</f>
        <v>3539</v>
      </c>
      <c r="S15" s="120">
        <f t="shared" si="24"/>
        <v>1174942</v>
      </c>
      <c r="T15" s="121">
        <f>VLOOKUP(A15,'FY 2019 Maint Ad Valorem Taxes'!A:G,7,0)</f>
        <v>1174942</v>
      </c>
      <c r="U15" s="175">
        <f t="shared" si="25"/>
        <v>5352834</v>
      </c>
      <c r="V15" s="128">
        <v>0</v>
      </c>
      <c r="W15" s="122">
        <f t="shared" si="26"/>
        <v>5352834</v>
      </c>
      <c r="X15" s="147">
        <v>680406</v>
      </c>
      <c r="Y15" s="147">
        <v>4067741</v>
      </c>
      <c r="Z15" s="147">
        <v>604687</v>
      </c>
      <c r="AA15" s="147">
        <v>0</v>
      </c>
      <c r="AB15" s="147"/>
      <c r="AC15" s="147">
        <v>0</v>
      </c>
      <c r="AD15" s="151">
        <f>ROUND(SUMIFS('Reallocation (003664)'!O:O,'Reallocation (003664)'!A:A,A15,'Reallocation (003664)'!B:B,"&lt;28"),0)</f>
        <v>1266</v>
      </c>
      <c r="AE15" s="187">
        <f t="shared" si="27"/>
        <v>158</v>
      </c>
      <c r="AF15" s="114">
        <f t="shared" si="28"/>
        <v>5354100</v>
      </c>
      <c r="AH15" s="182">
        <v>4</v>
      </c>
      <c r="AI15" s="182"/>
    </row>
    <row r="16" spans="1:35" x14ac:dyDescent="0.2">
      <c r="A16" s="162">
        <v>3554</v>
      </c>
      <c r="B16" s="5" t="s">
        <v>72</v>
      </c>
      <c r="C16" s="114">
        <f t="shared" si="13"/>
        <v>352064</v>
      </c>
      <c r="D16" s="114">
        <f t="shared" si="14"/>
        <v>352066</v>
      </c>
      <c r="E16" s="114">
        <f t="shared" si="15"/>
        <v>278734</v>
      </c>
      <c r="F16" s="114">
        <f t="shared" si="16"/>
        <v>278734</v>
      </c>
      <c r="G16" s="114">
        <f t="shared" si="11"/>
        <v>0</v>
      </c>
      <c r="H16" s="114">
        <f t="shared" si="11"/>
        <v>0</v>
      </c>
      <c r="I16" s="114">
        <f t="shared" si="17"/>
        <v>278734</v>
      </c>
      <c r="J16" s="114">
        <f t="shared" si="18"/>
        <v>278734</v>
      </c>
      <c r="K16" s="114">
        <f t="shared" si="19"/>
        <v>278734</v>
      </c>
      <c r="L16" s="114">
        <f t="shared" si="20"/>
        <v>278734</v>
      </c>
      <c r="M16" s="114">
        <f t="shared" si="12"/>
        <v>278663</v>
      </c>
      <c r="N16" s="115">
        <f t="shared" si="12"/>
        <v>278663</v>
      </c>
      <c r="O16" s="179">
        <f t="shared" si="21"/>
        <v>2933860</v>
      </c>
      <c r="P16" s="183">
        <f t="shared" si="22"/>
        <v>0</v>
      </c>
      <c r="Q16" s="7" t="str">
        <f t="shared" si="23"/>
        <v>Two</v>
      </c>
      <c r="R16" s="62">
        <f>VLOOKUP(A16,'Fall 2019 HC'!I:P,5,0)</f>
        <v>1579</v>
      </c>
      <c r="S16" s="120">
        <f t="shared" si="24"/>
        <v>574714</v>
      </c>
      <c r="T16" s="121">
        <f>VLOOKUP(A16,'FY 2019 Maint Ad Valorem Taxes'!A:G,7,0)</f>
        <v>574714</v>
      </c>
      <c r="U16" s="175">
        <f t="shared" si="25"/>
        <v>2933292</v>
      </c>
      <c r="V16" s="128">
        <v>0</v>
      </c>
      <c r="W16" s="122">
        <f t="shared" si="26"/>
        <v>2933292</v>
      </c>
      <c r="X16" s="147">
        <v>680406</v>
      </c>
      <c r="Y16" s="147">
        <v>1966370</v>
      </c>
      <c r="Z16" s="147">
        <v>286516</v>
      </c>
      <c r="AA16" s="147">
        <v>0</v>
      </c>
      <c r="AB16" s="147"/>
      <c r="AC16" s="147">
        <v>0</v>
      </c>
      <c r="AD16" s="151">
        <f>ROUND(SUMIFS('Reallocation (003664)'!O:O,'Reallocation (003664)'!A:A,A16,'Reallocation (003664)'!B:B,"&lt;28"),0)</f>
        <v>568</v>
      </c>
      <c r="AE16" s="187">
        <f t="shared" si="27"/>
        <v>71</v>
      </c>
      <c r="AF16" s="114">
        <f t="shared" si="28"/>
        <v>2933860</v>
      </c>
      <c r="AH16" s="182">
        <v>-2</v>
      </c>
      <c r="AI16" s="182"/>
    </row>
    <row r="17" spans="1:35" x14ac:dyDescent="0.2">
      <c r="A17" s="162">
        <v>3546</v>
      </c>
      <c r="B17" s="5" t="s">
        <v>73</v>
      </c>
      <c r="C17" s="114">
        <f t="shared" si="13"/>
        <v>816753</v>
      </c>
      <c r="D17" s="114">
        <f t="shared" si="14"/>
        <v>816747</v>
      </c>
      <c r="E17" s="114">
        <f t="shared" si="15"/>
        <v>646634</v>
      </c>
      <c r="F17" s="114">
        <f t="shared" si="16"/>
        <v>646634</v>
      </c>
      <c r="G17" s="114">
        <f t="shared" si="11"/>
        <v>0</v>
      </c>
      <c r="H17" s="114">
        <f t="shared" si="11"/>
        <v>0</v>
      </c>
      <c r="I17" s="114">
        <f t="shared" si="17"/>
        <v>646634</v>
      </c>
      <c r="J17" s="114">
        <f t="shared" si="18"/>
        <v>646634</v>
      </c>
      <c r="K17" s="114">
        <f t="shared" si="19"/>
        <v>646634</v>
      </c>
      <c r="L17" s="114">
        <f t="shared" si="20"/>
        <v>646634</v>
      </c>
      <c r="M17" s="114">
        <f t="shared" si="12"/>
        <v>646430</v>
      </c>
      <c r="N17" s="115">
        <f t="shared" si="12"/>
        <v>646430</v>
      </c>
      <c r="O17" s="179">
        <f t="shared" si="21"/>
        <v>6806164</v>
      </c>
      <c r="P17" s="183">
        <f t="shared" si="22"/>
        <v>0</v>
      </c>
      <c r="Q17" s="7" t="str">
        <f t="shared" si="23"/>
        <v>Two</v>
      </c>
      <c r="R17" s="62">
        <f>VLOOKUP(A17,'Fall 2019 HC'!I:P,5,0)</f>
        <v>4818</v>
      </c>
      <c r="S17" s="120">
        <f t="shared" si="24"/>
        <v>2293641</v>
      </c>
      <c r="T17" s="121">
        <f>VLOOKUP(A17,'FY 2019 Maint Ad Valorem Taxes'!A:G,7,0)</f>
        <v>2293641</v>
      </c>
      <c r="U17" s="175">
        <f t="shared" si="25"/>
        <v>6804529</v>
      </c>
      <c r="V17" s="128">
        <v>0</v>
      </c>
      <c r="W17" s="122">
        <f t="shared" si="26"/>
        <v>6804529</v>
      </c>
      <c r="X17" s="147">
        <v>680406</v>
      </c>
      <c r="Y17" s="147">
        <v>4934085</v>
      </c>
      <c r="Z17" s="147">
        <v>730655</v>
      </c>
      <c r="AA17" s="147">
        <v>0</v>
      </c>
      <c r="AB17" s="147">
        <v>459383</v>
      </c>
      <c r="AC17" s="147">
        <v>0</v>
      </c>
      <c r="AD17" s="151">
        <f>ROUND(SUMIFS('Reallocation (003664)'!O:O,'Reallocation (003664)'!A:A,A17,'Reallocation (003664)'!B:B,"&lt;28"),0)</f>
        <v>1635</v>
      </c>
      <c r="AE17" s="187">
        <f t="shared" si="27"/>
        <v>204</v>
      </c>
      <c r="AF17" s="114">
        <f t="shared" si="28"/>
        <v>6806164</v>
      </c>
      <c r="AH17" s="182">
        <v>6</v>
      </c>
      <c r="AI17" s="182"/>
    </row>
    <row r="18" spans="1:35" x14ac:dyDescent="0.2">
      <c r="A18" s="162">
        <v>7096</v>
      </c>
      <c r="B18" s="5" t="s">
        <v>108</v>
      </c>
      <c r="C18" s="114">
        <f t="shared" si="13"/>
        <v>784203</v>
      </c>
      <c r="D18" s="114">
        <f t="shared" si="14"/>
        <v>784196</v>
      </c>
      <c r="E18" s="114">
        <f t="shared" si="15"/>
        <v>620860</v>
      </c>
      <c r="F18" s="114">
        <f t="shared" si="16"/>
        <v>620860</v>
      </c>
      <c r="G18" s="114">
        <f t="shared" si="11"/>
        <v>0</v>
      </c>
      <c r="H18" s="114">
        <f t="shared" si="11"/>
        <v>0</v>
      </c>
      <c r="I18" s="114">
        <f t="shared" si="17"/>
        <v>620860</v>
      </c>
      <c r="J18" s="114">
        <f t="shared" si="18"/>
        <v>620860</v>
      </c>
      <c r="K18" s="114">
        <f t="shared" si="19"/>
        <v>620860</v>
      </c>
      <c r="L18" s="114">
        <f t="shared" si="20"/>
        <v>620860</v>
      </c>
      <c r="M18" s="114">
        <f t="shared" si="12"/>
        <v>620676</v>
      </c>
      <c r="N18" s="115">
        <f t="shared" si="12"/>
        <v>620676</v>
      </c>
      <c r="O18" s="179">
        <f t="shared" si="21"/>
        <v>6534911</v>
      </c>
      <c r="P18" s="183">
        <f t="shared" si="22"/>
        <v>0</v>
      </c>
      <c r="Q18" s="7" t="str">
        <f t="shared" si="23"/>
        <v>Two</v>
      </c>
      <c r="R18" s="62">
        <f>VLOOKUP(A18,'Fall 2019 HC'!I:P,5,0)</f>
        <v>4687</v>
      </c>
      <c r="S18" s="120">
        <f t="shared" si="24"/>
        <v>22567888</v>
      </c>
      <c r="T18" s="121">
        <f>VLOOKUP(A18,'FY 2019 Maint Ad Valorem Taxes'!A:G,7,0)</f>
        <v>22567888</v>
      </c>
      <c r="U18" s="175">
        <f t="shared" si="25"/>
        <v>6533436</v>
      </c>
      <c r="V18" s="128">
        <v>0</v>
      </c>
      <c r="W18" s="122">
        <f t="shared" si="26"/>
        <v>6533436</v>
      </c>
      <c r="X18" s="147">
        <v>680406</v>
      </c>
      <c r="Y18" s="147">
        <v>5126738</v>
      </c>
      <c r="Z18" s="147">
        <v>726292</v>
      </c>
      <c r="AA18" s="147">
        <v>0</v>
      </c>
      <c r="AB18" s="147"/>
      <c r="AC18" s="147">
        <v>0</v>
      </c>
      <c r="AD18" s="151">
        <f>ROUND(SUMIFS('Reallocation (003664)'!O:O,'Reallocation (003664)'!A:A,A18,'Reallocation (003664)'!B:B,"&lt;28"),0)</f>
        <v>1475</v>
      </c>
      <c r="AE18" s="187">
        <f t="shared" si="27"/>
        <v>184</v>
      </c>
      <c r="AF18" s="114">
        <f t="shared" si="28"/>
        <v>6534911</v>
      </c>
      <c r="AH18" s="182">
        <v>7</v>
      </c>
      <c r="AI18" s="182"/>
    </row>
    <row r="19" spans="1:35" x14ac:dyDescent="0.2">
      <c r="A19" s="162">
        <v>23614</v>
      </c>
      <c r="B19" s="5" t="s">
        <v>74</v>
      </c>
      <c r="C19" s="114">
        <f t="shared" si="13"/>
        <v>4781217</v>
      </c>
      <c r="D19" s="114">
        <f t="shared" si="14"/>
        <v>4781221</v>
      </c>
      <c r="E19" s="114">
        <f t="shared" si="15"/>
        <v>3785371</v>
      </c>
      <c r="F19" s="114">
        <f t="shared" si="16"/>
        <v>3785371</v>
      </c>
      <c r="G19" s="114">
        <f t="shared" si="11"/>
        <v>0</v>
      </c>
      <c r="H19" s="114">
        <f t="shared" si="11"/>
        <v>0</v>
      </c>
      <c r="I19" s="114">
        <f t="shared" si="17"/>
        <v>3785371</v>
      </c>
      <c r="J19" s="114">
        <f t="shared" si="18"/>
        <v>3785371</v>
      </c>
      <c r="K19" s="114">
        <f t="shared" si="19"/>
        <v>3785371</v>
      </c>
      <c r="L19" s="114">
        <f t="shared" si="20"/>
        <v>3785371</v>
      </c>
      <c r="M19" s="114">
        <f t="shared" si="12"/>
        <v>3784232</v>
      </c>
      <c r="N19" s="115">
        <f t="shared" si="12"/>
        <v>3784232</v>
      </c>
      <c r="O19" s="179">
        <f t="shared" si="21"/>
        <v>39843128</v>
      </c>
      <c r="P19" s="183">
        <f t="shared" si="22"/>
        <v>0</v>
      </c>
      <c r="Q19" s="7" t="str">
        <f t="shared" si="23"/>
        <v>Two</v>
      </c>
      <c r="R19" s="62">
        <f>VLOOKUP(A19,'Fall 2019 HC'!I:P,5,0)</f>
        <v>34328</v>
      </c>
      <c r="S19" s="120">
        <f t="shared" si="24"/>
        <v>106276226</v>
      </c>
      <c r="T19" s="121">
        <f>VLOOKUP(A19,'FY 2019 Maint Ad Valorem Taxes'!A:G,7,0)</f>
        <v>106276226</v>
      </c>
      <c r="U19" s="175">
        <f t="shared" si="25"/>
        <v>39834019</v>
      </c>
      <c r="V19" s="128">
        <v>0</v>
      </c>
      <c r="W19" s="122">
        <f t="shared" si="26"/>
        <v>39834019</v>
      </c>
      <c r="X19" s="147">
        <v>680406</v>
      </c>
      <c r="Y19" s="147">
        <v>34207366</v>
      </c>
      <c r="Z19" s="147">
        <v>4946247</v>
      </c>
      <c r="AA19" s="147">
        <v>0</v>
      </c>
      <c r="AB19" s="147"/>
      <c r="AC19" s="147">
        <v>0</v>
      </c>
      <c r="AD19" s="151">
        <f>ROUND(SUMIFS('Reallocation (003664)'!O:O,'Reallocation (003664)'!A:A,A19,'Reallocation (003664)'!B:B,"&lt;28"),0)</f>
        <v>9109</v>
      </c>
      <c r="AE19" s="187">
        <f t="shared" si="27"/>
        <v>1139</v>
      </c>
      <c r="AF19" s="114">
        <f t="shared" si="28"/>
        <v>39843128</v>
      </c>
      <c r="AH19" s="182">
        <v>-4</v>
      </c>
      <c r="AI19" s="182"/>
    </row>
    <row r="20" spans="1:35" x14ac:dyDescent="0.2">
      <c r="A20" s="162">
        <v>9331</v>
      </c>
      <c r="B20" s="5" t="s">
        <v>75</v>
      </c>
      <c r="C20" s="114">
        <f t="shared" si="13"/>
        <v>11573788</v>
      </c>
      <c r="D20" s="114">
        <f t="shared" si="14"/>
        <v>11573789</v>
      </c>
      <c r="E20" s="114">
        <f t="shared" si="15"/>
        <v>9163201</v>
      </c>
      <c r="F20" s="114">
        <f t="shared" si="16"/>
        <v>9163201</v>
      </c>
      <c r="G20" s="114">
        <f t="shared" si="11"/>
        <v>0</v>
      </c>
      <c r="H20" s="114">
        <f t="shared" si="11"/>
        <v>0</v>
      </c>
      <c r="I20" s="114">
        <f t="shared" si="17"/>
        <v>9163201</v>
      </c>
      <c r="J20" s="114">
        <f t="shared" si="18"/>
        <v>9163201</v>
      </c>
      <c r="K20" s="114">
        <f t="shared" si="19"/>
        <v>9163201</v>
      </c>
      <c r="L20" s="114">
        <f t="shared" si="20"/>
        <v>9163201</v>
      </c>
      <c r="M20" s="114">
        <f t="shared" si="12"/>
        <v>9160236</v>
      </c>
      <c r="N20" s="115">
        <f t="shared" si="12"/>
        <v>9160236</v>
      </c>
      <c r="O20" s="179">
        <f t="shared" si="21"/>
        <v>96447255</v>
      </c>
      <c r="P20" s="183">
        <f t="shared" si="22"/>
        <v>0</v>
      </c>
      <c r="Q20" s="7" t="str">
        <f t="shared" si="23"/>
        <v>Two</v>
      </c>
      <c r="R20" s="62">
        <f>VLOOKUP(A20,'Fall 2019 HC'!I:P,5,0)</f>
        <v>82246</v>
      </c>
      <c r="S20" s="120">
        <f t="shared" si="24"/>
        <v>257730336</v>
      </c>
      <c r="T20" s="121">
        <f>VLOOKUP(A20,'FY 2019 Maint Ad Valorem Taxes'!A:G,7,0)</f>
        <v>257730336</v>
      </c>
      <c r="U20" s="175">
        <f t="shared" si="25"/>
        <v>96423537</v>
      </c>
      <c r="V20" s="128">
        <v>0</v>
      </c>
      <c r="W20" s="122">
        <f t="shared" si="26"/>
        <v>96423537</v>
      </c>
      <c r="X20" s="147">
        <v>680406</v>
      </c>
      <c r="Y20" s="147">
        <v>83339382</v>
      </c>
      <c r="Z20" s="147">
        <v>10475426</v>
      </c>
      <c r="AA20" s="147">
        <v>0</v>
      </c>
      <c r="AB20" s="147"/>
      <c r="AC20" s="147">
        <f>1635385+292938</f>
        <v>1928323</v>
      </c>
      <c r="AD20" s="151">
        <f>ROUND(SUMIFS('Reallocation (003664)'!O:O,'Reallocation (003664)'!A:A,A20,'Reallocation (003664)'!B:B,"&lt;28"),0)</f>
        <v>23718</v>
      </c>
      <c r="AE20" s="187">
        <f t="shared" si="27"/>
        <v>2965</v>
      </c>
      <c r="AF20" s="114">
        <f t="shared" si="28"/>
        <v>96447255</v>
      </c>
      <c r="AH20" s="182">
        <v>-1</v>
      </c>
      <c r="AI20" s="182"/>
    </row>
    <row r="21" spans="1:35" x14ac:dyDescent="0.2">
      <c r="A21" s="162">
        <v>3563</v>
      </c>
      <c r="B21" s="5" t="s">
        <v>76</v>
      </c>
      <c r="C21" s="114">
        <f t="shared" si="13"/>
        <v>1978026</v>
      </c>
      <c r="D21" s="114">
        <f t="shared" si="14"/>
        <v>1978031</v>
      </c>
      <c r="E21" s="114">
        <f t="shared" si="15"/>
        <v>1566045</v>
      </c>
      <c r="F21" s="114">
        <f t="shared" si="16"/>
        <v>1566045</v>
      </c>
      <c r="G21" s="114">
        <f t="shared" si="11"/>
        <v>0</v>
      </c>
      <c r="H21" s="114">
        <f t="shared" si="11"/>
        <v>0</v>
      </c>
      <c r="I21" s="114">
        <f t="shared" si="17"/>
        <v>1566045</v>
      </c>
      <c r="J21" s="114">
        <f t="shared" si="18"/>
        <v>1566045</v>
      </c>
      <c r="K21" s="114">
        <f t="shared" si="19"/>
        <v>1566045</v>
      </c>
      <c r="L21" s="114">
        <f t="shared" si="20"/>
        <v>1566045</v>
      </c>
      <c r="M21" s="114">
        <f t="shared" si="12"/>
        <v>1565550</v>
      </c>
      <c r="N21" s="115">
        <f t="shared" si="12"/>
        <v>1565550</v>
      </c>
      <c r="O21" s="179">
        <f t="shared" si="21"/>
        <v>16483427</v>
      </c>
      <c r="P21" s="183">
        <f t="shared" si="22"/>
        <v>0</v>
      </c>
      <c r="Q21" s="7" t="str">
        <f t="shared" si="23"/>
        <v>Two</v>
      </c>
      <c r="R21" s="62">
        <f>VLOOKUP(A21,'Fall 2019 HC'!I:P,5,0)</f>
        <v>12008</v>
      </c>
      <c r="S21" s="120">
        <f t="shared" si="24"/>
        <v>54449297</v>
      </c>
      <c r="T21" s="121">
        <f>VLOOKUP(A21,'FY 2019 Maint Ad Valorem Taxes'!A:G,7,0)</f>
        <v>54449297</v>
      </c>
      <c r="U21" s="175">
        <f t="shared" si="25"/>
        <v>16479469</v>
      </c>
      <c r="V21" s="128">
        <v>0</v>
      </c>
      <c r="W21" s="122">
        <f t="shared" si="26"/>
        <v>16479469</v>
      </c>
      <c r="X21" s="147">
        <v>680406</v>
      </c>
      <c r="Y21" s="147">
        <v>14174571</v>
      </c>
      <c r="Z21" s="147">
        <v>1624492</v>
      </c>
      <c r="AA21" s="147">
        <v>0</v>
      </c>
      <c r="AB21" s="147"/>
      <c r="AC21" s="147">
        <v>0</v>
      </c>
      <c r="AD21" s="151">
        <f>ROUND(SUMIFS('Reallocation (003664)'!O:O,'Reallocation (003664)'!A:A,A21,'Reallocation (003664)'!B:B,"&lt;28"),0)</f>
        <v>3958</v>
      </c>
      <c r="AE21" s="187">
        <f t="shared" si="27"/>
        <v>495</v>
      </c>
      <c r="AF21" s="114">
        <f t="shared" si="28"/>
        <v>16483427</v>
      </c>
      <c r="AH21" s="182">
        <v>-5</v>
      </c>
      <c r="AI21" s="182"/>
    </row>
    <row r="22" spans="1:35" x14ac:dyDescent="0.2">
      <c r="A22" s="163">
        <v>10387</v>
      </c>
      <c r="B22" s="8" t="s">
        <v>77</v>
      </c>
      <c r="C22" s="114">
        <f t="shared" si="13"/>
        <v>3853763</v>
      </c>
      <c r="D22" s="114">
        <f t="shared" si="14"/>
        <v>3853763</v>
      </c>
      <c r="E22" s="114">
        <f t="shared" si="15"/>
        <v>3051114</v>
      </c>
      <c r="F22" s="114">
        <f t="shared" si="16"/>
        <v>3051114</v>
      </c>
      <c r="G22" s="114">
        <f t="shared" si="11"/>
        <v>0</v>
      </c>
      <c r="H22" s="114">
        <f t="shared" si="11"/>
        <v>0</v>
      </c>
      <c r="I22" s="114">
        <f t="shared" si="17"/>
        <v>3051114</v>
      </c>
      <c r="J22" s="114">
        <f t="shared" si="18"/>
        <v>3051114</v>
      </c>
      <c r="K22" s="114">
        <f t="shared" si="19"/>
        <v>3051114</v>
      </c>
      <c r="L22" s="114">
        <f t="shared" si="20"/>
        <v>3051114</v>
      </c>
      <c r="M22" s="114">
        <f t="shared" si="12"/>
        <v>3050068</v>
      </c>
      <c r="N22" s="115">
        <f t="shared" si="12"/>
        <v>3050068</v>
      </c>
      <c r="O22" s="179">
        <f t="shared" si="21"/>
        <v>32114346</v>
      </c>
      <c r="P22" s="183">
        <f t="shared" si="22"/>
        <v>0</v>
      </c>
      <c r="Q22" s="7" t="str">
        <f t="shared" si="23"/>
        <v>Two</v>
      </c>
      <c r="R22" s="62">
        <f>VLOOKUP(A22,'Fall 2019 HC'!I:P,5,0)</f>
        <v>28124</v>
      </c>
      <c r="S22" s="120">
        <f t="shared" si="24"/>
        <v>61284007</v>
      </c>
      <c r="T22" s="121">
        <f>VLOOKUP(A22,'FY 2019 Maint Ad Valorem Taxes'!A:G,7,0)</f>
        <v>61284007</v>
      </c>
      <c r="U22" s="173">
        <f t="shared" si="25"/>
        <v>32105979</v>
      </c>
      <c r="V22" s="128">
        <v>0</v>
      </c>
      <c r="W22" s="122">
        <f t="shared" si="26"/>
        <v>32105979</v>
      </c>
      <c r="X22" s="147">
        <v>680406</v>
      </c>
      <c r="Y22" s="147">
        <v>26649522</v>
      </c>
      <c r="Z22" s="147">
        <v>4776051</v>
      </c>
      <c r="AA22" s="147">
        <v>0</v>
      </c>
      <c r="AB22" s="147"/>
      <c r="AC22" s="147">
        <v>0</v>
      </c>
      <c r="AD22" s="151">
        <f>ROUND(SUMIFS('Reallocation (003664)'!O:O,'Reallocation (003664)'!A:A,A22,'Reallocation (003664)'!B:B,"&lt;28"),0)</f>
        <v>8367</v>
      </c>
      <c r="AE22" s="187">
        <f t="shared" si="27"/>
        <v>1046</v>
      </c>
      <c r="AF22" s="114">
        <f t="shared" si="28"/>
        <v>32114346</v>
      </c>
      <c r="AH22" s="182">
        <v>0</v>
      </c>
      <c r="AI22" s="182"/>
    </row>
    <row r="23" spans="1:35" x14ac:dyDescent="0.2">
      <c r="A23" s="162">
        <v>3568</v>
      </c>
      <c r="B23" s="5" t="s">
        <v>78</v>
      </c>
      <c r="C23" s="114">
        <f t="shared" si="13"/>
        <v>304695</v>
      </c>
      <c r="D23" s="114">
        <f t="shared" si="14"/>
        <v>304693</v>
      </c>
      <c r="E23" s="114">
        <f t="shared" si="15"/>
        <v>241229</v>
      </c>
      <c r="F23" s="114">
        <f t="shared" si="16"/>
        <v>241229</v>
      </c>
      <c r="G23" s="114">
        <f t="shared" si="11"/>
        <v>0</v>
      </c>
      <c r="H23" s="114">
        <f t="shared" si="11"/>
        <v>0</v>
      </c>
      <c r="I23" s="114">
        <f t="shared" si="17"/>
        <v>241229</v>
      </c>
      <c r="J23" s="114">
        <f t="shared" si="18"/>
        <v>241229</v>
      </c>
      <c r="K23" s="114">
        <f t="shared" si="19"/>
        <v>241229</v>
      </c>
      <c r="L23" s="114">
        <f t="shared" si="20"/>
        <v>241229</v>
      </c>
      <c r="M23" s="114">
        <f t="shared" si="12"/>
        <v>241161</v>
      </c>
      <c r="N23" s="115">
        <f t="shared" si="12"/>
        <v>241161</v>
      </c>
      <c r="O23" s="179">
        <f t="shared" si="21"/>
        <v>2539084</v>
      </c>
      <c r="P23" s="183">
        <f t="shared" si="22"/>
        <v>0</v>
      </c>
      <c r="Q23" s="7" t="str">
        <f t="shared" si="23"/>
        <v>Two</v>
      </c>
      <c r="R23" s="62">
        <f>VLOOKUP(A23,'Fall 2019 HC'!I:P,5,0)</f>
        <v>1492</v>
      </c>
      <c r="S23" s="120">
        <f t="shared" si="24"/>
        <v>2474830</v>
      </c>
      <c r="T23" s="121">
        <f>VLOOKUP(A23,'FY 2019 Maint Ad Valorem Taxes'!A:G,7,0)</f>
        <v>2474830</v>
      </c>
      <c r="U23" s="175">
        <f t="shared" si="25"/>
        <v>2538541</v>
      </c>
      <c r="V23" s="128">
        <v>0</v>
      </c>
      <c r="W23" s="122">
        <f t="shared" si="26"/>
        <v>2538541</v>
      </c>
      <c r="X23" s="147">
        <v>680406</v>
      </c>
      <c r="Y23" s="147">
        <v>1588800</v>
      </c>
      <c r="Z23" s="147">
        <v>269335</v>
      </c>
      <c r="AA23" s="147">
        <v>0</v>
      </c>
      <c r="AB23" s="147"/>
      <c r="AC23" s="147">
        <v>0</v>
      </c>
      <c r="AD23" s="151">
        <f>ROUND(SUMIFS('Reallocation (003664)'!O:O,'Reallocation (003664)'!A:A,A23,'Reallocation (003664)'!B:B,"&lt;28"),0)</f>
        <v>543</v>
      </c>
      <c r="AE23" s="187">
        <f t="shared" si="27"/>
        <v>68</v>
      </c>
      <c r="AF23" s="114">
        <f t="shared" si="28"/>
        <v>2539084</v>
      </c>
      <c r="AH23" s="182">
        <v>2</v>
      </c>
      <c r="AI23" s="182"/>
    </row>
    <row r="24" spans="1:35" x14ac:dyDescent="0.2">
      <c r="A24" s="162">
        <v>6662</v>
      </c>
      <c r="B24" s="5" t="s">
        <v>79</v>
      </c>
      <c r="C24" s="114">
        <f t="shared" si="13"/>
        <v>553114</v>
      </c>
      <c r="D24" s="114">
        <f t="shared" si="14"/>
        <v>553113</v>
      </c>
      <c r="E24" s="114">
        <f t="shared" si="15"/>
        <v>437904</v>
      </c>
      <c r="F24" s="114">
        <f t="shared" si="16"/>
        <v>437904</v>
      </c>
      <c r="G24" s="114">
        <f t="shared" si="11"/>
        <v>0</v>
      </c>
      <c r="H24" s="114">
        <f t="shared" si="11"/>
        <v>0</v>
      </c>
      <c r="I24" s="114">
        <f t="shared" si="17"/>
        <v>437904</v>
      </c>
      <c r="J24" s="114">
        <f t="shared" si="18"/>
        <v>437904</v>
      </c>
      <c r="K24" s="114">
        <f t="shared" si="19"/>
        <v>437904</v>
      </c>
      <c r="L24" s="114">
        <f t="shared" si="20"/>
        <v>437904</v>
      </c>
      <c r="M24" s="114">
        <f t="shared" si="12"/>
        <v>437795</v>
      </c>
      <c r="N24" s="115">
        <f t="shared" si="12"/>
        <v>437795</v>
      </c>
      <c r="O24" s="179">
        <f t="shared" si="21"/>
        <v>4609241</v>
      </c>
      <c r="P24" s="183">
        <f t="shared" si="22"/>
        <v>0</v>
      </c>
      <c r="Q24" s="7" t="str">
        <f t="shared" si="23"/>
        <v>Two</v>
      </c>
      <c r="R24" s="62">
        <f>VLOOKUP(A24,'Fall 2019 HC'!I:P,5,0)</f>
        <v>2306</v>
      </c>
      <c r="S24" s="120">
        <f t="shared" si="24"/>
        <v>13869957</v>
      </c>
      <c r="T24" s="121">
        <f>VLOOKUP(A24,'FY 2019 Maint Ad Valorem Taxes'!A:G,7,0)</f>
        <v>13869957</v>
      </c>
      <c r="U24" s="175">
        <f t="shared" si="25"/>
        <v>4608370</v>
      </c>
      <c r="V24" s="128">
        <v>0</v>
      </c>
      <c r="W24" s="122">
        <f t="shared" si="26"/>
        <v>4608370</v>
      </c>
      <c r="X24" s="147">
        <v>680406</v>
      </c>
      <c r="Y24" s="147">
        <v>3538299</v>
      </c>
      <c r="Z24" s="147">
        <v>389665</v>
      </c>
      <c r="AA24" s="147">
        <v>0</v>
      </c>
      <c r="AB24" s="147"/>
      <c r="AC24" s="147">
        <v>0</v>
      </c>
      <c r="AD24" s="151">
        <f>ROUND(SUMIFS('Reallocation (003664)'!O:O,'Reallocation (003664)'!A:A,A24,'Reallocation (003664)'!B:B,"&lt;28"),0)</f>
        <v>871</v>
      </c>
      <c r="AE24" s="187">
        <f t="shared" si="27"/>
        <v>109</v>
      </c>
      <c r="AF24" s="114">
        <f t="shared" si="28"/>
        <v>4609241</v>
      </c>
      <c r="AH24" s="182">
        <v>1</v>
      </c>
      <c r="AI24" s="182"/>
    </row>
    <row r="25" spans="1:35" x14ac:dyDescent="0.2">
      <c r="A25" s="162">
        <v>3570</v>
      </c>
      <c r="B25" s="5" t="s">
        <v>80</v>
      </c>
      <c r="C25" s="114">
        <f t="shared" si="13"/>
        <v>851287</v>
      </c>
      <c r="D25" s="114">
        <f t="shared" si="14"/>
        <v>851289</v>
      </c>
      <c r="E25" s="114">
        <f t="shared" si="15"/>
        <v>673985</v>
      </c>
      <c r="F25" s="114">
        <f t="shared" si="16"/>
        <v>673985</v>
      </c>
      <c r="G25" s="114">
        <f t="shared" si="11"/>
        <v>0</v>
      </c>
      <c r="H25" s="114">
        <f t="shared" si="11"/>
        <v>0</v>
      </c>
      <c r="I25" s="114">
        <f t="shared" si="17"/>
        <v>673985</v>
      </c>
      <c r="J25" s="114">
        <f t="shared" si="18"/>
        <v>673985</v>
      </c>
      <c r="K25" s="114">
        <f t="shared" si="19"/>
        <v>673985</v>
      </c>
      <c r="L25" s="114">
        <f t="shared" si="20"/>
        <v>673985</v>
      </c>
      <c r="M25" s="114">
        <f t="shared" si="12"/>
        <v>673753</v>
      </c>
      <c r="N25" s="115">
        <f t="shared" si="12"/>
        <v>673753</v>
      </c>
      <c r="O25" s="179">
        <f t="shared" si="21"/>
        <v>7093992</v>
      </c>
      <c r="P25" s="183">
        <f t="shared" si="22"/>
        <v>0</v>
      </c>
      <c r="Q25" s="7" t="str">
        <f t="shared" si="23"/>
        <v>Two</v>
      </c>
      <c r="R25" s="62">
        <f>VLOOKUP(A25,'Fall 2019 HC'!I:P,5,0)</f>
        <v>4473</v>
      </c>
      <c r="S25" s="120">
        <f t="shared" si="24"/>
        <v>14491190</v>
      </c>
      <c r="T25" s="121">
        <f>VLOOKUP(A25,'FY 2019 Maint Ad Valorem Taxes'!A:G,7,0)</f>
        <v>14491190</v>
      </c>
      <c r="U25" s="175">
        <f t="shared" si="25"/>
        <v>7092138</v>
      </c>
      <c r="V25" s="128">
        <v>0</v>
      </c>
      <c r="W25" s="122">
        <f t="shared" si="26"/>
        <v>7092138</v>
      </c>
      <c r="X25" s="147">
        <v>680406</v>
      </c>
      <c r="Y25" s="147">
        <v>5408215</v>
      </c>
      <c r="Z25" s="147">
        <v>684317</v>
      </c>
      <c r="AA25" s="147">
        <v>0</v>
      </c>
      <c r="AB25" s="147"/>
      <c r="AC25" s="147">
        <v>319200</v>
      </c>
      <c r="AD25" s="151">
        <f>ROUND(SUMIFS('Reallocation (003664)'!O:O,'Reallocation (003664)'!A:A,A25,'Reallocation (003664)'!B:B,"&lt;28"),0)</f>
        <v>1854</v>
      </c>
      <c r="AE25" s="187">
        <f t="shared" si="27"/>
        <v>232</v>
      </c>
      <c r="AF25" s="114">
        <f t="shared" si="28"/>
        <v>7093992</v>
      </c>
      <c r="AH25" s="182">
        <v>-2</v>
      </c>
      <c r="AI25" s="182"/>
    </row>
    <row r="26" spans="1:35" x14ac:dyDescent="0.2">
      <c r="A26" s="162">
        <v>3573</v>
      </c>
      <c r="B26" s="5" t="s">
        <v>81</v>
      </c>
      <c r="C26" s="114">
        <f t="shared" si="13"/>
        <v>851138</v>
      </c>
      <c r="D26" s="114">
        <f t="shared" si="14"/>
        <v>851139</v>
      </c>
      <c r="E26" s="114">
        <f t="shared" si="15"/>
        <v>673861</v>
      </c>
      <c r="F26" s="114">
        <f t="shared" si="16"/>
        <v>673861</v>
      </c>
      <c r="G26" s="114">
        <f t="shared" si="11"/>
        <v>0</v>
      </c>
      <c r="H26" s="114">
        <f t="shared" si="11"/>
        <v>0</v>
      </c>
      <c r="I26" s="114">
        <f t="shared" si="17"/>
        <v>673861</v>
      </c>
      <c r="J26" s="114">
        <f t="shared" si="18"/>
        <v>673861</v>
      </c>
      <c r="K26" s="114">
        <f t="shared" si="19"/>
        <v>673861</v>
      </c>
      <c r="L26" s="114">
        <f t="shared" si="20"/>
        <v>673861</v>
      </c>
      <c r="M26" s="114">
        <f t="shared" si="12"/>
        <v>673655</v>
      </c>
      <c r="N26" s="115">
        <f t="shared" si="12"/>
        <v>673655</v>
      </c>
      <c r="O26" s="179">
        <f t="shared" si="21"/>
        <v>7092753</v>
      </c>
      <c r="P26" s="183">
        <f t="shared" si="22"/>
        <v>0</v>
      </c>
      <c r="Q26" s="7" t="str">
        <f t="shared" si="23"/>
        <v>Two</v>
      </c>
      <c r="R26" s="62">
        <f>VLOOKUP(A26,'Fall 2019 HC'!I:P,5,0)</f>
        <v>4537</v>
      </c>
      <c r="S26" s="120">
        <f t="shared" si="24"/>
        <v>1879627</v>
      </c>
      <c r="T26" s="121">
        <f>VLOOKUP(A26,'FY 2019 Maint Ad Valorem Taxes'!A:G,7,0)</f>
        <v>1879627</v>
      </c>
      <c r="U26" s="175">
        <f t="shared" si="25"/>
        <v>7091105</v>
      </c>
      <c r="V26" s="128">
        <v>0</v>
      </c>
      <c r="W26" s="122">
        <f t="shared" si="26"/>
        <v>7091105</v>
      </c>
      <c r="X26" s="147">
        <v>680406</v>
      </c>
      <c r="Y26" s="147">
        <v>5335439</v>
      </c>
      <c r="Z26" s="147">
        <v>750132</v>
      </c>
      <c r="AA26" s="147">
        <v>0</v>
      </c>
      <c r="AB26" s="147"/>
      <c r="AC26" s="147">
        <v>325128</v>
      </c>
      <c r="AD26" s="151">
        <f>ROUND(SUMIFS('Reallocation (003664)'!O:O,'Reallocation (003664)'!A:A,A26,'Reallocation (003664)'!B:B,"&lt;28"),0)</f>
        <v>1648</v>
      </c>
      <c r="AE26" s="187">
        <f t="shared" si="27"/>
        <v>206</v>
      </c>
      <c r="AF26" s="114">
        <f t="shared" si="28"/>
        <v>7092753</v>
      </c>
      <c r="AH26" s="182">
        <v>-1</v>
      </c>
      <c r="AI26" s="182"/>
    </row>
    <row r="27" spans="1:35" x14ac:dyDescent="0.2">
      <c r="A27" s="162">
        <v>10633</v>
      </c>
      <c r="B27" s="5" t="s">
        <v>82</v>
      </c>
      <c r="C27" s="114">
        <f t="shared" si="13"/>
        <v>8231523</v>
      </c>
      <c r="D27" s="114">
        <f t="shared" si="14"/>
        <v>8231523</v>
      </c>
      <c r="E27" s="114">
        <f t="shared" si="15"/>
        <v>6517125</v>
      </c>
      <c r="F27" s="114">
        <f t="shared" si="16"/>
        <v>6517125</v>
      </c>
      <c r="G27" s="114">
        <f t="shared" ref="G27:H45" si="29">ROUND(IF($Q27="one",G$5,G$6)*$U27,0)</f>
        <v>0</v>
      </c>
      <c r="H27" s="114">
        <f t="shared" si="29"/>
        <v>0</v>
      </c>
      <c r="I27" s="114">
        <f t="shared" si="17"/>
        <v>6517125</v>
      </c>
      <c r="J27" s="114">
        <f t="shared" si="18"/>
        <v>6517125</v>
      </c>
      <c r="K27" s="114">
        <f t="shared" si="19"/>
        <v>6517125</v>
      </c>
      <c r="L27" s="114">
        <f t="shared" si="20"/>
        <v>6517125</v>
      </c>
      <c r="M27" s="114">
        <f t="shared" ref="M27:N46" si="30">ROUND(IF($Q27="one",M$5,M$6)*$U27,0)</f>
        <v>6514716</v>
      </c>
      <c r="N27" s="115">
        <f t="shared" si="30"/>
        <v>6514716</v>
      </c>
      <c r="O27" s="179">
        <f t="shared" si="21"/>
        <v>68595228</v>
      </c>
      <c r="P27" s="183">
        <f t="shared" si="22"/>
        <v>0</v>
      </c>
      <c r="Q27" s="7" t="str">
        <f t="shared" si="23"/>
        <v>Two</v>
      </c>
      <c r="R27" s="62">
        <f>VLOOKUP(A27,'Fall 2019 HC'!I:P,5,0)</f>
        <v>47697</v>
      </c>
      <c r="S27" s="120">
        <f t="shared" si="24"/>
        <v>152465955</v>
      </c>
      <c r="T27" s="121">
        <f>VLOOKUP(A27,'FY 2019 Maint Ad Valorem Taxes'!A:G,7,0)</f>
        <v>152465955</v>
      </c>
      <c r="U27" s="175">
        <f t="shared" si="25"/>
        <v>68575953</v>
      </c>
      <c r="V27" s="128">
        <v>0</v>
      </c>
      <c r="W27" s="122">
        <f t="shared" si="26"/>
        <v>68575953</v>
      </c>
      <c r="X27" s="147">
        <v>680406</v>
      </c>
      <c r="Y27" s="147">
        <v>58475066</v>
      </c>
      <c r="Z27" s="147">
        <v>8170481</v>
      </c>
      <c r="AA27" s="147">
        <v>0</v>
      </c>
      <c r="AB27" s="147"/>
      <c r="AC27" s="147">
        <v>1250000</v>
      </c>
      <c r="AD27" s="151">
        <f>ROUND(SUMIFS('Reallocation (003664)'!O:O,'Reallocation (003664)'!A:A,A27,'Reallocation (003664)'!B:B,"&lt;28"),0)</f>
        <v>19275</v>
      </c>
      <c r="AE27" s="187">
        <f t="shared" si="27"/>
        <v>2409</v>
      </c>
      <c r="AF27" s="114">
        <f t="shared" si="28"/>
        <v>68595228</v>
      </c>
      <c r="AH27" s="182">
        <v>0</v>
      </c>
      <c r="AI27" s="182"/>
    </row>
    <row r="28" spans="1:35" ht="14.25" x14ac:dyDescent="0.2">
      <c r="A28" s="162">
        <v>3574</v>
      </c>
      <c r="B28" s="5" t="s">
        <v>160</v>
      </c>
      <c r="C28" s="114">
        <f t="shared" si="13"/>
        <v>821530</v>
      </c>
      <c r="D28" s="114">
        <f t="shared" si="14"/>
        <v>821530</v>
      </c>
      <c r="E28" s="114">
        <f t="shared" si="15"/>
        <v>650419</v>
      </c>
      <c r="F28" s="114">
        <f t="shared" si="16"/>
        <v>650419</v>
      </c>
      <c r="G28" s="114">
        <f t="shared" si="29"/>
        <v>0</v>
      </c>
      <c r="H28" s="114">
        <f t="shared" si="29"/>
        <v>0</v>
      </c>
      <c r="I28" s="114">
        <f t="shared" si="17"/>
        <v>650419</v>
      </c>
      <c r="J28" s="114">
        <f t="shared" si="18"/>
        <v>650419</v>
      </c>
      <c r="K28" s="114">
        <f t="shared" si="19"/>
        <v>650419</v>
      </c>
      <c r="L28" s="114">
        <f t="shared" si="20"/>
        <v>650419</v>
      </c>
      <c r="M28" s="114">
        <f t="shared" si="30"/>
        <v>650226</v>
      </c>
      <c r="N28" s="115">
        <f t="shared" si="30"/>
        <v>650226</v>
      </c>
      <c r="O28" s="179">
        <f t="shared" si="21"/>
        <v>6846026</v>
      </c>
      <c r="P28" s="183">
        <f t="shared" si="22"/>
        <v>0</v>
      </c>
      <c r="Q28" s="7" t="str">
        <f t="shared" si="23"/>
        <v>Two</v>
      </c>
      <c r="R28" s="62">
        <f>VLOOKUP(A28,'Fall 2019 HC'!I:P,5,0)</f>
        <v>4303</v>
      </c>
      <c r="S28" s="120">
        <f t="shared" si="24"/>
        <v>9691119</v>
      </c>
      <c r="T28" s="121">
        <f>VLOOKUP(A28,'FY 2019 Maint Ad Valorem Taxes'!A:G,7,0)</f>
        <v>9691119</v>
      </c>
      <c r="U28" s="175">
        <f t="shared" si="25"/>
        <v>6844479</v>
      </c>
      <c r="V28" s="128">
        <v>0</v>
      </c>
      <c r="W28" s="122">
        <f t="shared" si="26"/>
        <v>6844479</v>
      </c>
      <c r="X28" s="147">
        <v>680406</v>
      </c>
      <c r="Y28" s="147">
        <v>5543174</v>
      </c>
      <c r="Z28" s="147">
        <v>620899</v>
      </c>
      <c r="AA28" s="147">
        <v>0</v>
      </c>
      <c r="AB28" s="147"/>
      <c r="AC28" s="147">
        <v>0</v>
      </c>
      <c r="AD28" s="151">
        <f>ROUND(SUMIFS('Reallocation (003664)'!O:O,'Reallocation (003664)'!A:A,A28,'Reallocation (003664)'!B:B,"&lt;28"),0)</f>
        <v>1547</v>
      </c>
      <c r="AE28" s="187">
        <f t="shared" si="27"/>
        <v>193</v>
      </c>
      <c r="AF28" s="114">
        <f t="shared" si="28"/>
        <v>6846026</v>
      </c>
      <c r="AH28" s="182">
        <v>0</v>
      </c>
      <c r="AI28" s="182"/>
    </row>
    <row r="29" spans="1:35" x14ac:dyDescent="0.2">
      <c r="A29" s="162">
        <v>3580</v>
      </c>
      <c r="B29" s="5" t="s">
        <v>83</v>
      </c>
      <c r="C29" s="114">
        <f t="shared" si="13"/>
        <v>1109402</v>
      </c>
      <c r="D29" s="114">
        <f t="shared" si="14"/>
        <v>1109403</v>
      </c>
      <c r="E29" s="114">
        <f t="shared" si="15"/>
        <v>878347</v>
      </c>
      <c r="F29" s="114">
        <f t="shared" si="16"/>
        <v>878347</v>
      </c>
      <c r="G29" s="114">
        <f t="shared" si="29"/>
        <v>0</v>
      </c>
      <c r="H29" s="114">
        <f t="shared" si="29"/>
        <v>0</v>
      </c>
      <c r="I29" s="114">
        <f t="shared" si="17"/>
        <v>878347</v>
      </c>
      <c r="J29" s="114">
        <f t="shared" si="18"/>
        <v>878347</v>
      </c>
      <c r="K29" s="114">
        <f t="shared" si="19"/>
        <v>878347</v>
      </c>
      <c r="L29" s="114">
        <f t="shared" si="20"/>
        <v>878347</v>
      </c>
      <c r="M29" s="114">
        <f t="shared" si="30"/>
        <v>878016</v>
      </c>
      <c r="N29" s="115">
        <f t="shared" si="30"/>
        <v>878016</v>
      </c>
      <c r="O29" s="179">
        <f t="shared" si="21"/>
        <v>9244919</v>
      </c>
      <c r="P29" s="183">
        <f t="shared" si="22"/>
        <v>0</v>
      </c>
      <c r="Q29" s="7" t="str">
        <f t="shared" si="23"/>
        <v>Two</v>
      </c>
      <c r="R29" s="62">
        <f>VLOOKUP(A29,'Fall 2019 HC'!I:P,5,0)</f>
        <v>5305</v>
      </c>
      <c r="S29" s="120">
        <f t="shared" si="24"/>
        <v>6602588</v>
      </c>
      <c r="T29" s="121">
        <f>VLOOKUP(A29,'FY 2019 Maint Ad Valorem Taxes'!A:G,7,0)</f>
        <v>6602588</v>
      </c>
      <c r="U29" s="175">
        <f t="shared" si="25"/>
        <v>9242270</v>
      </c>
      <c r="V29" s="128">
        <v>0</v>
      </c>
      <c r="W29" s="122">
        <f t="shared" si="26"/>
        <v>9242270</v>
      </c>
      <c r="X29" s="147">
        <v>680406</v>
      </c>
      <c r="Y29" s="147">
        <v>7527456</v>
      </c>
      <c r="Z29" s="147">
        <v>960454</v>
      </c>
      <c r="AA29" s="147">
        <v>0</v>
      </c>
      <c r="AB29" s="147">
        <v>73954</v>
      </c>
      <c r="AC29" s="147">
        <v>0</v>
      </c>
      <c r="AD29" s="151">
        <f>ROUND(SUMIFS('Reallocation (003664)'!O:O,'Reallocation (003664)'!A:A,A29,'Reallocation (003664)'!B:B,"&lt;28"),0)</f>
        <v>2649</v>
      </c>
      <c r="AE29" s="187">
        <f t="shared" si="27"/>
        <v>331</v>
      </c>
      <c r="AF29" s="114">
        <f t="shared" si="28"/>
        <v>9244919</v>
      </c>
      <c r="AH29" s="182">
        <v>-1</v>
      </c>
      <c r="AI29" s="182"/>
    </row>
    <row r="30" spans="1:35" x14ac:dyDescent="0.2">
      <c r="A30" s="162">
        <v>3582</v>
      </c>
      <c r="B30" s="5" t="s">
        <v>84</v>
      </c>
      <c r="C30" s="114">
        <f t="shared" si="13"/>
        <v>1379908</v>
      </c>
      <c r="D30" s="114">
        <f t="shared" si="14"/>
        <v>1379908</v>
      </c>
      <c r="E30" s="114">
        <f t="shared" si="15"/>
        <v>1092495</v>
      </c>
      <c r="F30" s="114">
        <f t="shared" si="16"/>
        <v>1092495</v>
      </c>
      <c r="G30" s="114">
        <f t="shared" si="29"/>
        <v>0</v>
      </c>
      <c r="H30" s="114">
        <f t="shared" si="29"/>
        <v>0</v>
      </c>
      <c r="I30" s="114">
        <f t="shared" si="17"/>
        <v>1092495</v>
      </c>
      <c r="J30" s="114">
        <f t="shared" si="18"/>
        <v>1092495</v>
      </c>
      <c r="K30" s="114">
        <f t="shared" si="19"/>
        <v>1092495</v>
      </c>
      <c r="L30" s="114">
        <f t="shared" si="20"/>
        <v>1092495</v>
      </c>
      <c r="M30" s="114">
        <f t="shared" si="30"/>
        <v>1092169</v>
      </c>
      <c r="N30" s="115">
        <f t="shared" si="30"/>
        <v>1092169</v>
      </c>
      <c r="O30" s="179">
        <f t="shared" si="21"/>
        <v>11499124</v>
      </c>
      <c r="P30" s="183">
        <f t="shared" si="22"/>
        <v>0</v>
      </c>
      <c r="Q30" s="7" t="str">
        <f t="shared" si="23"/>
        <v>Two</v>
      </c>
      <c r="R30" s="62">
        <f>VLOOKUP(A30,'Fall 2019 HC'!I:P,5,0)</f>
        <v>10165</v>
      </c>
      <c r="S30" s="120">
        <f t="shared" si="24"/>
        <v>35954285</v>
      </c>
      <c r="T30" s="121">
        <f>VLOOKUP(A30,'FY 2019 Maint Ad Valorem Taxes'!A:G,7,0)</f>
        <v>35954285</v>
      </c>
      <c r="U30" s="175">
        <f t="shared" si="25"/>
        <v>11496520</v>
      </c>
      <c r="V30" s="128">
        <v>0</v>
      </c>
      <c r="W30" s="122">
        <f t="shared" si="26"/>
        <v>11496520</v>
      </c>
      <c r="X30" s="147">
        <v>680406</v>
      </c>
      <c r="Y30" s="147">
        <v>9232776</v>
      </c>
      <c r="Z30" s="147">
        <v>1434744</v>
      </c>
      <c r="AA30" s="147">
        <v>0</v>
      </c>
      <c r="AB30" s="147"/>
      <c r="AC30" s="147">
        <v>148594</v>
      </c>
      <c r="AD30" s="151">
        <f>ROUND(SUMIFS('Reallocation (003664)'!O:O,'Reallocation (003664)'!A:A,A30,'Reallocation (003664)'!B:B,"&lt;28"),0)</f>
        <v>2604</v>
      </c>
      <c r="AE30" s="187">
        <f t="shared" si="27"/>
        <v>326</v>
      </c>
      <c r="AF30" s="114">
        <f t="shared" si="28"/>
        <v>11499124</v>
      </c>
      <c r="AH30" s="182">
        <v>0</v>
      </c>
      <c r="AI30" s="182"/>
    </row>
    <row r="31" spans="1:35" x14ac:dyDescent="0.2">
      <c r="A31" s="162">
        <v>3583</v>
      </c>
      <c r="B31" s="5" t="s">
        <v>85</v>
      </c>
      <c r="C31" s="114">
        <f t="shared" si="13"/>
        <v>1251226</v>
      </c>
      <c r="D31" s="114">
        <f t="shared" si="14"/>
        <v>1251230</v>
      </c>
      <c r="E31" s="114">
        <f t="shared" si="15"/>
        <v>990620</v>
      </c>
      <c r="F31" s="114">
        <f t="shared" si="16"/>
        <v>990620</v>
      </c>
      <c r="G31" s="114">
        <f t="shared" si="29"/>
        <v>0</v>
      </c>
      <c r="H31" s="114">
        <f t="shared" si="29"/>
        <v>0</v>
      </c>
      <c r="I31" s="114">
        <f t="shared" si="17"/>
        <v>990620</v>
      </c>
      <c r="J31" s="114">
        <f t="shared" si="18"/>
        <v>990620</v>
      </c>
      <c r="K31" s="114">
        <f t="shared" si="19"/>
        <v>990620</v>
      </c>
      <c r="L31" s="114">
        <f t="shared" si="20"/>
        <v>990620</v>
      </c>
      <c r="M31" s="114">
        <f t="shared" si="30"/>
        <v>990322</v>
      </c>
      <c r="N31" s="115">
        <f t="shared" si="30"/>
        <v>990322</v>
      </c>
      <c r="O31" s="179">
        <f t="shared" si="21"/>
        <v>10426820</v>
      </c>
      <c r="P31" s="183">
        <f t="shared" si="22"/>
        <v>0</v>
      </c>
      <c r="Q31" s="7" t="str">
        <f t="shared" si="23"/>
        <v>Two</v>
      </c>
      <c r="R31" s="62">
        <f>VLOOKUP(A31,'Fall 2019 HC'!I:P,5,0)</f>
        <v>7516</v>
      </c>
      <c r="S31" s="120">
        <f t="shared" si="24"/>
        <v>31325219</v>
      </c>
      <c r="T31" s="121">
        <f>VLOOKUP(A31,'FY 2019 Maint Ad Valorem Taxes'!A:G,7,0)</f>
        <v>31325219</v>
      </c>
      <c r="U31" s="173">
        <f t="shared" si="25"/>
        <v>10424437</v>
      </c>
      <c r="V31" s="128">
        <v>0</v>
      </c>
      <c r="W31" s="122">
        <f t="shared" si="26"/>
        <v>10424437</v>
      </c>
      <c r="X31" s="147">
        <v>680406</v>
      </c>
      <c r="Y31" s="147">
        <v>8593686</v>
      </c>
      <c r="Z31" s="147">
        <v>1150345</v>
      </c>
      <c r="AA31" s="147">
        <v>0</v>
      </c>
      <c r="AB31" s="147"/>
      <c r="AC31" s="147">
        <v>0</v>
      </c>
      <c r="AD31" s="151">
        <f>ROUND(SUMIFS('Reallocation (003664)'!O:O,'Reallocation (003664)'!A:A,A31,'Reallocation (003664)'!B:B,"&lt;28"),0)</f>
        <v>2383</v>
      </c>
      <c r="AE31" s="187">
        <f t="shared" si="27"/>
        <v>298</v>
      </c>
      <c r="AF31" s="114">
        <f t="shared" si="28"/>
        <v>10426820</v>
      </c>
      <c r="AH31" s="182">
        <v>-4</v>
      </c>
      <c r="AI31" s="182"/>
    </row>
    <row r="32" spans="1:35" x14ac:dyDescent="0.2">
      <c r="A32" s="162">
        <v>11145</v>
      </c>
      <c r="B32" s="8" t="s">
        <v>109</v>
      </c>
      <c r="C32" s="114">
        <f t="shared" si="13"/>
        <v>9441483</v>
      </c>
      <c r="D32" s="114">
        <f t="shared" si="14"/>
        <v>9441490</v>
      </c>
      <c r="E32" s="114">
        <f t="shared" si="15"/>
        <v>7475042</v>
      </c>
      <c r="F32" s="114">
        <f t="shared" si="16"/>
        <v>7475042</v>
      </c>
      <c r="G32" s="114">
        <f t="shared" si="29"/>
        <v>0</v>
      </c>
      <c r="H32" s="114">
        <f t="shared" si="29"/>
        <v>0</v>
      </c>
      <c r="I32" s="114">
        <f t="shared" si="17"/>
        <v>7475042</v>
      </c>
      <c r="J32" s="114">
        <f t="shared" si="18"/>
        <v>7475042</v>
      </c>
      <c r="K32" s="114">
        <f t="shared" si="19"/>
        <v>7475042</v>
      </c>
      <c r="L32" s="114">
        <f t="shared" si="20"/>
        <v>7475042</v>
      </c>
      <c r="M32" s="114">
        <f t="shared" si="30"/>
        <v>7472504</v>
      </c>
      <c r="N32" s="115">
        <f t="shared" si="30"/>
        <v>7472504</v>
      </c>
      <c r="O32" s="179">
        <f t="shared" si="21"/>
        <v>78678233</v>
      </c>
      <c r="P32" s="183">
        <f t="shared" si="22"/>
        <v>0</v>
      </c>
      <c r="Q32" s="7" t="str">
        <f t="shared" si="23"/>
        <v>Two</v>
      </c>
      <c r="R32" s="62">
        <f>VLOOKUP(A32,'Fall 2019 HC'!I:P,5,0)</f>
        <v>78452</v>
      </c>
      <c r="S32" s="120">
        <f t="shared" si="24"/>
        <v>152277079</v>
      </c>
      <c r="T32" s="121">
        <f>VLOOKUP(A32,'FY 2019 Maint Ad Valorem Taxes'!A:G,7,0)</f>
        <v>152277079</v>
      </c>
      <c r="U32" s="173">
        <f t="shared" si="25"/>
        <v>78657932</v>
      </c>
      <c r="V32" s="128">
        <v>0</v>
      </c>
      <c r="W32" s="122">
        <f t="shared" si="26"/>
        <v>78657932</v>
      </c>
      <c r="X32" s="147">
        <v>680406</v>
      </c>
      <c r="Y32" s="147">
        <v>67796794</v>
      </c>
      <c r="Z32" s="147">
        <v>10180732</v>
      </c>
      <c r="AA32" s="147">
        <v>0</v>
      </c>
      <c r="AB32" s="147"/>
      <c r="AC32" s="147">
        <v>0</v>
      </c>
      <c r="AD32" s="151">
        <f>ROUND(SUMIFS('Reallocation (003664)'!O:O,'Reallocation (003664)'!A:A,A32,'Reallocation (003664)'!B:B,"&lt;28"),0)</f>
        <v>20301</v>
      </c>
      <c r="AE32" s="187">
        <f t="shared" si="27"/>
        <v>2538</v>
      </c>
      <c r="AF32" s="114">
        <f t="shared" si="28"/>
        <v>78678233</v>
      </c>
      <c r="AH32" s="182">
        <v>-7</v>
      </c>
      <c r="AI32" s="182"/>
    </row>
    <row r="33" spans="1:35" x14ac:dyDescent="0.2">
      <c r="A33" s="162">
        <v>3590</v>
      </c>
      <c r="B33" s="5" t="s">
        <v>114</v>
      </c>
      <c r="C33" s="114">
        <f t="shared" si="13"/>
        <v>1500457</v>
      </c>
      <c r="D33" s="114">
        <f t="shared" si="14"/>
        <v>1500462</v>
      </c>
      <c r="E33" s="114">
        <f t="shared" si="15"/>
        <v>1187949</v>
      </c>
      <c r="F33" s="114">
        <f t="shared" si="16"/>
        <v>1187949</v>
      </c>
      <c r="G33" s="114">
        <f t="shared" si="29"/>
        <v>0</v>
      </c>
      <c r="H33" s="114">
        <f t="shared" si="29"/>
        <v>0</v>
      </c>
      <c r="I33" s="114">
        <f t="shared" si="17"/>
        <v>1187949</v>
      </c>
      <c r="J33" s="114">
        <f t="shared" si="18"/>
        <v>1187949</v>
      </c>
      <c r="K33" s="114">
        <f t="shared" si="19"/>
        <v>1187949</v>
      </c>
      <c r="L33" s="114">
        <f t="shared" si="20"/>
        <v>1187949</v>
      </c>
      <c r="M33" s="114">
        <f t="shared" si="30"/>
        <v>1187549</v>
      </c>
      <c r="N33" s="115">
        <f t="shared" si="30"/>
        <v>1187549</v>
      </c>
      <c r="O33" s="179">
        <f t="shared" si="21"/>
        <v>12503711</v>
      </c>
      <c r="P33" s="183">
        <f t="shared" si="22"/>
        <v>0</v>
      </c>
      <c r="Q33" s="7" t="str">
        <f t="shared" si="23"/>
        <v>Two</v>
      </c>
      <c r="R33" s="62">
        <f>VLOOKUP(A33,'Fall 2019 HC'!I:P,5,0)</f>
        <v>8705</v>
      </c>
      <c r="S33" s="120">
        <f t="shared" si="24"/>
        <v>20175004</v>
      </c>
      <c r="T33" s="121">
        <f>VLOOKUP(A33,'FY 2019 Maint Ad Valorem Taxes'!A:G,7,0)</f>
        <v>20175004</v>
      </c>
      <c r="U33" s="173">
        <f t="shared" si="25"/>
        <v>12500515</v>
      </c>
      <c r="V33" s="128">
        <v>0</v>
      </c>
      <c r="W33" s="122">
        <f t="shared" si="26"/>
        <v>12500515</v>
      </c>
      <c r="X33" s="147">
        <v>680406</v>
      </c>
      <c r="Y33" s="147">
        <v>10403331</v>
      </c>
      <c r="Z33" s="147">
        <v>1416778</v>
      </c>
      <c r="AA33" s="147">
        <v>0</v>
      </c>
      <c r="AB33" s="147"/>
      <c r="AC33" s="147">
        <v>0</v>
      </c>
      <c r="AD33" s="151">
        <f>ROUND(SUMIFS('Reallocation (003664)'!O:O,'Reallocation (003664)'!A:A,A33,'Reallocation (003664)'!B:B,"&lt;28"),0)</f>
        <v>3196</v>
      </c>
      <c r="AE33" s="187">
        <f t="shared" si="27"/>
        <v>400</v>
      </c>
      <c r="AF33" s="114">
        <f t="shared" si="28"/>
        <v>12503711</v>
      </c>
      <c r="AH33" s="182">
        <v>-5</v>
      </c>
      <c r="AI33" s="182"/>
    </row>
    <row r="34" spans="1:35" x14ac:dyDescent="0.2">
      <c r="A34" s="162">
        <v>9797</v>
      </c>
      <c r="B34" s="5" t="s">
        <v>111</v>
      </c>
      <c r="C34" s="114">
        <f t="shared" si="13"/>
        <v>927325</v>
      </c>
      <c r="D34" s="114">
        <f t="shared" si="14"/>
        <v>927322</v>
      </c>
      <c r="E34" s="114">
        <f t="shared" si="15"/>
        <v>734179</v>
      </c>
      <c r="F34" s="114">
        <f t="shared" si="16"/>
        <v>734179</v>
      </c>
      <c r="G34" s="114">
        <f t="shared" si="29"/>
        <v>0</v>
      </c>
      <c r="H34" s="114">
        <f t="shared" si="29"/>
        <v>0</v>
      </c>
      <c r="I34" s="114">
        <f t="shared" si="17"/>
        <v>734179</v>
      </c>
      <c r="J34" s="114">
        <f t="shared" si="18"/>
        <v>734179</v>
      </c>
      <c r="K34" s="114">
        <f t="shared" si="19"/>
        <v>734179</v>
      </c>
      <c r="L34" s="114">
        <f t="shared" si="20"/>
        <v>734179</v>
      </c>
      <c r="M34" s="114">
        <f t="shared" si="30"/>
        <v>733942</v>
      </c>
      <c r="N34" s="115">
        <f t="shared" si="30"/>
        <v>733942</v>
      </c>
      <c r="O34" s="179">
        <f t="shared" si="21"/>
        <v>7727605</v>
      </c>
      <c r="P34" s="183">
        <f>O34+O35-AF34</f>
        <v>0</v>
      </c>
      <c r="Q34" s="7" t="str">
        <f t="shared" si="23"/>
        <v>Two</v>
      </c>
      <c r="R34" s="62">
        <f>VLOOKUP(A34,'Fall 2019 HC'!I:P,5,0)</f>
        <v>5115</v>
      </c>
      <c r="S34" s="120">
        <f t="shared" si="24"/>
        <v>28295755</v>
      </c>
      <c r="T34" s="121">
        <f>VLOOKUP(A34,'FY 2019 Maint Ad Valorem Taxes'!A:G,7,0)</f>
        <v>28295755</v>
      </c>
      <c r="U34" s="173">
        <f t="shared" si="25"/>
        <v>7725709</v>
      </c>
      <c r="V34" s="174">
        <f>AC34</f>
        <v>324056</v>
      </c>
      <c r="W34" s="122">
        <f t="shared" si="26"/>
        <v>8049765</v>
      </c>
      <c r="X34" s="147">
        <v>680406</v>
      </c>
      <c r="Y34" s="147">
        <v>5672779</v>
      </c>
      <c r="Z34" s="147">
        <v>838613</v>
      </c>
      <c r="AA34" s="147">
        <v>92779</v>
      </c>
      <c r="AB34" s="147">
        <v>441132</v>
      </c>
      <c r="AC34" s="147">
        <v>324056</v>
      </c>
      <c r="AD34" s="151">
        <f>ROUND(SUMIFS('Reallocation (003664)'!O:O,'Reallocation (003664)'!A:A,A34,'Reallocation (003664)'!B:B,"&lt;28"),0)</f>
        <v>1896</v>
      </c>
      <c r="AE34" s="187">
        <f t="shared" si="27"/>
        <v>237</v>
      </c>
      <c r="AF34" s="114">
        <f t="shared" si="28"/>
        <v>8051661</v>
      </c>
      <c r="AH34" s="182">
        <v>3</v>
      </c>
      <c r="AI34" s="182"/>
    </row>
    <row r="35" spans="1:35" ht="14.25" x14ac:dyDescent="0.2">
      <c r="A35" s="162">
        <v>9797</v>
      </c>
      <c r="B35" s="5" t="s">
        <v>676</v>
      </c>
      <c r="C35" s="114">
        <f>AC34</f>
        <v>324056</v>
      </c>
      <c r="D35" s="114">
        <f t="shared" ref="D35:D36" si="31">ROUND(IF($Q35="one",D$5,D$6)*$U35,0)+AE35</f>
        <v>0</v>
      </c>
      <c r="E35" s="114">
        <f t="shared" ref="E35:E36" si="32">ROUND(IF($Q35="one",E$5,E$6)*$U35,0)+AE35</f>
        <v>0</v>
      </c>
      <c r="F35" s="114">
        <f t="shared" ref="F35:F36" si="33">ROUND(IF($Q35="one",F$5,F$6)*$U35,0)+AE35</f>
        <v>0</v>
      </c>
      <c r="G35" s="114">
        <f t="shared" si="29"/>
        <v>0</v>
      </c>
      <c r="H35" s="114">
        <f t="shared" si="29"/>
        <v>0</v>
      </c>
      <c r="I35" s="114">
        <f t="shared" si="17"/>
        <v>0</v>
      </c>
      <c r="J35" s="114">
        <f t="shared" si="18"/>
        <v>0</v>
      </c>
      <c r="K35" s="114">
        <f t="shared" si="19"/>
        <v>0</v>
      </c>
      <c r="L35" s="114">
        <f t="shared" si="20"/>
        <v>0</v>
      </c>
      <c r="M35" s="114">
        <f t="shared" si="30"/>
        <v>0</v>
      </c>
      <c r="N35" s="115">
        <f t="shared" si="30"/>
        <v>0</v>
      </c>
      <c r="O35" s="179">
        <f t="shared" si="21"/>
        <v>324056</v>
      </c>
      <c r="P35" s="184" t="s">
        <v>112</v>
      </c>
      <c r="Q35" s="34" t="s">
        <v>112</v>
      </c>
      <c r="R35" s="170" t="s">
        <v>112</v>
      </c>
      <c r="S35" s="130" t="s">
        <v>112</v>
      </c>
      <c r="T35" s="121"/>
      <c r="U35" s="173">
        <f t="shared" si="25"/>
        <v>0</v>
      </c>
      <c r="V35" s="128">
        <f>AC35</f>
        <v>0</v>
      </c>
      <c r="W35" s="122">
        <f>SUM(X35:AC35)</f>
        <v>0</v>
      </c>
      <c r="X35" s="147">
        <v>0</v>
      </c>
      <c r="Y35" s="147">
        <v>0</v>
      </c>
      <c r="Z35" s="147">
        <v>0</v>
      </c>
      <c r="AA35" s="147">
        <v>0</v>
      </c>
      <c r="AB35" s="147"/>
      <c r="AC35" s="147">
        <v>0</v>
      </c>
      <c r="AD35" s="129"/>
      <c r="AE35" s="187"/>
      <c r="AF35" s="114">
        <f t="shared" si="28"/>
        <v>0</v>
      </c>
      <c r="AH35" s="182"/>
    </row>
    <row r="36" spans="1:35" x14ac:dyDescent="0.2">
      <c r="A36" s="162">
        <v>3593</v>
      </c>
      <c r="B36" s="5" t="s">
        <v>86</v>
      </c>
      <c r="C36" s="114">
        <f t="shared" ref="C36:C58" si="34">ROUND(IF($Q36="one",C$5,C$6)*$U36,0)+AE36+AH36</f>
        <v>1604048</v>
      </c>
      <c r="D36" s="114">
        <f t="shared" si="31"/>
        <v>1604048</v>
      </c>
      <c r="E36" s="114">
        <f t="shared" si="32"/>
        <v>1269977</v>
      </c>
      <c r="F36" s="114">
        <f t="shared" si="33"/>
        <v>1269977</v>
      </c>
      <c r="G36" s="114">
        <f t="shared" si="29"/>
        <v>0</v>
      </c>
      <c r="H36" s="114">
        <f t="shared" si="29"/>
        <v>0</v>
      </c>
      <c r="I36" s="114">
        <f t="shared" si="17"/>
        <v>1269977</v>
      </c>
      <c r="J36" s="114">
        <f t="shared" si="18"/>
        <v>1269977</v>
      </c>
      <c r="K36" s="114">
        <f t="shared" si="19"/>
        <v>1269977</v>
      </c>
      <c r="L36" s="114">
        <f t="shared" si="20"/>
        <v>1269977</v>
      </c>
      <c r="M36" s="114">
        <f t="shared" si="30"/>
        <v>1269469</v>
      </c>
      <c r="N36" s="115">
        <f t="shared" si="30"/>
        <v>1269469</v>
      </c>
      <c r="O36" s="179">
        <f t="shared" si="21"/>
        <v>13366896</v>
      </c>
      <c r="P36" s="183">
        <f t="shared" si="22"/>
        <v>0</v>
      </c>
      <c r="Q36" s="7" t="str">
        <f t="shared" ref="Q36:Q58" si="35">IF(AND(R36&lt;=2500,S36&lt;=300000),"One","Two")</f>
        <v>Two</v>
      </c>
      <c r="R36" s="62">
        <f>VLOOKUP(A36,'Fall 2019 HC'!I:P,5,0)</f>
        <v>8036</v>
      </c>
      <c r="S36" s="120">
        <f>T36</f>
        <v>4225699</v>
      </c>
      <c r="T36" s="121">
        <f>VLOOKUP(A36,'FY 2019 Maint Ad Valorem Taxes'!A:G,7,0)</f>
        <v>4225699</v>
      </c>
      <c r="U36" s="173">
        <f t="shared" si="25"/>
        <v>13362833</v>
      </c>
      <c r="V36" s="128">
        <v>0</v>
      </c>
      <c r="W36" s="122">
        <f t="shared" si="26"/>
        <v>13362833</v>
      </c>
      <c r="X36" s="147">
        <v>680406</v>
      </c>
      <c r="Y36" s="147">
        <v>11153176</v>
      </c>
      <c r="Z36" s="147">
        <v>1529251</v>
      </c>
      <c r="AA36" s="147">
        <v>0</v>
      </c>
      <c r="AB36" s="147"/>
      <c r="AC36" s="147">
        <v>0</v>
      </c>
      <c r="AD36" s="151">
        <f>ROUND(SUMIFS('Reallocation (003664)'!O:O,'Reallocation (003664)'!A:A,A36,'Reallocation (003664)'!B:B,"&lt;28"),0)</f>
        <v>4063</v>
      </c>
      <c r="AE36" s="187">
        <f t="shared" ref="AE36:AE45" si="36">ROUND(AD36/8,0)</f>
        <v>508</v>
      </c>
      <c r="AF36" s="114">
        <f t="shared" si="28"/>
        <v>13366896</v>
      </c>
      <c r="AH36" s="182">
        <v>0</v>
      </c>
      <c r="AI36" s="182"/>
    </row>
    <row r="37" spans="1:35" x14ac:dyDescent="0.2">
      <c r="A37" s="162">
        <v>3558</v>
      </c>
      <c r="B37" s="5" t="s">
        <v>110</v>
      </c>
      <c r="C37" s="114">
        <f t="shared" si="34"/>
        <v>1407222</v>
      </c>
      <c r="D37" s="114">
        <f t="shared" ref="D37:D58" si="37">ROUND(IF($Q37="one",D$5,D$6)*$U37,0)+AE37</f>
        <v>1407220</v>
      </c>
      <c r="E37" s="114">
        <f t="shared" ref="E37:E58" si="38">ROUND(IF($Q37="one",E$5,E$6)*$U37,0)+AE37</f>
        <v>1114124</v>
      </c>
      <c r="F37" s="114">
        <f t="shared" ref="F37:F58" si="39">ROUND(IF($Q37="one",F$5,F$6)*$U37,0)+AE37</f>
        <v>1114124</v>
      </c>
      <c r="G37" s="114">
        <f t="shared" si="29"/>
        <v>0</v>
      </c>
      <c r="H37" s="114">
        <f t="shared" si="29"/>
        <v>0</v>
      </c>
      <c r="I37" s="114">
        <f t="shared" si="17"/>
        <v>1114124</v>
      </c>
      <c r="J37" s="114">
        <f t="shared" si="18"/>
        <v>1114124</v>
      </c>
      <c r="K37" s="114">
        <f t="shared" si="19"/>
        <v>1114124</v>
      </c>
      <c r="L37" s="114">
        <f t="shared" si="20"/>
        <v>1114124</v>
      </c>
      <c r="M37" s="114">
        <f t="shared" si="30"/>
        <v>1113764</v>
      </c>
      <c r="N37" s="115">
        <f t="shared" si="30"/>
        <v>1113764</v>
      </c>
      <c r="O37" s="179">
        <f t="shared" si="21"/>
        <v>11726714</v>
      </c>
      <c r="P37" s="183">
        <f t="shared" si="22"/>
        <v>0</v>
      </c>
      <c r="Q37" s="7" t="str">
        <f t="shared" si="35"/>
        <v>Two</v>
      </c>
      <c r="R37" s="62">
        <f>VLOOKUP(A37,'Fall 2019 HC'!I:P,5,0)</f>
        <v>9382</v>
      </c>
      <c r="S37" s="120">
        <f t="shared" ref="S37:S58" si="40">T37</f>
        <v>2994555</v>
      </c>
      <c r="T37" s="121">
        <f>VLOOKUP(A37,'FY 2019 Maint Ad Valorem Taxes'!A:G,7,0)</f>
        <v>2994555</v>
      </c>
      <c r="U37" s="173">
        <f t="shared" si="25"/>
        <v>11723836</v>
      </c>
      <c r="V37" s="128">
        <v>0</v>
      </c>
      <c r="W37" s="122">
        <f t="shared" si="26"/>
        <v>11723836</v>
      </c>
      <c r="X37" s="147">
        <v>680406</v>
      </c>
      <c r="Y37" s="147">
        <v>9546052</v>
      </c>
      <c r="Z37" s="147">
        <v>1497378</v>
      </c>
      <c r="AA37" s="147">
        <v>0</v>
      </c>
      <c r="AB37" s="147"/>
      <c r="AC37" s="147">
        <v>0</v>
      </c>
      <c r="AD37" s="151">
        <f>ROUND(SUMIFS('Reallocation (003664)'!O:O,'Reallocation (003664)'!A:A,A37,'Reallocation (003664)'!B:B,"&lt;28"),0)</f>
        <v>2878</v>
      </c>
      <c r="AE37" s="187">
        <f t="shared" si="36"/>
        <v>360</v>
      </c>
      <c r="AF37" s="114">
        <f t="shared" si="28"/>
        <v>11726714</v>
      </c>
      <c r="AH37" s="182">
        <v>2</v>
      </c>
      <c r="AI37" s="182"/>
    </row>
    <row r="38" spans="1:35" x14ac:dyDescent="0.2">
      <c r="A38" s="162">
        <v>23154</v>
      </c>
      <c r="B38" s="5" t="s">
        <v>87</v>
      </c>
      <c r="C38" s="114">
        <f t="shared" si="34"/>
        <v>596266</v>
      </c>
      <c r="D38" s="114">
        <f t="shared" si="37"/>
        <v>596270</v>
      </c>
      <c r="E38" s="114">
        <f t="shared" si="38"/>
        <v>472076</v>
      </c>
      <c r="F38" s="114">
        <f t="shared" si="39"/>
        <v>472076</v>
      </c>
      <c r="G38" s="114">
        <f t="shared" si="29"/>
        <v>0</v>
      </c>
      <c r="H38" s="114">
        <f t="shared" si="29"/>
        <v>0</v>
      </c>
      <c r="I38" s="114">
        <f t="shared" si="17"/>
        <v>472076</v>
      </c>
      <c r="J38" s="114">
        <f t="shared" si="18"/>
        <v>472076</v>
      </c>
      <c r="K38" s="114">
        <f t="shared" si="19"/>
        <v>472076</v>
      </c>
      <c r="L38" s="114">
        <f t="shared" si="20"/>
        <v>472076</v>
      </c>
      <c r="M38" s="114">
        <f t="shared" si="30"/>
        <v>471937</v>
      </c>
      <c r="N38" s="115">
        <f t="shared" si="30"/>
        <v>471937</v>
      </c>
      <c r="O38" s="179">
        <f t="shared" si="21"/>
        <v>4968866</v>
      </c>
      <c r="P38" s="183">
        <f t="shared" si="22"/>
        <v>0</v>
      </c>
      <c r="Q38" s="7" t="str">
        <f t="shared" si="35"/>
        <v>Two</v>
      </c>
      <c r="R38" s="62">
        <f>VLOOKUP(A38,'Fall 2019 HC'!I:P,5,0)</f>
        <v>2988</v>
      </c>
      <c r="S38" s="120">
        <f t="shared" si="40"/>
        <v>3187208</v>
      </c>
      <c r="T38" s="121">
        <f>VLOOKUP(A38,'FY 2019 Maint Ad Valorem Taxes'!A:G,7,0)</f>
        <v>3187208</v>
      </c>
      <c r="U38" s="173">
        <f t="shared" si="25"/>
        <v>4967758</v>
      </c>
      <c r="V38" s="128">
        <v>0</v>
      </c>
      <c r="W38" s="122">
        <f t="shared" si="26"/>
        <v>4967758</v>
      </c>
      <c r="X38" s="147">
        <v>680406</v>
      </c>
      <c r="Y38" s="147">
        <v>3773678</v>
      </c>
      <c r="Z38" s="147">
        <v>513674</v>
      </c>
      <c r="AA38" s="147">
        <v>0</v>
      </c>
      <c r="AB38" s="147"/>
      <c r="AC38" s="147">
        <v>0</v>
      </c>
      <c r="AD38" s="151">
        <f>ROUND(SUMIFS('Reallocation (003664)'!O:O,'Reallocation (003664)'!A:A,A38,'Reallocation (003664)'!B:B,"&lt;28"),0)</f>
        <v>1108</v>
      </c>
      <c r="AE38" s="187">
        <f t="shared" si="36"/>
        <v>139</v>
      </c>
      <c r="AF38" s="114">
        <f t="shared" si="28"/>
        <v>4968866</v>
      </c>
      <c r="AH38" s="182">
        <v>-4</v>
      </c>
      <c r="AI38" s="182"/>
    </row>
    <row r="39" spans="1:35" x14ac:dyDescent="0.2">
      <c r="A39" s="162">
        <v>3596</v>
      </c>
      <c r="B39" s="5" t="s">
        <v>88</v>
      </c>
      <c r="C39" s="114">
        <f t="shared" si="34"/>
        <v>1157235</v>
      </c>
      <c r="D39" s="114">
        <f t="shared" si="37"/>
        <v>1157237</v>
      </c>
      <c r="E39" s="114">
        <f t="shared" si="38"/>
        <v>916198</v>
      </c>
      <c r="F39" s="114">
        <f t="shared" si="39"/>
        <v>916198</v>
      </c>
      <c r="G39" s="114">
        <f t="shared" si="29"/>
        <v>0</v>
      </c>
      <c r="H39" s="114">
        <f t="shared" si="29"/>
        <v>0</v>
      </c>
      <c r="I39" s="114">
        <f t="shared" si="17"/>
        <v>916198</v>
      </c>
      <c r="J39" s="114">
        <f t="shared" si="18"/>
        <v>916198</v>
      </c>
      <c r="K39" s="114">
        <f t="shared" si="19"/>
        <v>916198</v>
      </c>
      <c r="L39" s="114">
        <f t="shared" si="20"/>
        <v>916198</v>
      </c>
      <c r="M39" s="114">
        <f t="shared" si="30"/>
        <v>915949</v>
      </c>
      <c r="N39" s="115">
        <f t="shared" si="30"/>
        <v>915949</v>
      </c>
      <c r="O39" s="179">
        <f t="shared" si="21"/>
        <v>9643558</v>
      </c>
      <c r="P39" s="183">
        <f t="shared" si="22"/>
        <v>0</v>
      </c>
      <c r="Q39" s="7" t="str">
        <f t="shared" si="35"/>
        <v>Two</v>
      </c>
      <c r="R39" s="62">
        <f>VLOOKUP(A39,'Fall 2019 HC'!I:P,5,0)</f>
        <v>6806</v>
      </c>
      <c r="S39" s="120">
        <f t="shared" si="40"/>
        <v>23863032</v>
      </c>
      <c r="T39" s="121">
        <f>VLOOKUP(A39,'FY 2019 Maint Ad Valorem Taxes'!A:G,7,0)</f>
        <v>23863032</v>
      </c>
      <c r="U39" s="173">
        <f t="shared" si="25"/>
        <v>9641569</v>
      </c>
      <c r="V39" s="128">
        <v>0</v>
      </c>
      <c r="W39" s="122">
        <f t="shared" si="26"/>
        <v>9641569</v>
      </c>
      <c r="X39" s="147">
        <v>680406</v>
      </c>
      <c r="Y39" s="147">
        <v>8040321</v>
      </c>
      <c r="Z39" s="147">
        <v>920842</v>
      </c>
      <c r="AA39" s="147">
        <v>0</v>
      </c>
      <c r="AB39" s="147"/>
      <c r="AC39" s="147">
        <v>0</v>
      </c>
      <c r="AD39" s="151">
        <f>ROUND(SUMIFS('Reallocation (003664)'!O:O,'Reallocation (003664)'!A:A,A39,'Reallocation (003664)'!B:B,"&lt;28"),0)</f>
        <v>1989</v>
      </c>
      <c r="AE39" s="187">
        <f t="shared" si="36"/>
        <v>249</v>
      </c>
      <c r="AF39" s="114">
        <f t="shared" si="28"/>
        <v>9643558</v>
      </c>
      <c r="AH39" s="182">
        <v>-2</v>
      </c>
      <c r="AI39" s="182"/>
    </row>
    <row r="40" spans="1:35" x14ac:dyDescent="0.2">
      <c r="A40" s="162">
        <v>3600</v>
      </c>
      <c r="B40" s="5" t="s">
        <v>89</v>
      </c>
      <c r="C40" s="114">
        <f t="shared" si="34"/>
        <v>583564</v>
      </c>
      <c r="D40" s="114">
        <f t="shared" si="37"/>
        <v>583561</v>
      </c>
      <c r="E40" s="114">
        <f t="shared" si="38"/>
        <v>462016</v>
      </c>
      <c r="F40" s="114">
        <f t="shared" si="39"/>
        <v>462016</v>
      </c>
      <c r="G40" s="114">
        <f t="shared" si="29"/>
        <v>0</v>
      </c>
      <c r="H40" s="114">
        <f t="shared" si="29"/>
        <v>0</v>
      </c>
      <c r="I40" s="114">
        <f t="shared" si="17"/>
        <v>462016</v>
      </c>
      <c r="J40" s="114">
        <f t="shared" si="18"/>
        <v>462016</v>
      </c>
      <c r="K40" s="114">
        <f t="shared" si="19"/>
        <v>462016</v>
      </c>
      <c r="L40" s="114">
        <f t="shared" si="20"/>
        <v>462016</v>
      </c>
      <c r="M40" s="114">
        <f t="shared" si="30"/>
        <v>461869</v>
      </c>
      <c r="N40" s="115">
        <f t="shared" si="30"/>
        <v>461869</v>
      </c>
      <c r="O40" s="179">
        <f t="shared" si="21"/>
        <v>4862959</v>
      </c>
      <c r="P40" s="183">
        <f t="shared" si="22"/>
        <v>0</v>
      </c>
      <c r="Q40" s="63" t="str">
        <f t="shared" si="35"/>
        <v>Two</v>
      </c>
      <c r="R40" s="62">
        <f>VLOOKUP(A40,'Fall 2019 HC'!I:P,5,0)</f>
        <v>2611</v>
      </c>
      <c r="S40" s="120">
        <f t="shared" si="40"/>
        <v>6826243</v>
      </c>
      <c r="T40" s="121">
        <f>VLOOKUP(A40,'FY 2019 Maint Ad Valorem Taxes'!A:G,7,0)</f>
        <v>6826243</v>
      </c>
      <c r="U40" s="173">
        <f t="shared" si="25"/>
        <v>4861782</v>
      </c>
      <c r="V40" s="128">
        <v>0</v>
      </c>
      <c r="W40" s="122">
        <f t="shared" si="26"/>
        <v>4861782</v>
      </c>
      <c r="X40" s="147">
        <v>680406</v>
      </c>
      <c r="Y40" s="147">
        <v>3732909</v>
      </c>
      <c r="Z40" s="147">
        <v>448467</v>
      </c>
      <c r="AA40" s="147">
        <v>0</v>
      </c>
      <c r="AB40" s="147"/>
      <c r="AC40" s="147">
        <v>0</v>
      </c>
      <c r="AD40" s="151">
        <f>ROUND(SUMIFS('Reallocation (003664)'!O:O,'Reallocation (003664)'!A:A,A40,'Reallocation (003664)'!B:B,"&lt;28"),0)</f>
        <v>1177</v>
      </c>
      <c r="AE40" s="187">
        <f t="shared" si="36"/>
        <v>147</v>
      </c>
      <c r="AF40" s="114">
        <f t="shared" si="28"/>
        <v>4862959</v>
      </c>
      <c r="AH40" s="182">
        <v>3</v>
      </c>
      <c r="AI40" s="182"/>
    </row>
    <row r="41" spans="1:35" x14ac:dyDescent="0.2">
      <c r="A41" s="162">
        <v>3601</v>
      </c>
      <c r="B41" s="5" t="s">
        <v>90</v>
      </c>
      <c r="C41" s="114">
        <f t="shared" si="34"/>
        <v>953267</v>
      </c>
      <c r="D41" s="114">
        <f t="shared" si="37"/>
        <v>953271</v>
      </c>
      <c r="E41" s="114">
        <f t="shared" si="38"/>
        <v>754730</v>
      </c>
      <c r="F41" s="114">
        <f t="shared" si="39"/>
        <v>754730</v>
      </c>
      <c r="G41" s="114">
        <f t="shared" si="29"/>
        <v>0</v>
      </c>
      <c r="H41" s="114">
        <f t="shared" si="29"/>
        <v>0</v>
      </c>
      <c r="I41" s="114">
        <f t="shared" si="17"/>
        <v>754730</v>
      </c>
      <c r="J41" s="114">
        <f t="shared" si="18"/>
        <v>754730</v>
      </c>
      <c r="K41" s="114">
        <f t="shared" si="19"/>
        <v>754730</v>
      </c>
      <c r="L41" s="114">
        <f t="shared" si="20"/>
        <v>754730</v>
      </c>
      <c r="M41" s="114">
        <f t="shared" si="30"/>
        <v>754457</v>
      </c>
      <c r="N41" s="115">
        <f t="shared" si="30"/>
        <v>754457</v>
      </c>
      <c r="O41" s="179">
        <f t="shared" si="21"/>
        <v>7943832</v>
      </c>
      <c r="P41" s="183">
        <f t="shared" si="22"/>
        <v>0</v>
      </c>
      <c r="Q41" s="63" t="str">
        <f t="shared" si="35"/>
        <v>Two</v>
      </c>
      <c r="R41" s="62">
        <f>VLOOKUP(A41,'Fall 2019 HC'!I:P,5,0)</f>
        <v>4858</v>
      </c>
      <c r="S41" s="120">
        <f t="shared" si="40"/>
        <v>2941468</v>
      </c>
      <c r="T41" s="121">
        <f>VLOOKUP(A41,'FY 2019 Maint Ad Valorem Taxes'!A:G,7,0)</f>
        <v>2941468</v>
      </c>
      <c r="U41" s="173">
        <f t="shared" si="25"/>
        <v>7941651</v>
      </c>
      <c r="V41" s="128">
        <v>0</v>
      </c>
      <c r="W41" s="122">
        <f t="shared" si="26"/>
        <v>7941651</v>
      </c>
      <c r="X41" s="147">
        <v>680406</v>
      </c>
      <c r="Y41" s="147">
        <v>6330319</v>
      </c>
      <c r="Z41" s="147">
        <v>930926</v>
      </c>
      <c r="AA41" s="147">
        <v>0</v>
      </c>
      <c r="AB41" s="147"/>
      <c r="AC41" s="147">
        <v>0</v>
      </c>
      <c r="AD41" s="151">
        <f>ROUND(SUMIFS('Reallocation (003664)'!O:O,'Reallocation (003664)'!A:A,A41,'Reallocation (003664)'!B:B,"&lt;28"),0)</f>
        <v>2181</v>
      </c>
      <c r="AE41" s="187">
        <f t="shared" si="36"/>
        <v>273</v>
      </c>
      <c r="AF41" s="114">
        <f t="shared" si="28"/>
        <v>7943832</v>
      </c>
      <c r="AH41" s="182">
        <v>-4</v>
      </c>
      <c r="AI41" s="182"/>
    </row>
    <row r="42" spans="1:35" x14ac:dyDescent="0.2">
      <c r="A42" s="162">
        <v>3603</v>
      </c>
      <c r="B42" s="5" t="s">
        <v>91</v>
      </c>
      <c r="C42" s="114">
        <f t="shared" si="34"/>
        <v>463671</v>
      </c>
      <c r="D42" s="114">
        <f t="shared" si="37"/>
        <v>463679</v>
      </c>
      <c r="E42" s="114">
        <f t="shared" si="38"/>
        <v>367102</v>
      </c>
      <c r="F42" s="114">
        <f t="shared" si="39"/>
        <v>367102</v>
      </c>
      <c r="G42" s="114">
        <f t="shared" si="29"/>
        <v>366994</v>
      </c>
      <c r="H42" s="114">
        <f t="shared" si="29"/>
        <v>366994</v>
      </c>
      <c r="I42" s="114">
        <f t="shared" si="17"/>
        <v>367102</v>
      </c>
      <c r="J42" s="114">
        <f t="shared" si="18"/>
        <v>367102</v>
      </c>
      <c r="K42" s="114">
        <f t="shared" si="19"/>
        <v>367102</v>
      </c>
      <c r="L42" s="114">
        <f t="shared" si="20"/>
        <v>367102</v>
      </c>
      <c r="M42" s="114">
        <f t="shared" si="30"/>
        <v>0</v>
      </c>
      <c r="N42" s="115">
        <f t="shared" si="30"/>
        <v>0</v>
      </c>
      <c r="O42" s="179">
        <f t="shared" si="21"/>
        <v>3863950</v>
      </c>
      <c r="P42" s="183">
        <f t="shared" si="22"/>
        <v>0</v>
      </c>
      <c r="Q42" s="63" t="str">
        <f t="shared" si="35"/>
        <v>One</v>
      </c>
      <c r="R42" s="62">
        <f>VLOOKUP(A42,'Fall 2019 HC'!I:P,5,0)</f>
        <v>2342</v>
      </c>
      <c r="S42" s="120">
        <f t="shared" si="40"/>
        <v>34736</v>
      </c>
      <c r="T42" s="121">
        <f>VLOOKUP(A42,'FY 2019 Maint Ad Valorem Taxes'!A:G,7,0)</f>
        <v>34736</v>
      </c>
      <c r="U42" s="173">
        <f t="shared" si="25"/>
        <v>3863090</v>
      </c>
      <c r="V42" s="128">
        <v>0</v>
      </c>
      <c r="W42" s="122">
        <f t="shared" si="26"/>
        <v>3863090</v>
      </c>
      <c r="X42" s="147">
        <v>680406</v>
      </c>
      <c r="Y42" s="147">
        <v>2770715</v>
      </c>
      <c r="Z42" s="147">
        <v>411969</v>
      </c>
      <c r="AA42" s="147">
        <v>0</v>
      </c>
      <c r="AB42" s="147"/>
      <c r="AC42" s="147">
        <v>0</v>
      </c>
      <c r="AD42" s="151">
        <f>ROUND(SUMIFS('Reallocation (003664)'!O:O,'Reallocation (003664)'!A:A,A42,'Reallocation (003664)'!B:B,"&lt;28"),0)</f>
        <v>860</v>
      </c>
      <c r="AE42" s="187">
        <f t="shared" si="36"/>
        <v>108</v>
      </c>
      <c r="AF42" s="114">
        <f t="shared" si="28"/>
        <v>3863950</v>
      </c>
      <c r="AH42" s="182">
        <v>-8</v>
      </c>
      <c r="AI42" s="182"/>
    </row>
    <row r="43" spans="1:35" x14ac:dyDescent="0.2">
      <c r="A43" s="162">
        <v>29137</v>
      </c>
      <c r="B43" s="8" t="s">
        <v>92</v>
      </c>
      <c r="C43" s="114">
        <f t="shared" si="34"/>
        <v>5050834</v>
      </c>
      <c r="D43" s="114">
        <f t="shared" si="37"/>
        <v>5050833</v>
      </c>
      <c r="E43" s="114">
        <f t="shared" si="38"/>
        <v>3998834</v>
      </c>
      <c r="F43" s="114">
        <f t="shared" si="39"/>
        <v>3998834</v>
      </c>
      <c r="G43" s="114">
        <f t="shared" si="29"/>
        <v>0</v>
      </c>
      <c r="H43" s="114">
        <f t="shared" si="29"/>
        <v>0</v>
      </c>
      <c r="I43" s="114">
        <f t="shared" si="17"/>
        <v>3998834</v>
      </c>
      <c r="J43" s="114">
        <f t="shared" si="18"/>
        <v>3998834</v>
      </c>
      <c r="K43" s="114">
        <f t="shared" si="19"/>
        <v>3998834</v>
      </c>
      <c r="L43" s="114">
        <f t="shared" si="20"/>
        <v>3998834</v>
      </c>
      <c r="M43" s="114">
        <f t="shared" si="30"/>
        <v>3997597</v>
      </c>
      <c r="N43" s="115">
        <f t="shared" si="30"/>
        <v>3997597</v>
      </c>
      <c r="O43" s="179">
        <f t="shared" si="21"/>
        <v>42089865</v>
      </c>
      <c r="P43" s="183">
        <f t="shared" si="22"/>
        <v>0</v>
      </c>
      <c r="Q43" s="63" t="str">
        <f t="shared" si="35"/>
        <v>Two</v>
      </c>
      <c r="R43" s="62">
        <f>VLOOKUP(A43,'Fall 2019 HC'!I:P,5,0)</f>
        <v>39497</v>
      </c>
      <c r="S43" s="120">
        <f t="shared" si="40"/>
        <v>69383250</v>
      </c>
      <c r="T43" s="121">
        <f>VLOOKUP(A43,'FY 2019 Maint Ad Valorem Taxes'!A:G,7,0)</f>
        <v>69383250</v>
      </c>
      <c r="U43" s="173">
        <f t="shared" si="25"/>
        <v>42079966</v>
      </c>
      <c r="V43" s="128">
        <v>0</v>
      </c>
      <c r="W43" s="122">
        <f t="shared" si="26"/>
        <v>42079966</v>
      </c>
      <c r="X43" s="147">
        <v>680406</v>
      </c>
      <c r="Y43" s="147">
        <v>36213885</v>
      </c>
      <c r="Z43" s="147">
        <v>5185675</v>
      </c>
      <c r="AA43" s="147">
        <v>0</v>
      </c>
      <c r="AB43" s="147"/>
      <c r="AC43" s="147">
        <v>0</v>
      </c>
      <c r="AD43" s="151">
        <f>ROUND(SUMIFS('Reallocation (003664)'!O:O,'Reallocation (003664)'!A:A,A43,'Reallocation (003664)'!B:B,"&lt;28"),0)</f>
        <v>9899</v>
      </c>
      <c r="AE43" s="187">
        <f t="shared" si="36"/>
        <v>1237</v>
      </c>
      <c r="AF43" s="114">
        <f t="shared" si="28"/>
        <v>42089865</v>
      </c>
      <c r="AH43" s="182">
        <v>1</v>
      </c>
      <c r="AI43" s="182"/>
    </row>
    <row r="44" spans="1:35" x14ac:dyDescent="0.2">
      <c r="A44" s="162">
        <v>3611</v>
      </c>
      <c r="B44" s="5" t="s">
        <v>93</v>
      </c>
      <c r="C44" s="114">
        <f t="shared" si="34"/>
        <v>1606995</v>
      </c>
      <c r="D44" s="114">
        <f t="shared" si="37"/>
        <v>1606991</v>
      </c>
      <c r="E44" s="114">
        <f t="shared" si="38"/>
        <v>1272298</v>
      </c>
      <c r="F44" s="114">
        <f t="shared" si="39"/>
        <v>1272298</v>
      </c>
      <c r="G44" s="114">
        <f t="shared" si="29"/>
        <v>0</v>
      </c>
      <c r="H44" s="114">
        <f t="shared" si="29"/>
        <v>0</v>
      </c>
      <c r="I44" s="114">
        <f t="shared" si="17"/>
        <v>1272298</v>
      </c>
      <c r="J44" s="114">
        <f t="shared" si="18"/>
        <v>1272298</v>
      </c>
      <c r="K44" s="114">
        <f t="shared" si="19"/>
        <v>1272298</v>
      </c>
      <c r="L44" s="114">
        <f t="shared" si="20"/>
        <v>1272298</v>
      </c>
      <c r="M44" s="114">
        <f t="shared" si="30"/>
        <v>1271831</v>
      </c>
      <c r="N44" s="115">
        <f t="shared" si="30"/>
        <v>1271831</v>
      </c>
      <c r="O44" s="179">
        <f t="shared" si="21"/>
        <v>13391436</v>
      </c>
      <c r="P44" s="183">
        <f t="shared" si="22"/>
        <v>0</v>
      </c>
      <c r="Q44" s="7" t="str">
        <f t="shared" si="35"/>
        <v>Two</v>
      </c>
      <c r="R44" s="62">
        <f>VLOOKUP(A44,'Fall 2019 HC'!I:P,5,0)</f>
        <v>9179</v>
      </c>
      <c r="S44" s="120">
        <f t="shared" si="40"/>
        <v>10813210</v>
      </c>
      <c r="T44" s="121">
        <f>VLOOKUP(A44,'FY 2019 Maint Ad Valorem Taxes'!A:G,7,0)</f>
        <v>10813210</v>
      </c>
      <c r="U44" s="173">
        <f t="shared" si="25"/>
        <v>13387698</v>
      </c>
      <c r="V44" s="128">
        <v>0</v>
      </c>
      <c r="W44" s="122">
        <f t="shared" si="26"/>
        <v>13387698</v>
      </c>
      <c r="X44" s="147">
        <v>680406</v>
      </c>
      <c r="Y44" s="147">
        <v>11153712</v>
      </c>
      <c r="Z44" s="147">
        <v>1553580</v>
      </c>
      <c r="AA44" s="147">
        <v>0</v>
      </c>
      <c r="AB44" s="147"/>
      <c r="AC44" s="147">
        <v>0</v>
      </c>
      <c r="AD44" s="151">
        <f>ROUND(SUMIFS('Reallocation (003664)'!O:O,'Reallocation (003664)'!A:A,A44,'Reallocation (003664)'!B:B,"&lt;28"),0)</f>
        <v>3738</v>
      </c>
      <c r="AE44" s="187">
        <f t="shared" si="36"/>
        <v>467</v>
      </c>
      <c r="AF44" s="114">
        <f t="shared" si="28"/>
        <v>13391436</v>
      </c>
      <c r="AH44" s="182">
        <v>4</v>
      </c>
      <c r="AI44" s="182"/>
    </row>
    <row r="45" spans="1:35" x14ac:dyDescent="0.2">
      <c r="A45" s="162">
        <v>31034</v>
      </c>
      <c r="B45" s="5" t="s">
        <v>4</v>
      </c>
      <c r="C45" s="114">
        <f t="shared" si="34"/>
        <v>5061924</v>
      </c>
      <c r="D45" s="114">
        <f t="shared" si="37"/>
        <v>5061928</v>
      </c>
      <c r="E45" s="114">
        <f t="shared" si="38"/>
        <v>4007627</v>
      </c>
      <c r="F45" s="114">
        <f t="shared" si="39"/>
        <v>4007627</v>
      </c>
      <c r="G45" s="114">
        <f t="shared" si="29"/>
        <v>0</v>
      </c>
      <c r="H45" s="114">
        <f t="shared" si="29"/>
        <v>0</v>
      </c>
      <c r="I45" s="114">
        <f t="shared" si="17"/>
        <v>4007627</v>
      </c>
      <c r="J45" s="114">
        <f t="shared" si="18"/>
        <v>4007627</v>
      </c>
      <c r="K45" s="114">
        <f t="shared" si="19"/>
        <v>4007627</v>
      </c>
      <c r="L45" s="114">
        <f t="shared" si="20"/>
        <v>4007627</v>
      </c>
      <c r="M45" s="114">
        <f t="shared" si="30"/>
        <v>4006346</v>
      </c>
      <c r="N45" s="115">
        <f t="shared" si="30"/>
        <v>4006346</v>
      </c>
      <c r="O45" s="179">
        <f t="shared" si="21"/>
        <v>42182306</v>
      </c>
      <c r="P45" s="183">
        <f t="shared" si="22"/>
        <v>0</v>
      </c>
      <c r="Q45" s="7" t="str">
        <f t="shared" si="35"/>
        <v>Two</v>
      </c>
      <c r="R45" s="62">
        <f>VLOOKUP(A45,'Fall 2019 HC'!I:P,5,0)</f>
        <v>32478</v>
      </c>
      <c r="S45" s="120">
        <f t="shared" si="40"/>
        <v>53934103</v>
      </c>
      <c r="T45" s="121">
        <f>VLOOKUP(A45,'FY 2019 Maint Ad Valorem Taxes'!A:G,7,0)</f>
        <v>53934103</v>
      </c>
      <c r="U45" s="173">
        <f t="shared" si="25"/>
        <v>42172059</v>
      </c>
      <c r="V45" s="128">
        <v>0</v>
      </c>
      <c r="W45" s="122">
        <f t="shared" si="26"/>
        <v>42172059</v>
      </c>
      <c r="X45" s="147">
        <v>680406</v>
      </c>
      <c r="Y45" s="147">
        <v>34837644</v>
      </c>
      <c r="Z45" s="147">
        <v>5346393</v>
      </c>
      <c r="AA45" s="147">
        <v>1307616</v>
      </c>
      <c r="AB45" s="147"/>
      <c r="AC45" s="147">
        <v>0</v>
      </c>
      <c r="AD45" s="151">
        <f>ROUND(SUMIFS('Reallocation (003664)'!O:O,'Reallocation (003664)'!A:A,A45,'Reallocation (003664)'!B:B,"&lt;28"),0)</f>
        <v>10247</v>
      </c>
      <c r="AE45" s="187">
        <f t="shared" si="36"/>
        <v>1281</v>
      </c>
      <c r="AF45" s="114">
        <f t="shared" si="28"/>
        <v>42182306</v>
      </c>
      <c r="AH45" s="182">
        <v>-4</v>
      </c>
      <c r="AI45" s="182"/>
    </row>
    <row r="46" spans="1:35" ht="14.25" x14ac:dyDescent="0.2">
      <c r="A46" s="164">
        <v>574</v>
      </c>
      <c r="B46" s="5" t="s">
        <v>452</v>
      </c>
      <c r="C46" s="114">
        <f t="shared" si="34"/>
        <v>399171</v>
      </c>
      <c r="D46" s="114">
        <f t="shared" si="37"/>
        <v>399168</v>
      </c>
      <c r="E46" s="114">
        <f t="shared" si="38"/>
        <v>316008</v>
      </c>
      <c r="F46" s="114">
        <f t="shared" si="39"/>
        <v>316008</v>
      </c>
      <c r="G46" s="114">
        <f>ROUND(IF($Q46="one",G$5,G$6)*$U46,0)</f>
        <v>316008</v>
      </c>
      <c r="H46" s="114">
        <f>ROUND(IF($Q46="one",H$5,H$6)*$U46,0)</f>
        <v>316008</v>
      </c>
      <c r="I46" s="114">
        <f t="shared" si="17"/>
        <v>316008</v>
      </c>
      <c r="J46" s="114">
        <f t="shared" si="18"/>
        <v>316008</v>
      </c>
      <c r="K46" s="114">
        <f t="shared" si="19"/>
        <v>316008</v>
      </c>
      <c r="L46" s="114">
        <f t="shared" si="20"/>
        <v>316008</v>
      </c>
      <c r="M46" s="114">
        <f t="shared" si="30"/>
        <v>0</v>
      </c>
      <c r="N46" s="115">
        <f t="shared" si="30"/>
        <v>0</v>
      </c>
      <c r="O46" s="179">
        <f t="shared" si="21"/>
        <v>3326403</v>
      </c>
      <c r="P46" s="183">
        <f t="shared" si="22"/>
        <v>0</v>
      </c>
      <c r="Q46" s="7" t="str">
        <f t="shared" si="35"/>
        <v>One</v>
      </c>
      <c r="R46" s="62">
        <f>VLOOKUP(A46,'Fall 2019 HC'!I:P,5,0)</f>
        <v>79</v>
      </c>
      <c r="S46" s="120">
        <f t="shared" si="40"/>
        <v>0</v>
      </c>
      <c r="T46" s="121"/>
      <c r="U46" s="173">
        <f t="shared" si="25"/>
        <v>3326403</v>
      </c>
      <c r="V46" s="128">
        <v>0</v>
      </c>
      <c r="W46" s="122">
        <f t="shared" si="26"/>
        <v>3326403</v>
      </c>
      <c r="X46" s="147">
        <v>0</v>
      </c>
      <c r="Y46" s="147">
        <v>0</v>
      </c>
      <c r="Z46" s="147">
        <v>0</v>
      </c>
      <c r="AA46" s="147">
        <v>0</v>
      </c>
      <c r="AB46" s="147"/>
      <c r="AC46" s="147">
        <v>3326403</v>
      </c>
      <c r="AD46" s="129"/>
      <c r="AE46" s="187"/>
      <c r="AF46" s="114">
        <f t="shared" si="28"/>
        <v>3326403</v>
      </c>
      <c r="AH46" s="182">
        <v>3</v>
      </c>
      <c r="AI46" s="182"/>
    </row>
    <row r="47" spans="1:35" x14ac:dyDescent="0.2">
      <c r="A47" s="162">
        <v>3614</v>
      </c>
      <c r="B47" s="5" t="s">
        <v>94</v>
      </c>
      <c r="C47" s="114">
        <f t="shared" si="34"/>
        <v>1015748</v>
      </c>
      <c r="D47" s="114">
        <f t="shared" si="37"/>
        <v>1015744</v>
      </c>
      <c r="E47" s="114">
        <f t="shared" si="38"/>
        <v>804176</v>
      </c>
      <c r="F47" s="114">
        <f t="shared" si="39"/>
        <v>804176</v>
      </c>
      <c r="G47" s="114">
        <f t="shared" ref="G47:H58" si="41">ROUND(IF($Q47="one",G$5,G$6)*$U47,0)</f>
        <v>0</v>
      </c>
      <c r="H47" s="114">
        <f t="shared" si="41"/>
        <v>0</v>
      </c>
      <c r="I47" s="114">
        <f t="shared" si="17"/>
        <v>804176</v>
      </c>
      <c r="J47" s="114">
        <f t="shared" si="18"/>
        <v>804176</v>
      </c>
      <c r="K47" s="114">
        <f t="shared" si="19"/>
        <v>804176</v>
      </c>
      <c r="L47" s="114">
        <f t="shared" si="20"/>
        <v>804176</v>
      </c>
      <c r="M47" s="114">
        <f t="shared" ref="M47:N58" si="42">ROUND(IF($Q47="one",M$5,M$6)*$U47,0)</f>
        <v>803957</v>
      </c>
      <c r="N47" s="115">
        <f t="shared" si="42"/>
        <v>803957</v>
      </c>
      <c r="O47" s="179">
        <f t="shared" si="21"/>
        <v>8464462</v>
      </c>
      <c r="P47" s="183">
        <f t="shared" si="22"/>
        <v>0</v>
      </c>
      <c r="Q47" s="7" t="str">
        <f t="shared" si="35"/>
        <v>Two</v>
      </c>
      <c r="R47" s="62">
        <f>VLOOKUP(A47,'Fall 2019 HC'!I:P,5,0)</f>
        <v>6911</v>
      </c>
      <c r="S47" s="120">
        <f t="shared" si="40"/>
        <v>5557488</v>
      </c>
      <c r="T47" s="121">
        <f>VLOOKUP(A47,'FY 2019 Maint Ad Valorem Taxes'!A:G,7,0)</f>
        <v>5557488</v>
      </c>
      <c r="U47" s="173">
        <f t="shared" si="25"/>
        <v>8462709</v>
      </c>
      <c r="V47" s="128">
        <v>0</v>
      </c>
      <c r="W47" s="122">
        <f t="shared" si="26"/>
        <v>8462709</v>
      </c>
      <c r="X47" s="147">
        <v>680406</v>
      </c>
      <c r="Y47" s="147">
        <v>6745638</v>
      </c>
      <c r="Z47" s="147">
        <v>1036665</v>
      </c>
      <c r="AA47" s="147">
        <v>0</v>
      </c>
      <c r="AB47" s="147"/>
      <c r="AC47" s="147">
        <v>0</v>
      </c>
      <c r="AD47" s="151">
        <f>ROUND(SUMIFS('Reallocation (003664)'!O:O,'Reallocation (003664)'!A:A,A47,'Reallocation (003664)'!B:B,"&lt;28"),0)</f>
        <v>1753</v>
      </c>
      <c r="AE47" s="187">
        <f t="shared" ref="AE47:AE58" si="43">ROUND(AD47/8,0)</f>
        <v>219</v>
      </c>
      <c r="AF47" s="114">
        <f t="shared" si="28"/>
        <v>8464462</v>
      </c>
      <c r="AH47" s="182">
        <v>4</v>
      </c>
      <c r="AI47" s="182"/>
    </row>
    <row r="48" spans="1:35" x14ac:dyDescent="0.2">
      <c r="A48" s="162">
        <v>3626</v>
      </c>
      <c r="B48" s="5" t="s">
        <v>95</v>
      </c>
      <c r="C48" s="114">
        <f t="shared" si="34"/>
        <v>6821707</v>
      </c>
      <c r="D48" s="114">
        <f t="shared" si="37"/>
        <v>6821707</v>
      </c>
      <c r="E48" s="114">
        <f t="shared" si="38"/>
        <v>5400915</v>
      </c>
      <c r="F48" s="114">
        <f t="shared" si="39"/>
        <v>5400915</v>
      </c>
      <c r="G48" s="114">
        <f t="shared" si="41"/>
        <v>0</v>
      </c>
      <c r="H48" s="114">
        <f t="shared" si="41"/>
        <v>0</v>
      </c>
      <c r="I48" s="114">
        <f t="shared" si="17"/>
        <v>5400915</v>
      </c>
      <c r="J48" s="114">
        <f t="shared" si="18"/>
        <v>5400915</v>
      </c>
      <c r="K48" s="114">
        <f t="shared" si="19"/>
        <v>5400915</v>
      </c>
      <c r="L48" s="114">
        <f t="shared" si="20"/>
        <v>5400915</v>
      </c>
      <c r="M48" s="114">
        <f t="shared" si="42"/>
        <v>5399013</v>
      </c>
      <c r="N48" s="115">
        <f t="shared" si="42"/>
        <v>5399013</v>
      </c>
      <c r="O48" s="179">
        <f t="shared" si="21"/>
        <v>56846930</v>
      </c>
      <c r="P48" s="183">
        <f t="shared" si="22"/>
        <v>0</v>
      </c>
      <c r="Q48" s="7" t="str">
        <f t="shared" si="35"/>
        <v>Two</v>
      </c>
      <c r="R48" s="62">
        <f>VLOOKUP(A48,'Fall 2019 HC'!I:P,5,0)</f>
        <v>54378</v>
      </c>
      <c r="S48" s="120">
        <f t="shared" si="40"/>
        <v>244974129</v>
      </c>
      <c r="T48" s="121">
        <f>VLOOKUP(A48,'FY 2019 Maint Ad Valorem Taxes'!A:G,7,0)</f>
        <v>244974129</v>
      </c>
      <c r="U48" s="173">
        <f t="shared" si="25"/>
        <v>56831711</v>
      </c>
      <c r="V48" s="128">
        <v>0</v>
      </c>
      <c r="W48" s="122">
        <f t="shared" si="26"/>
        <v>56831711</v>
      </c>
      <c r="X48" s="147">
        <v>680406</v>
      </c>
      <c r="Y48" s="147">
        <v>47900536</v>
      </c>
      <c r="Z48" s="147">
        <v>8250769</v>
      </c>
      <c r="AA48" s="147">
        <v>0</v>
      </c>
      <c r="AB48" s="147"/>
      <c r="AC48" s="147">
        <v>0</v>
      </c>
      <c r="AD48" s="151">
        <f>ROUND(SUMIFS('Reallocation (003664)'!O:O,'Reallocation (003664)'!A:A,A48,'Reallocation (003664)'!B:B,"&lt;28"),0)</f>
        <v>15219</v>
      </c>
      <c r="AE48" s="187">
        <f t="shared" si="43"/>
        <v>1902</v>
      </c>
      <c r="AF48" s="114">
        <f t="shared" si="28"/>
        <v>56846930</v>
      </c>
      <c r="AH48" s="182">
        <v>0</v>
      </c>
      <c r="AI48" s="182"/>
    </row>
    <row r="49" spans="1:35" x14ac:dyDescent="0.2">
      <c r="A49" s="162">
        <v>3627</v>
      </c>
      <c r="B49" s="5" t="s">
        <v>96</v>
      </c>
      <c r="C49" s="114">
        <f t="shared" si="34"/>
        <v>842933</v>
      </c>
      <c r="D49" s="114">
        <f t="shared" si="37"/>
        <v>842941</v>
      </c>
      <c r="E49" s="114">
        <f t="shared" si="38"/>
        <v>667380</v>
      </c>
      <c r="F49" s="114">
        <f t="shared" si="39"/>
        <v>667380</v>
      </c>
      <c r="G49" s="114">
        <f t="shared" si="41"/>
        <v>0</v>
      </c>
      <c r="H49" s="114">
        <f t="shared" si="41"/>
        <v>0</v>
      </c>
      <c r="I49" s="114">
        <f t="shared" si="17"/>
        <v>667380</v>
      </c>
      <c r="J49" s="114">
        <f t="shared" si="18"/>
        <v>667380</v>
      </c>
      <c r="K49" s="114">
        <f t="shared" si="19"/>
        <v>667380</v>
      </c>
      <c r="L49" s="114">
        <f t="shared" si="20"/>
        <v>667380</v>
      </c>
      <c r="M49" s="114">
        <f t="shared" si="42"/>
        <v>667134</v>
      </c>
      <c r="N49" s="115">
        <f t="shared" si="42"/>
        <v>667134</v>
      </c>
      <c r="O49" s="179">
        <f t="shared" si="21"/>
        <v>7024422</v>
      </c>
      <c r="P49" s="183">
        <f t="shared" si="22"/>
        <v>0</v>
      </c>
      <c r="Q49" s="7" t="str">
        <f t="shared" si="35"/>
        <v>Two</v>
      </c>
      <c r="R49" s="62">
        <f>VLOOKUP(A49,'Fall 2019 HC'!I:P,5,0)</f>
        <v>4887</v>
      </c>
      <c r="S49" s="120">
        <f t="shared" si="40"/>
        <v>6243498</v>
      </c>
      <c r="T49" s="121">
        <f>VLOOKUP(A49,'FY 2019 Maint Ad Valorem Taxes'!A:G,7,0)</f>
        <v>6243498</v>
      </c>
      <c r="U49" s="173">
        <f t="shared" si="25"/>
        <v>7022458</v>
      </c>
      <c r="V49" s="128">
        <v>0</v>
      </c>
      <c r="W49" s="122">
        <f t="shared" si="26"/>
        <v>7022458</v>
      </c>
      <c r="X49" s="147">
        <v>680406</v>
      </c>
      <c r="Y49" s="147">
        <v>5471042</v>
      </c>
      <c r="Z49" s="147">
        <v>871010</v>
      </c>
      <c r="AA49" s="147">
        <v>0</v>
      </c>
      <c r="AB49" s="147"/>
      <c r="AC49" s="147">
        <v>0</v>
      </c>
      <c r="AD49" s="151">
        <f>ROUND(SUMIFS('Reallocation (003664)'!O:O,'Reallocation (003664)'!A:A,A49,'Reallocation (003664)'!B:B,"&lt;28"),0)</f>
        <v>1964</v>
      </c>
      <c r="AE49" s="187">
        <f t="shared" si="43"/>
        <v>246</v>
      </c>
      <c r="AF49" s="114">
        <f t="shared" si="28"/>
        <v>7024422</v>
      </c>
      <c r="AH49" s="182">
        <v>-8</v>
      </c>
      <c r="AI49" s="182"/>
    </row>
    <row r="50" spans="1:35" x14ac:dyDescent="0.2">
      <c r="A50" s="162">
        <v>3628</v>
      </c>
      <c r="B50" s="5" t="s">
        <v>97</v>
      </c>
      <c r="C50" s="114">
        <f t="shared" si="34"/>
        <v>898355</v>
      </c>
      <c r="D50" s="114">
        <f t="shared" si="37"/>
        <v>898359</v>
      </c>
      <c r="E50" s="114">
        <f t="shared" si="38"/>
        <v>711248</v>
      </c>
      <c r="F50" s="114">
        <f t="shared" si="39"/>
        <v>711248</v>
      </c>
      <c r="G50" s="114">
        <f t="shared" si="41"/>
        <v>0</v>
      </c>
      <c r="H50" s="114">
        <f t="shared" si="41"/>
        <v>0</v>
      </c>
      <c r="I50" s="114">
        <f t="shared" si="17"/>
        <v>711248</v>
      </c>
      <c r="J50" s="114">
        <f t="shared" si="18"/>
        <v>711248</v>
      </c>
      <c r="K50" s="114">
        <f t="shared" si="19"/>
        <v>711248</v>
      </c>
      <c r="L50" s="114">
        <f t="shared" si="20"/>
        <v>711248</v>
      </c>
      <c r="M50" s="114">
        <f t="shared" si="42"/>
        <v>711022</v>
      </c>
      <c r="N50" s="115">
        <f t="shared" si="42"/>
        <v>711022</v>
      </c>
      <c r="O50" s="179">
        <f t="shared" si="21"/>
        <v>7486246</v>
      </c>
      <c r="P50" s="183">
        <f t="shared" si="22"/>
        <v>0</v>
      </c>
      <c r="Q50" s="7" t="str">
        <f t="shared" si="35"/>
        <v>Two</v>
      </c>
      <c r="R50" s="62">
        <f>VLOOKUP(A50,'Fall 2019 HC'!I:P,5,0)</f>
        <v>4087</v>
      </c>
      <c r="S50" s="120">
        <f t="shared" si="40"/>
        <v>6532330</v>
      </c>
      <c r="T50" s="121">
        <f>VLOOKUP(A50,'FY 2019 Maint Ad Valorem Taxes'!A:G,7,0)</f>
        <v>6532330</v>
      </c>
      <c r="U50" s="173">
        <f t="shared" si="25"/>
        <v>7484438</v>
      </c>
      <c r="V50" s="128">
        <v>0</v>
      </c>
      <c r="W50" s="122">
        <f t="shared" si="26"/>
        <v>7484438</v>
      </c>
      <c r="X50" s="147">
        <v>680406</v>
      </c>
      <c r="Y50" s="147">
        <v>6007200</v>
      </c>
      <c r="Z50" s="147">
        <v>796832</v>
      </c>
      <c r="AA50" s="147">
        <v>0</v>
      </c>
      <c r="AB50" s="147"/>
      <c r="AC50" s="147">
        <v>0</v>
      </c>
      <c r="AD50" s="151">
        <f>ROUND(SUMIFS('Reallocation (003664)'!O:O,'Reallocation (003664)'!A:A,A50,'Reallocation (003664)'!B:B,"&lt;28"),0)</f>
        <v>1808</v>
      </c>
      <c r="AE50" s="187">
        <f t="shared" si="43"/>
        <v>226</v>
      </c>
      <c r="AF50" s="114">
        <f t="shared" si="28"/>
        <v>7486246</v>
      </c>
      <c r="AH50" s="182">
        <v>-4</v>
      </c>
      <c r="AI50" s="182"/>
    </row>
    <row r="51" spans="1:35" x14ac:dyDescent="0.2">
      <c r="A51" s="162">
        <v>3643</v>
      </c>
      <c r="B51" s="5" t="s">
        <v>98</v>
      </c>
      <c r="C51" s="114">
        <f t="shared" si="34"/>
        <v>846017</v>
      </c>
      <c r="D51" s="114">
        <f t="shared" si="37"/>
        <v>846011</v>
      </c>
      <c r="E51" s="114">
        <f t="shared" si="38"/>
        <v>669791</v>
      </c>
      <c r="F51" s="114">
        <f t="shared" si="39"/>
        <v>669791</v>
      </c>
      <c r="G51" s="114">
        <f t="shared" si="41"/>
        <v>0</v>
      </c>
      <c r="H51" s="114">
        <f t="shared" si="41"/>
        <v>0</v>
      </c>
      <c r="I51" s="114">
        <f t="shared" si="17"/>
        <v>669791</v>
      </c>
      <c r="J51" s="114">
        <f t="shared" si="18"/>
        <v>669791</v>
      </c>
      <c r="K51" s="114">
        <f t="shared" si="19"/>
        <v>669791</v>
      </c>
      <c r="L51" s="114">
        <f t="shared" si="20"/>
        <v>669791</v>
      </c>
      <c r="M51" s="114">
        <f t="shared" si="42"/>
        <v>669636</v>
      </c>
      <c r="N51" s="115">
        <f t="shared" si="42"/>
        <v>669636</v>
      </c>
      <c r="O51" s="179">
        <f t="shared" si="21"/>
        <v>7050046</v>
      </c>
      <c r="P51" s="183">
        <f t="shared" si="22"/>
        <v>0</v>
      </c>
      <c r="Q51" s="7" t="str">
        <f t="shared" si="35"/>
        <v>Two</v>
      </c>
      <c r="R51" s="62">
        <f>VLOOKUP(A51,'Fall 2019 HC'!I:P,5,0)</f>
        <v>8628</v>
      </c>
      <c r="S51" s="120">
        <f t="shared" si="40"/>
        <v>14516319</v>
      </c>
      <c r="T51" s="121">
        <f>VLOOKUP(A51,'FY 2019 Maint Ad Valorem Taxes'!A:G,7,0)</f>
        <v>14516319</v>
      </c>
      <c r="U51" s="173">
        <f t="shared" si="25"/>
        <v>7048804</v>
      </c>
      <c r="V51" s="128">
        <v>0</v>
      </c>
      <c r="W51" s="122">
        <f t="shared" si="26"/>
        <v>7048804</v>
      </c>
      <c r="X51" s="147">
        <v>680406</v>
      </c>
      <c r="Y51" s="147">
        <v>5606098</v>
      </c>
      <c r="Z51" s="147">
        <v>762300</v>
      </c>
      <c r="AA51" s="147">
        <v>0</v>
      </c>
      <c r="AB51" s="147"/>
      <c r="AC51" s="147">
        <v>0</v>
      </c>
      <c r="AD51" s="151">
        <f>ROUND(SUMIFS('Reallocation (003664)'!O:O,'Reallocation (003664)'!A:A,A51,'Reallocation (003664)'!B:B,"&lt;28"),0)</f>
        <v>1242</v>
      </c>
      <c r="AE51" s="187">
        <f t="shared" si="43"/>
        <v>155</v>
      </c>
      <c r="AF51" s="114">
        <f t="shared" si="28"/>
        <v>7050046</v>
      </c>
      <c r="AH51" s="182">
        <v>6</v>
      </c>
      <c r="AI51" s="182"/>
    </row>
    <row r="52" spans="1:35" x14ac:dyDescent="0.2">
      <c r="A52" s="162">
        <v>3572</v>
      </c>
      <c r="B52" s="5" t="s">
        <v>99</v>
      </c>
      <c r="C52" s="114">
        <f t="shared" si="34"/>
        <v>1431583</v>
      </c>
      <c r="D52" s="114">
        <f t="shared" si="37"/>
        <v>1431585</v>
      </c>
      <c r="E52" s="114">
        <f t="shared" si="38"/>
        <v>1133415</v>
      </c>
      <c r="F52" s="114">
        <f t="shared" si="39"/>
        <v>1133415</v>
      </c>
      <c r="G52" s="114">
        <f t="shared" si="41"/>
        <v>0</v>
      </c>
      <c r="H52" s="114">
        <f t="shared" si="41"/>
        <v>0</v>
      </c>
      <c r="I52" s="114">
        <f t="shared" si="17"/>
        <v>1133415</v>
      </c>
      <c r="J52" s="114">
        <f t="shared" si="18"/>
        <v>1133415</v>
      </c>
      <c r="K52" s="114">
        <f t="shared" si="19"/>
        <v>1133415</v>
      </c>
      <c r="L52" s="114">
        <f t="shared" si="20"/>
        <v>1133415</v>
      </c>
      <c r="M52" s="114">
        <f t="shared" si="42"/>
        <v>1133048</v>
      </c>
      <c r="N52" s="115">
        <f t="shared" si="42"/>
        <v>1133048</v>
      </c>
      <c r="O52" s="179">
        <f t="shared" si="21"/>
        <v>11929754</v>
      </c>
      <c r="P52" s="183">
        <f t="shared" si="22"/>
        <v>0</v>
      </c>
      <c r="Q52" s="7" t="str">
        <f t="shared" si="35"/>
        <v>Two</v>
      </c>
      <c r="R52" s="62">
        <f>VLOOKUP(A52,'Fall 2019 HC'!I:P,5,0)</f>
        <v>6592</v>
      </c>
      <c r="S52" s="120">
        <f t="shared" si="40"/>
        <v>15339294</v>
      </c>
      <c r="T52" s="121">
        <f>VLOOKUP(A52,'FY 2019 Maint Ad Valorem Taxes'!A:G,7,0)</f>
        <v>15339294</v>
      </c>
      <c r="U52" s="173">
        <f t="shared" si="25"/>
        <v>11926816</v>
      </c>
      <c r="V52" s="128">
        <v>0</v>
      </c>
      <c r="W52" s="122">
        <f t="shared" si="26"/>
        <v>11926816</v>
      </c>
      <c r="X52" s="147">
        <v>680406</v>
      </c>
      <c r="Y52" s="147">
        <v>9872679</v>
      </c>
      <c r="Z52" s="147">
        <v>1373731</v>
      </c>
      <c r="AA52" s="147">
        <v>0</v>
      </c>
      <c r="AB52" s="147"/>
      <c r="AC52" s="147">
        <v>0</v>
      </c>
      <c r="AD52" s="151">
        <f>ROUND(SUMIFS('Reallocation (003664)'!O:O,'Reallocation (003664)'!A:A,A52,'Reallocation (003664)'!B:B,"&lt;28"),0)</f>
        <v>2938</v>
      </c>
      <c r="AE52" s="187">
        <f t="shared" si="43"/>
        <v>367</v>
      </c>
      <c r="AF52" s="114">
        <f t="shared" si="28"/>
        <v>11929754</v>
      </c>
      <c r="AH52" s="182">
        <v>-2</v>
      </c>
      <c r="AI52" s="182"/>
    </row>
    <row r="53" spans="1:35" x14ac:dyDescent="0.2">
      <c r="A53" s="162">
        <v>3648</v>
      </c>
      <c r="B53" s="5" t="s">
        <v>100</v>
      </c>
      <c r="C53" s="114">
        <f t="shared" si="34"/>
        <v>2170322</v>
      </c>
      <c r="D53" s="114">
        <f t="shared" si="37"/>
        <v>2170321</v>
      </c>
      <c r="E53" s="114">
        <f t="shared" si="38"/>
        <v>1718286</v>
      </c>
      <c r="F53" s="114">
        <f t="shared" si="39"/>
        <v>1718286</v>
      </c>
      <c r="G53" s="114">
        <f t="shared" si="41"/>
        <v>0</v>
      </c>
      <c r="H53" s="114">
        <f t="shared" si="41"/>
        <v>0</v>
      </c>
      <c r="I53" s="114">
        <f t="shared" si="17"/>
        <v>1718286</v>
      </c>
      <c r="J53" s="114">
        <f t="shared" si="18"/>
        <v>1718286</v>
      </c>
      <c r="K53" s="114">
        <f t="shared" si="19"/>
        <v>1718286</v>
      </c>
      <c r="L53" s="114">
        <f t="shared" si="20"/>
        <v>1718286</v>
      </c>
      <c r="M53" s="114">
        <f t="shared" si="42"/>
        <v>1717732</v>
      </c>
      <c r="N53" s="115">
        <f t="shared" si="42"/>
        <v>1717732</v>
      </c>
      <c r="O53" s="179">
        <f t="shared" si="21"/>
        <v>18085823</v>
      </c>
      <c r="P53" s="183">
        <f t="shared" si="22"/>
        <v>0</v>
      </c>
      <c r="Q53" s="7" t="str">
        <f t="shared" si="35"/>
        <v>Two</v>
      </c>
      <c r="R53" s="62">
        <f>VLOOKUP(A53,'Fall 2019 HC'!I:P,5,0)</f>
        <v>12291</v>
      </c>
      <c r="S53" s="120">
        <f t="shared" si="40"/>
        <v>26115573</v>
      </c>
      <c r="T53" s="121">
        <f>VLOOKUP(A53,'FY 2019 Maint Ad Valorem Taxes'!A:G,7,0)</f>
        <v>26115573</v>
      </c>
      <c r="U53" s="173">
        <f>W53-V53</f>
        <v>18081392</v>
      </c>
      <c r="V53" s="128">
        <v>0</v>
      </c>
      <c r="W53" s="122">
        <f t="shared" si="26"/>
        <v>18081392</v>
      </c>
      <c r="X53" s="147">
        <v>680406</v>
      </c>
      <c r="Y53" s="147">
        <v>15391038</v>
      </c>
      <c r="Z53" s="147">
        <v>1989921</v>
      </c>
      <c r="AA53" s="147">
        <v>20027</v>
      </c>
      <c r="AB53" s="148"/>
      <c r="AC53" s="148">
        <v>0</v>
      </c>
      <c r="AD53" s="151">
        <f>ROUND(SUMIFS('Reallocation (003664)'!O:O,'Reallocation (003664)'!A:A,A53,'Reallocation (003664)'!B:B,"&lt;28"),0)</f>
        <v>4431</v>
      </c>
      <c r="AE53" s="187">
        <f t="shared" si="43"/>
        <v>554</v>
      </c>
      <c r="AF53" s="114">
        <f t="shared" si="28"/>
        <v>18085823</v>
      </c>
      <c r="AH53" s="182">
        <v>1</v>
      </c>
      <c r="AI53" s="182"/>
    </row>
    <row r="54" spans="1:35" x14ac:dyDescent="0.2">
      <c r="A54" s="162">
        <v>10060</v>
      </c>
      <c r="B54" s="5" t="s">
        <v>101</v>
      </c>
      <c r="C54" s="114">
        <f t="shared" si="34"/>
        <v>640790</v>
      </c>
      <c r="D54" s="114">
        <f t="shared" si="37"/>
        <v>640791</v>
      </c>
      <c r="E54" s="114">
        <f t="shared" si="38"/>
        <v>507330</v>
      </c>
      <c r="F54" s="114">
        <f t="shared" si="39"/>
        <v>507330</v>
      </c>
      <c r="G54" s="114">
        <f t="shared" si="41"/>
        <v>0</v>
      </c>
      <c r="H54" s="114">
        <f t="shared" si="41"/>
        <v>0</v>
      </c>
      <c r="I54" s="114">
        <f t="shared" si="17"/>
        <v>507330</v>
      </c>
      <c r="J54" s="114">
        <f t="shared" si="18"/>
        <v>507330</v>
      </c>
      <c r="K54" s="114">
        <f t="shared" si="19"/>
        <v>507330</v>
      </c>
      <c r="L54" s="114">
        <f t="shared" si="20"/>
        <v>507330</v>
      </c>
      <c r="M54" s="114">
        <f t="shared" si="42"/>
        <v>507153</v>
      </c>
      <c r="N54" s="115">
        <f t="shared" si="42"/>
        <v>507153</v>
      </c>
      <c r="O54" s="179">
        <f t="shared" si="21"/>
        <v>5339867</v>
      </c>
      <c r="P54" s="183">
        <f t="shared" si="22"/>
        <v>0</v>
      </c>
      <c r="Q54" s="7" t="str">
        <f t="shared" si="35"/>
        <v>Two</v>
      </c>
      <c r="R54" s="62">
        <f>VLOOKUP(A54,'Fall 2019 HC'!I:P,5,0)</f>
        <v>2930</v>
      </c>
      <c r="S54" s="120">
        <f t="shared" si="40"/>
        <v>2721282</v>
      </c>
      <c r="T54" s="121">
        <f>VLOOKUP(A54,'FY 2019 Maint Ad Valorem Taxes'!A:G,7,0)</f>
        <v>2721282</v>
      </c>
      <c r="U54" s="173">
        <f t="shared" ref="U54:U58" si="44">W54-V54</f>
        <v>5338449</v>
      </c>
      <c r="V54" s="128">
        <v>0</v>
      </c>
      <c r="W54" s="122">
        <f t="shared" si="26"/>
        <v>5338449</v>
      </c>
      <c r="X54" s="147">
        <v>680406</v>
      </c>
      <c r="Y54" s="147">
        <v>4114318</v>
      </c>
      <c r="Z54" s="147">
        <v>543725</v>
      </c>
      <c r="AA54" s="147">
        <v>0</v>
      </c>
      <c r="AB54" s="147"/>
      <c r="AC54" s="147">
        <v>0</v>
      </c>
      <c r="AD54" s="151">
        <f>ROUND(SUMIFS('Reallocation (003664)'!O:O,'Reallocation (003664)'!A:A,A54,'Reallocation (003664)'!B:B,"&lt;28"),0)</f>
        <v>1418</v>
      </c>
      <c r="AE54" s="187">
        <f t="shared" si="43"/>
        <v>177</v>
      </c>
      <c r="AF54" s="114">
        <f t="shared" si="28"/>
        <v>5339867</v>
      </c>
      <c r="AH54" s="182">
        <v>-1</v>
      </c>
      <c r="AI54" s="182"/>
    </row>
    <row r="55" spans="1:35" x14ac:dyDescent="0.2">
      <c r="A55" s="162">
        <v>3662</v>
      </c>
      <c r="B55" s="5" t="s">
        <v>102</v>
      </c>
      <c r="C55" s="114">
        <f t="shared" si="34"/>
        <v>664388</v>
      </c>
      <c r="D55" s="114">
        <f t="shared" si="37"/>
        <v>664388</v>
      </c>
      <c r="E55" s="114">
        <f t="shared" si="38"/>
        <v>526012</v>
      </c>
      <c r="F55" s="114">
        <f t="shared" si="39"/>
        <v>526012</v>
      </c>
      <c r="G55" s="114">
        <f t="shared" si="41"/>
        <v>0</v>
      </c>
      <c r="H55" s="114">
        <f t="shared" si="41"/>
        <v>0</v>
      </c>
      <c r="I55" s="114">
        <f t="shared" si="17"/>
        <v>526012</v>
      </c>
      <c r="J55" s="114">
        <f t="shared" si="18"/>
        <v>526012</v>
      </c>
      <c r="K55" s="114">
        <f t="shared" si="19"/>
        <v>526012</v>
      </c>
      <c r="L55" s="114">
        <f t="shared" si="20"/>
        <v>526012</v>
      </c>
      <c r="M55" s="114">
        <f t="shared" si="42"/>
        <v>525831</v>
      </c>
      <c r="N55" s="115">
        <f t="shared" si="42"/>
        <v>525831</v>
      </c>
      <c r="O55" s="179">
        <f t="shared" si="21"/>
        <v>5536510</v>
      </c>
      <c r="P55" s="183">
        <f t="shared" si="22"/>
        <v>0</v>
      </c>
      <c r="Q55" s="7" t="str">
        <f t="shared" si="35"/>
        <v>Two</v>
      </c>
      <c r="R55" s="62">
        <f>VLOOKUP(A55,'Fall 2019 HC'!I:P,5,0)</f>
        <v>3683</v>
      </c>
      <c r="S55" s="120">
        <f t="shared" si="40"/>
        <v>11588962</v>
      </c>
      <c r="T55" s="121">
        <f>VLOOKUP(A55,'FY 2019 Maint Ad Valorem Taxes'!A:G,7,0)</f>
        <v>11588962</v>
      </c>
      <c r="U55" s="173">
        <f t="shared" si="44"/>
        <v>5535059</v>
      </c>
      <c r="V55" s="128">
        <v>0</v>
      </c>
      <c r="W55" s="122">
        <f t="shared" si="26"/>
        <v>5535059</v>
      </c>
      <c r="X55" s="147">
        <v>680406</v>
      </c>
      <c r="Y55" s="147">
        <v>4204978</v>
      </c>
      <c r="Z55" s="147">
        <v>649675</v>
      </c>
      <c r="AA55" s="147">
        <v>0</v>
      </c>
      <c r="AB55" s="147"/>
      <c r="AC55" s="147">
        <v>0</v>
      </c>
      <c r="AD55" s="151">
        <f>ROUND(SUMIFS('Reallocation (003664)'!O:O,'Reallocation (003664)'!A:A,A55,'Reallocation (003664)'!B:B,"&lt;28"),0)</f>
        <v>1451</v>
      </c>
      <c r="AE55" s="187">
        <f t="shared" si="43"/>
        <v>181</v>
      </c>
      <c r="AF55" s="114">
        <f t="shared" si="28"/>
        <v>5536510</v>
      </c>
      <c r="AH55" s="182">
        <v>0</v>
      </c>
      <c r="AI55" s="182"/>
    </row>
    <row r="56" spans="1:35" x14ac:dyDescent="0.2">
      <c r="A56" s="162">
        <v>3664</v>
      </c>
      <c r="B56" s="5" t="s">
        <v>103</v>
      </c>
      <c r="C56" s="114">
        <f t="shared" si="34"/>
        <v>1058432</v>
      </c>
      <c r="D56" s="114">
        <f t="shared" si="37"/>
        <v>1058424</v>
      </c>
      <c r="E56" s="114">
        <f t="shared" si="38"/>
        <v>831932</v>
      </c>
      <c r="F56" s="114">
        <f t="shared" si="39"/>
        <v>831932</v>
      </c>
      <c r="G56" s="114">
        <f t="shared" si="41"/>
        <v>0</v>
      </c>
      <c r="H56" s="114">
        <f t="shared" si="41"/>
        <v>0</v>
      </c>
      <c r="I56" s="114">
        <f t="shared" si="17"/>
        <v>831932</v>
      </c>
      <c r="J56" s="114">
        <f t="shared" si="18"/>
        <v>831932</v>
      </c>
      <c r="K56" s="114">
        <f t="shared" si="19"/>
        <v>831932</v>
      </c>
      <c r="L56" s="114">
        <f t="shared" si="20"/>
        <v>831932</v>
      </c>
      <c r="M56" s="114">
        <f t="shared" si="42"/>
        <v>860669</v>
      </c>
      <c r="N56" s="115">
        <f t="shared" si="42"/>
        <v>860669</v>
      </c>
      <c r="O56" s="179">
        <f t="shared" si="21"/>
        <v>8829786</v>
      </c>
      <c r="P56" s="183">
        <f t="shared" si="22"/>
        <v>0</v>
      </c>
      <c r="Q56" s="7" t="str">
        <f t="shared" si="35"/>
        <v>Two</v>
      </c>
      <c r="R56" s="62">
        <f>VLOOKUP(A56,'Fall 2019 HC'!I:P,5,0)</f>
        <v>5821</v>
      </c>
      <c r="S56" s="120">
        <f t="shared" si="40"/>
        <v>14032739</v>
      </c>
      <c r="T56" s="121">
        <f>VLOOKUP(A56,'FY 2019 Maint Ad Valorem Taxes'!A:G,7,0)</f>
        <v>14032739</v>
      </c>
      <c r="U56" s="173">
        <f t="shared" si="44"/>
        <v>9059678</v>
      </c>
      <c r="V56" s="128">
        <v>0</v>
      </c>
      <c r="W56" s="122">
        <f t="shared" si="26"/>
        <v>9059678</v>
      </c>
      <c r="X56" s="147">
        <v>680406</v>
      </c>
      <c r="Y56" s="147">
        <v>7411974</v>
      </c>
      <c r="Z56" s="147">
        <v>967298</v>
      </c>
      <c r="AA56" s="147">
        <v>0</v>
      </c>
      <c r="AB56" s="147"/>
      <c r="AC56" s="147">
        <v>0</v>
      </c>
      <c r="AD56" s="181">
        <v>-229892</v>
      </c>
      <c r="AE56" s="187">
        <f t="shared" si="43"/>
        <v>-28737</v>
      </c>
      <c r="AF56" s="114">
        <f t="shared" si="28"/>
        <v>8829786</v>
      </c>
      <c r="AH56" s="182">
        <v>8</v>
      </c>
      <c r="AI56" s="182"/>
    </row>
    <row r="57" spans="1:35" x14ac:dyDescent="0.2">
      <c r="A57" s="162">
        <v>9549</v>
      </c>
      <c r="B57" s="5" t="s">
        <v>104</v>
      </c>
      <c r="C57" s="114">
        <f t="shared" si="34"/>
        <v>471686</v>
      </c>
      <c r="D57" s="114">
        <f t="shared" si="37"/>
        <v>471685</v>
      </c>
      <c r="E57" s="114">
        <f t="shared" si="38"/>
        <v>373439</v>
      </c>
      <c r="F57" s="114">
        <f t="shared" si="39"/>
        <v>373439</v>
      </c>
      <c r="G57" s="114">
        <f t="shared" si="41"/>
        <v>0</v>
      </c>
      <c r="H57" s="114">
        <f t="shared" si="41"/>
        <v>0</v>
      </c>
      <c r="I57" s="114">
        <f t="shared" si="17"/>
        <v>373439</v>
      </c>
      <c r="J57" s="114">
        <f t="shared" si="18"/>
        <v>373439</v>
      </c>
      <c r="K57" s="114">
        <f t="shared" si="19"/>
        <v>373439</v>
      </c>
      <c r="L57" s="114">
        <f t="shared" si="20"/>
        <v>373439</v>
      </c>
      <c r="M57" s="114">
        <f t="shared" si="42"/>
        <v>373337</v>
      </c>
      <c r="N57" s="115">
        <f t="shared" si="42"/>
        <v>373337</v>
      </c>
      <c r="O57" s="179">
        <f t="shared" si="21"/>
        <v>3930679</v>
      </c>
      <c r="P57" s="183">
        <f t="shared" si="22"/>
        <v>0</v>
      </c>
      <c r="Q57" s="7" t="str">
        <f t="shared" si="35"/>
        <v>Two</v>
      </c>
      <c r="R57" s="62">
        <f>VLOOKUP(A57,'Fall 2019 HC'!I:P,5,0)</f>
        <v>2009</v>
      </c>
      <c r="S57" s="120">
        <f t="shared" si="40"/>
        <v>7950266</v>
      </c>
      <c r="T57" s="121">
        <f>VLOOKUP(A57,'FY 2019 Maint Ad Valorem Taxes'!A:G,7,0)</f>
        <v>7950266</v>
      </c>
      <c r="U57" s="173">
        <f t="shared" si="44"/>
        <v>3929861</v>
      </c>
      <c r="V57" s="128">
        <v>0</v>
      </c>
      <c r="W57" s="122">
        <f t="shared" si="26"/>
        <v>3929861</v>
      </c>
      <c r="X57" s="147">
        <v>680406</v>
      </c>
      <c r="Y57" s="147">
        <v>2847984</v>
      </c>
      <c r="Z57" s="147">
        <v>401471</v>
      </c>
      <c r="AA57" s="147">
        <v>0</v>
      </c>
      <c r="AB57" s="147"/>
      <c r="AC57" s="147">
        <v>0</v>
      </c>
      <c r="AD57" s="151">
        <f>ROUND(SUMIFS('Reallocation (003664)'!O:O,'Reallocation (003664)'!A:A,A57,'Reallocation (003664)'!B:B,"&lt;28"),0)</f>
        <v>818</v>
      </c>
      <c r="AE57" s="187">
        <f t="shared" si="43"/>
        <v>102</v>
      </c>
      <c r="AF57" s="114">
        <f t="shared" si="28"/>
        <v>3930679</v>
      </c>
      <c r="AH57" s="182">
        <v>1</v>
      </c>
      <c r="AI57" s="182"/>
    </row>
    <row r="58" spans="1:35" x14ac:dyDescent="0.2">
      <c r="A58" s="162">
        <v>3668</v>
      </c>
      <c r="B58" s="5" t="s">
        <v>105</v>
      </c>
      <c r="C58" s="114">
        <f t="shared" si="34"/>
        <v>1157719</v>
      </c>
      <c r="D58" s="114">
        <f t="shared" si="37"/>
        <v>1157722</v>
      </c>
      <c r="E58" s="114">
        <f t="shared" si="38"/>
        <v>916590</v>
      </c>
      <c r="F58" s="114">
        <f t="shared" si="39"/>
        <v>916590</v>
      </c>
      <c r="G58" s="114">
        <f t="shared" si="41"/>
        <v>0</v>
      </c>
      <c r="H58" s="114">
        <f t="shared" si="41"/>
        <v>0</v>
      </c>
      <c r="I58" s="114">
        <f t="shared" si="17"/>
        <v>916590</v>
      </c>
      <c r="J58" s="114">
        <f t="shared" si="18"/>
        <v>916590</v>
      </c>
      <c r="K58" s="114">
        <f t="shared" si="19"/>
        <v>916590</v>
      </c>
      <c r="L58" s="114">
        <f t="shared" si="20"/>
        <v>916590</v>
      </c>
      <c r="M58" s="114">
        <f t="shared" si="42"/>
        <v>916302</v>
      </c>
      <c r="N58" s="115">
        <f t="shared" si="42"/>
        <v>916302</v>
      </c>
      <c r="O58" s="179">
        <f t="shared" si="21"/>
        <v>9647585</v>
      </c>
      <c r="P58" s="183">
        <f t="shared" si="22"/>
        <v>0</v>
      </c>
      <c r="Q58" s="7" t="str">
        <f t="shared" si="35"/>
        <v>Two</v>
      </c>
      <c r="R58" s="62">
        <f>VLOOKUP(A58,'Fall 2019 HC'!I:P,5,0)</f>
        <v>6904</v>
      </c>
      <c r="S58" s="120">
        <f t="shared" si="40"/>
        <v>7267859</v>
      </c>
      <c r="T58" s="121">
        <f>VLOOKUP(A58,'FY 2019 Maint Ad Valorem Taxes'!A:G,7,0)</f>
        <v>7267859</v>
      </c>
      <c r="U58" s="173">
        <f t="shared" si="44"/>
        <v>9645283</v>
      </c>
      <c r="V58" s="128">
        <v>0</v>
      </c>
      <c r="W58" s="122">
        <f t="shared" si="26"/>
        <v>9645283</v>
      </c>
      <c r="X58" s="147">
        <v>680406</v>
      </c>
      <c r="Y58" s="147">
        <v>7649838</v>
      </c>
      <c r="Z58" s="147">
        <v>1315039</v>
      </c>
      <c r="AA58" s="147">
        <v>0</v>
      </c>
      <c r="AB58" s="147"/>
      <c r="AC58" s="147">
        <v>0</v>
      </c>
      <c r="AD58" s="151">
        <f>ROUND(SUMIFS('Reallocation (003664)'!O:O,'Reallocation (003664)'!A:A,A58,'Reallocation (003664)'!B:B,"&lt;28"),0)</f>
        <v>2302</v>
      </c>
      <c r="AE58" s="187">
        <f t="shared" si="43"/>
        <v>288</v>
      </c>
      <c r="AF58" s="114">
        <f t="shared" si="28"/>
        <v>9647585</v>
      </c>
      <c r="AH58" s="182">
        <v>-3</v>
      </c>
      <c r="AI58" s="182"/>
    </row>
    <row r="59" spans="1:35" ht="13.5" thickBot="1" x14ac:dyDescent="0.25">
      <c r="A59" s="10"/>
      <c r="B59" s="11" t="s">
        <v>1</v>
      </c>
      <c r="C59" s="116">
        <f t="shared" ref="C59:P59" si="45">SUM(C7:C58)</f>
        <v>112064810</v>
      </c>
      <c r="D59" s="117">
        <f t="shared" si="45"/>
        <v>111740756</v>
      </c>
      <c r="E59" s="117">
        <f t="shared" si="45"/>
        <v>88461438</v>
      </c>
      <c r="F59" s="117">
        <f t="shared" si="45"/>
        <v>88461438</v>
      </c>
      <c r="G59" s="117">
        <f t="shared" si="45"/>
        <v>683002</v>
      </c>
      <c r="H59" s="117">
        <f t="shared" si="45"/>
        <v>683002</v>
      </c>
      <c r="I59" s="117">
        <f t="shared" si="45"/>
        <v>88461438</v>
      </c>
      <c r="J59" s="117">
        <f t="shared" si="45"/>
        <v>88461438</v>
      </c>
      <c r="K59" s="117">
        <f t="shared" si="45"/>
        <v>88461438</v>
      </c>
      <c r="L59" s="117">
        <f t="shared" si="45"/>
        <v>88461438</v>
      </c>
      <c r="M59" s="117">
        <f t="shared" si="45"/>
        <v>87778435</v>
      </c>
      <c r="N59" s="118">
        <f t="shared" si="45"/>
        <v>87778435</v>
      </c>
      <c r="O59" s="118">
        <f t="shared" si="45"/>
        <v>931497068</v>
      </c>
      <c r="P59" s="185">
        <f t="shared" si="45"/>
        <v>0</v>
      </c>
      <c r="Q59" s="12"/>
      <c r="R59" s="13">
        <f t="shared" ref="R59:U59" si="46">SUM(R7:R58)</f>
        <v>748478</v>
      </c>
      <c r="S59" s="123">
        <f t="shared" si="46"/>
        <v>1973148606</v>
      </c>
      <c r="T59" s="124">
        <f t="shared" si="46"/>
        <v>1973148606</v>
      </c>
      <c r="U59" s="125">
        <f t="shared" si="46"/>
        <v>931173012</v>
      </c>
      <c r="V59" s="131">
        <f>SUM(V7:V58)</f>
        <v>324056</v>
      </c>
      <c r="W59" s="125">
        <f t="shared" ref="W59:AC59" si="47">SUM(W7:W58)</f>
        <v>931497068</v>
      </c>
      <c r="X59" s="126">
        <f t="shared" si="47"/>
        <v>34020300</v>
      </c>
      <c r="Y59" s="126">
        <f t="shared" si="47"/>
        <v>766870404</v>
      </c>
      <c r="Z59" s="126">
        <f t="shared" si="47"/>
        <v>114148043</v>
      </c>
      <c r="AA59" s="126">
        <f t="shared" si="47"/>
        <v>1614848</v>
      </c>
      <c r="AB59" s="126">
        <f t="shared" si="47"/>
        <v>974469</v>
      </c>
      <c r="AC59" s="126">
        <f t="shared" si="47"/>
        <v>13869004</v>
      </c>
      <c r="AD59" s="127">
        <f>SUM(AD7:AD58)</f>
        <v>0</v>
      </c>
      <c r="AE59" s="120">
        <f>SUM(AE7:AE58)</f>
        <v>1</v>
      </c>
      <c r="AF59" s="120">
        <f>SUM(AF7:AF58)</f>
        <v>931497068</v>
      </c>
      <c r="AH59" s="182">
        <v>-2</v>
      </c>
      <c r="AI59" s="182"/>
    </row>
    <row r="60" spans="1:35" x14ac:dyDescent="0.2">
      <c r="A60" s="14"/>
      <c r="B60" s="14"/>
      <c r="C60" s="119"/>
      <c r="D60" s="14"/>
      <c r="E60" s="14"/>
      <c r="F60" s="14"/>
      <c r="G60" s="14"/>
      <c r="H60" s="14"/>
      <c r="I60" s="14"/>
      <c r="J60" s="14"/>
      <c r="K60" s="14"/>
      <c r="L60" s="14"/>
      <c r="M60" s="16" t="s">
        <v>63</v>
      </c>
      <c r="N60" s="119">
        <f>SUM(C59:N59)</f>
        <v>931497068</v>
      </c>
      <c r="O60" s="119">
        <f>O59-AF59</f>
        <v>0</v>
      </c>
      <c r="P60" s="119"/>
      <c r="Q60" s="17"/>
      <c r="U60" s="18">
        <f>U59+V59</f>
        <v>931497068</v>
      </c>
      <c r="V60" s="15"/>
      <c r="W60" s="18"/>
      <c r="X60" s="27"/>
      <c r="Y60" s="18"/>
      <c r="Z60" s="18"/>
      <c r="AA60" s="18"/>
      <c r="AB60" s="18"/>
      <c r="AC60" s="18"/>
      <c r="AD60" s="18"/>
    </row>
    <row r="61" spans="1:35" x14ac:dyDescent="0.2">
      <c r="A61" s="14"/>
      <c r="B61" s="71" t="s">
        <v>2</v>
      </c>
      <c r="C61" s="72"/>
      <c r="D61" s="72"/>
      <c r="E61" s="72"/>
      <c r="F61" s="72"/>
      <c r="G61" s="72"/>
      <c r="H61" s="72"/>
      <c r="I61" s="72"/>
      <c r="J61" s="72"/>
      <c r="K61" s="72"/>
      <c r="L61" s="72"/>
      <c r="M61" s="73"/>
      <c r="N61" s="73"/>
      <c r="O61" s="73"/>
      <c r="P61" s="73"/>
      <c r="Q61" s="17"/>
      <c r="U61" s="18"/>
      <c r="V61" s="15"/>
      <c r="W61" s="18"/>
      <c r="X61" s="27"/>
      <c r="Y61" s="18"/>
      <c r="Z61" s="18"/>
      <c r="AA61" s="18"/>
      <c r="AB61" s="18"/>
      <c r="AC61" s="18"/>
      <c r="AD61" s="18"/>
    </row>
    <row r="62" spans="1:35" s="72" customFormat="1" ht="12.75" customHeight="1" x14ac:dyDescent="0.2">
      <c r="B62" s="193" t="s">
        <v>692</v>
      </c>
      <c r="C62" s="193"/>
      <c r="D62" s="193"/>
      <c r="E62" s="193"/>
      <c r="F62" s="193"/>
      <c r="G62" s="193"/>
      <c r="H62" s="193"/>
      <c r="I62" s="193"/>
      <c r="J62" s="193"/>
      <c r="K62" s="193"/>
      <c r="L62" s="193"/>
      <c r="M62" s="193"/>
      <c r="N62" s="149"/>
      <c r="O62" s="149"/>
      <c r="P62" s="149"/>
      <c r="U62" s="74"/>
      <c r="V62" s="75"/>
      <c r="W62" s="74"/>
      <c r="X62" s="76"/>
      <c r="Y62" s="74"/>
      <c r="Z62" s="74"/>
      <c r="AA62" s="74"/>
      <c r="AB62" s="74"/>
      <c r="AC62" s="74"/>
      <c r="AD62" s="74"/>
    </row>
    <row r="63" spans="1:35" s="72" customFormat="1" ht="26.45" customHeight="1" x14ac:dyDescent="0.2">
      <c r="B63" s="193" t="s">
        <v>693</v>
      </c>
      <c r="C63" s="193"/>
      <c r="D63" s="193"/>
      <c r="E63" s="193"/>
      <c r="F63" s="193"/>
      <c r="G63" s="193"/>
      <c r="H63" s="193"/>
      <c r="I63" s="193"/>
      <c r="J63" s="193"/>
      <c r="K63" s="193"/>
      <c r="L63" s="193"/>
      <c r="M63" s="149"/>
      <c r="N63" s="149"/>
      <c r="O63" s="149"/>
      <c r="P63" s="149"/>
      <c r="U63" s="74"/>
      <c r="V63" s="75"/>
      <c r="W63" s="74"/>
      <c r="X63" s="76"/>
      <c r="Y63" s="74"/>
      <c r="Z63" s="74"/>
      <c r="AA63" s="74"/>
      <c r="AB63" s="74"/>
      <c r="AC63" s="74"/>
      <c r="AD63" s="74"/>
    </row>
    <row r="64" spans="1:35" s="72" customFormat="1" ht="13.9" customHeight="1" x14ac:dyDescent="0.2">
      <c r="B64" s="193" t="s">
        <v>674</v>
      </c>
      <c r="C64" s="193"/>
      <c r="D64" s="193"/>
      <c r="E64" s="193"/>
      <c r="F64" s="193"/>
      <c r="G64" s="193"/>
      <c r="H64" s="193"/>
      <c r="I64" s="193"/>
      <c r="J64" s="193"/>
      <c r="K64" s="193"/>
      <c r="L64" s="193"/>
      <c r="M64" s="149"/>
      <c r="N64" s="149"/>
      <c r="O64" s="149"/>
      <c r="P64" s="149"/>
      <c r="U64" s="74"/>
      <c r="V64" s="75"/>
      <c r="W64" s="74"/>
      <c r="X64" s="76"/>
      <c r="Y64" s="74"/>
      <c r="Z64" s="74"/>
      <c r="AA64" s="74"/>
      <c r="AB64" s="74"/>
      <c r="AC64" s="74"/>
      <c r="AD64" s="74"/>
    </row>
    <row r="65" spans="1:31" s="72" customFormat="1" ht="27" customHeight="1" x14ac:dyDescent="0.2">
      <c r="B65" s="193" t="s">
        <v>675</v>
      </c>
      <c r="C65" s="193"/>
      <c r="D65" s="193"/>
      <c r="E65" s="193"/>
      <c r="F65" s="193"/>
      <c r="G65" s="193"/>
      <c r="H65" s="193"/>
      <c r="I65" s="193"/>
      <c r="J65" s="193"/>
      <c r="K65" s="193"/>
      <c r="L65" s="193"/>
      <c r="M65" s="149"/>
      <c r="N65" s="149"/>
      <c r="O65" s="149"/>
      <c r="P65" s="149"/>
      <c r="U65" s="74"/>
      <c r="V65" s="75"/>
      <c r="W65" s="74"/>
      <c r="X65" s="76"/>
      <c r="Y65" s="74"/>
      <c r="Z65" s="74"/>
      <c r="AA65" s="74"/>
      <c r="AB65" s="74"/>
      <c r="AC65" s="74"/>
      <c r="AD65" s="74"/>
    </row>
    <row r="66" spans="1:31" s="72" customFormat="1" ht="27.6" customHeight="1" x14ac:dyDescent="0.2">
      <c r="B66" s="193" t="s">
        <v>678</v>
      </c>
      <c r="C66" s="193"/>
      <c r="D66" s="193"/>
      <c r="E66" s="193"/>
      <c r="F66" s="193"/>
      <c r="G66" s="193"/>
      <c r="H66" s="193"/>
      <c r="I66" s="193"/>
      <c r="J66" s="193"/>
      <c r="K66" s="193"/>
      <c r="L66" s="193"/>
      <c r="M66" s="149"/>
      <c r="N66" s="149"/>
      <c r="O66" s="149"/>
      <c r="P66" s="149"/>
      <c r="U66" s="74"/>
      <c r="V66" s="75"/>
      <c r="W66" s="74"/>
      <c r="X66" s="76"/>
      <c r="Y66" s="74"/>
      <c r="Z66" s="74"/>
      <c r="AA66" s="74"/>
      <c r="AB66" s="74"/>
      <c r="AC66" s="74"/>
      <c r="AD66" s="74"/>
    </row>
    <row r="67" spans="1:31" s="72" customFormat="1" ht="27" customHeight="1" x14ac:dyDescent="0.2">
      <c r="B67" s="193" t="s">
        <v>679</v>
      </c>
      <c r="C67" s="193"/>
      <c r="D67" s="193"/>
      <c r="E67" s="193"/>
      <c r="F67" s="193"/>
      <c r="G67" s="193"/>
      <c r="H67" s="193"/>
      <c r="I67" s="193"/>
      <c r="J67" s="193"/>
      <c r="K67" s="193"/>
      <c r="L67" s="193"/>
      <c r="M67" s="149"/>
      <c r="N67" s="149"/>
      <c r="O67" s="149"/>
      <c r="P67" s="149"/>
      <c r="U67" s="74"/>
      <c r="V67" s="75"/>
      <c r="W67" s="74"/>
      <c r="X67" s="76"/>
      <c r="Y67" s="74"/>
      <c r="Z67" s="74"/>
      <c r="AA67" s="74"/>
      <c r="AB67" s="74"/>
      <c r="AC67" s="74"/>
      <c r="AD67" s="74"/>
    </row>
    <row r="68" spans="1:31" s="72" customFormat="1" ht="41.25" customHeight="1" x14ac:dyDescent="0.2">
      <c r="B68" s="193" t="s">
        <v>681</v>
      </c>
      <c r="C68" s="193"/>
      <c r="D68" s="193"/>
      <c r="E68" s="193"/>
      <c r="F68" s="193"/>
      <c r="G68" s="193"/>
      <c r="H68" s="193"/>
      <c r="I68" s="193"/>
      <c r="J68" s="193"/>
      <c r="K68" s="193"/>
      <c r="L68" s="193"/>
      <c r="M68" s="149"/>
      <c r="N68" s="149"/>
      <c r="O68" s="149"/>
      <c r="P68" s="149"/>
      <c r="U68" s="74"/>
      <c r="V68" s="75"/>
      <c r="W68" s="74"/>
      <c r="X68" s="76"/>
      <c r="Y68" s="74"/>
      <c r="Z68" s="74"/>
      <c r="AA68" s="74"/>
      <c r="AB68" s="74"/>
      <c r="AC68" s="74"/>
      <c r="AD68" s="74"/>
    </row>
    <row r="69" spans="1:31" s="72" customFormat="1" ht="50.25" customHeight="1" x14ac:dyDescent="0.2">
      <c r="B69" s="193" t="s">
        <v>683</v>
      </c>
      <c r="C69" s="193"/>
      <c r="D69" s="193"/>
      <c r="E69" s="193"/>
      <c r="F69" s="193"/>
      <c r="G69" s="193"/>
      <c r="H69" s="193"/>
      <c r="I69" s="193"/>
      <c r="J69" s="193"/>
      <c r="K69" s="193"/>
      <c r="L69" s="193"/>
      <c r="M69" s="149"/>
      <c r="N69" s="149"/>
      <c r="O69" s="149"/>
      <c r="P69" s="149"/>
      <c r="U69" s="74"/>
      <c r="V69" s="75"/>
      <c r="W69" s="74"/>
      <c r="X69" s="76"/>
      <c r="Y69" s="74"/>
      <c r="Z69" s="74"/>
      <c r="AA69" s="74"/>
      <c r="AB69" s="74"/>
      <c r="AC69" s="74"/>
      <c r="AD69" s="74"/>
    </row>
    <row r="70" spans="1:31" ht="31.5" customHeight="1" x14ac:dyDescent="0.2">
      <c r="A70" s="14"/>
      <c r="B70" s="193"/>
      <c r="C70" s="193"/>
      <c r="D70" s="193"/>
      <c r="E70" s="193"/>
      <c r="F70" s="193"/>
      <c r="G70" s="193"/>
      <c r="H70" s="193"/>
      <c r="I70" s="193"/>
      <c r="J70" s="193"/>
      <c r="K70" s="193"/>
      <c r="L70" s="193"/>
      <c r="M70" s="193"/>
      <c r="N70" s="193"/>
      <c r="O70" s="172"/>
      <c r="P70" s="172"/>
      <c r="Q70" s="14"/>
      <c r="U70" s="18"/>
      <c r="V70" s="15"/>
      <c r="W70" s="18"/>
      <c r="X70" s="27"/>
      <c r="Y70" s="18"/>
      <c r="Z70" s="18"/>
      <c r="AA70" s="18"/>
      <c r="AB70" s="18"/>
      <c r="AC70" s="18"/>
      <c r="AD70" s="18"/>
    </row>
    <row r="71" spans="1:31" ht="13.5" customHeight="1" x14ac:dyDescent="0.2">
      <c r="B71" s="19"/>
      <c r="C71" s="9"/>
      <c r="D71" s="9"/>
      <c r="E71" s="9"/>
      <c r="F71" s="9"/>
      <c r="G71" s="9"/>
      <c r="H71" s="9"/>
      <c r="I71" s="9"/>
      <c r="J71" s="9"/>
      <c r="K71" s="9"/>
      <c r="L71" s="9"/>
      <c r="M71" s="9"/>
      <c r="N71" s="9"/>
      <c r="O71" s="9"/>
      <c r="P71" s="9"/>
      <c r="U71" s="19"/>
      <c r="V71" s="21"/>
      <c r="W71" s="24"/>
      <c r="Y71" s="24"/>
      <c r="Z71" s="24"/>
      <c r="AA71" s="19"/>
      <c r="AB71" s="19"/>
      <c r="AC71" s="29"/>
      <c r="AD71" s="29"/>
      <c r="AE71" s="20"/>
    </row>
    <row r="72" spans="1:31" ht="13.5" customHeight="1" x14ac:dyDescent="0.2">
      <c r="U72" s="19"/>
      <c r="V72" s="21"/>
      <c r="W72" s="24"/>
      <c r="Y72" s="24"/>
      <c r="Z72" s="24"/>
      <c r="AA72" s="19"/>
      <c r="AB72" s="19"/>
      <c r="AC72" s="29"/>
      <c r="AD72" s="29"/>
      <c r="AE72" s="20"/>
    </row>
    <row r="73" spans="1:31" s="9" customFormat="1" x14ac:dyDescent="0.2">
      <c r="B73" s="2"/>
      <c r="C73" s="2"/>
      <c r="D73" s="2"/>
      <c r="E73" s="2"/>
      <c r="F73" s="2"/>
      <c r="G73" s="2"/>
      <c r="H73" s="2"/>
      <c r="I73" s="2"/>
      <c r="J73" s="2"/>
      <c r="K73" s="2"/>
      <c r="L73" s="2"/>
      <c r="M73" s="2"/>
      <c r="N73" s="2"/>
      <c r="O73" s="2"/>
      <c r="P73" s="2"/>
      <c r="U73" s="19"/>
      <c r="V73" s="21"/>
      <c r="W73" s="24"/>
      <c r="X73" s="19"/>
      <c r="Y73" s="24"/>
      <c r="Z73" s="24"/>
      <c r="AA73" s="19"/>
      <c r="AB73" s="19"/>
      <c r="AC73" s="29"/>
      <c r="AD73" s="29"/>
      <c r="AE73" s="64"/>
    </row>
    <row r="74" spans="1:31" x14ac:dyDescent="0.2">
      <c r="U74" s="19"/>
      <c r="V74" s="21"/>
      <c r="W74" s="24"/>
      <c r="Y74" s="24"/>
      <c r="Z74" s="24"/>
      <c r="AA74" s="19"/>
      <c r="AB74" s="19"/>
      <c r="AC74" s="29"/>
      <c r="AD74" s="29"/>
    </row>
    <row r="75" spans="1:31" s="2" customFormat="1" x14ac:dyDescent="0.2">
      <c r="A75" s="3"/>
      <c r="B75" s="1"/>
      <c r="U75" s="22"/>
      <c r="V75" s="21"/>
      <c r="W75" s="24"/>
      <c r="Y75" s="24"/>
      <c r="Z75" s="24"/>
      <c r="AA75" s="22"/>
      <c r="AB75" s="22"/>
      <c r="AC75" s="29"/>
      <c r="AD75" s="29"/>
    </row>
    <row r="76" spans="1:31" x14ac:dyDescent="0.2">
      <c r="U76" s="19"/>
      <c r="V76" s="21"/>
      <c r="W76" s="24"/>
      <c r="Y76" s="24"/>
      <c r="Z76" s="24"/>
      <c r="AA76" s="19"/>
      <c r="AB76" s="19"/>
      <c r="AC76" s="29"/>
      <c r="AD76" s="29"/>
    </row>
    <row r="77" spans="1:31" s="2" customFormat="1" x14ac:dyDescent="0.2">
      <c r="A77" s="3"/>
      <c r="B77" s="1"/>
      <c r="C77" s="3"/>
      <c r="D77" s="3"/>
      <c r="E77" s="3"/>
      <c r="F77" s="3"/>
      <c r="G77" s="3"/>
      <c r="H77" s="3"/>
      <c r="I77" s="3"/>
      <c r="J77" s="3"/>
      <c r="K77" s="3"/>
      <c r="L77" s="3"/>
      <c r="M77" s="3"/>
      <c r="N77" s="3"/>
      <c r="O77" s="3"/>
      <c r="P77" s="3"/>
      <c r="U77" s="22"/>
      <c r="V77" s="21"/>
      <c r="W77" s="24"/>
      <c r="Y77" s="24"/>
      <c r="Z77" s="24"/>
      <c r="AA77" s="22"/>
      <c r="AB77" s="22"/>
      <c r="AC77" s="29"/>
      <c r="AD77" s="29"/>
    </row>
    <row r="78" spans="1:31" x14ac:dyDescent="0.2">
      <c r="U78" s="19"/>
      <c r="V78" s="21"/>
      <c r="W78" s="24"/>
      <c r="Y78" s="24"/>
      <c r="Z78" s="24"/>
      <c r="AA78" s="19"/>
      <c r="AB78" s="19"/>
      <c r="AC78" s="29"/>
      <c r="AD78" s="29"/>
    </row>
    <row r="79" spans="1:31" x14ac:dyDescent="0.2">
      <c r="V79" s="21"/>
      <c r="W79" s="25"/>
      <c r="Y79" s="25"/>
      <c r="Z79" s="25"/>
      <c r="AC79" s="28"/>
      <c r="AD79" s="28"/>
    </row>
    <row r="80" spans="1:31" x14ac:dyDescent="0.2">
      <c r="U80" s="3"/>
      <c r="V80" s="21"/>
      <c r="W80" s="26"/>
      <c r="Y80" s="26"/>
      <c r="Z80" s="26"/>
      <c r="AA80" s="3"/>
      <c r="AB80" s="3"/>
      <c r="AC80" s="30"/>
      <c r="AD80" s="30"/>
    </row>
    <row r="81" spans="3:30" x14ac:dyDescent="0.2">
      <c r="U81" s="4"/>
      <c r="V81" s="21"/>
      <c r="W81" s="25"/>
      <c r="Y81" s="25"/>
      <c r="Z81" s="25"/>
      <c r="AA81" s="4"/>
      <c r="AB81" s="4"/>
      <c r="AC81" s="28"/>
      <c r="AD81" s="28"/>
    </row>
    <row r="82" spans="3:30" x14ac:dyDescent="0.2">
      <c r="V82" s="21"/>
      <c r="W82" s="25"/>
      <c r="Y82" s="25"/>
      <c r="Z82" s="25"/>
      <c r="AC82" s="28"/>
      <c r="AD82" s="28"/>
    </row>
    <row r="83" spans="3:30" x14ac:dyDescent="0.2">
      <c r="V83" s="21"/>
      <c r="W83" s="25"/>
      <c r="Y83" s="25"/>
      <c r="Z83" s="25"/>
      <c r="AC83" s="28"/>
      <c r="AD83" s="28"/>
    </row>
    <row r="84" spans="3:30" x14ac:dyDescent="0.2">
      <c r="V84" s="21"/>
      <c r="W84" s="25"/>
      <c r="Y84" s="25"/>
      <c r="Z84" s="25"/>
      <c r="AC84" s="28"/>
      <c r="AD84" s="28"/>
    </row>
    <row r="85" spans="3:30" x14ac:dyDescent="0.2">
      <c r="V85" s="21"/>
      <c r="W85" s="25"/>
      <c r="Y85" s="25"/>
      <c r="Z85" s="25"/>
      <c r="AC85" s="28"/>
      <c r="AD85" s="28"/>
    </row>
    <row r="86" spans="3:30" x14ac:dyDescent="0.2">
      <c r="V86" s="21"/>
      <c r="W86" s="25"/>
      <c r="Y86" s="25"/>
      <c r="Z86" s="25"/>
      <c r="AC86" s="28"/>
      <c r="AD86" s="28"/>
    </row>
    <row r="87" spans="3:30" x14ac:dyDescent="0.2">
      <c r="V87" s="21"/>
      <c r="W87" s="25"/>
      <c r="Y87" s="25"/>
      <c r="Z87" s="25"/>
      <c r="AC87" s="28"/>
      <c r="AD87" s="28"/>
    </row>
    <row r="88" spans="3:30" x14ac:dyDescent="0.2">
      <c r="V88" s="21"/>
      <c r="W88" s="25"/>
      <c r="Y88" s="25"/>
      <c r="Z88" s="25"/>
      <c r="AC88" s="28"/>
      <c r="AD88" s="28"/>
    </row>
    <row r="89" spans="3:30" x14ac:dyDescent="0.2">
      <c r="V89" s="21"/>
      <c r="W89" s="25"/>
      <c r="Y89" s="25"/>
      <c r="Z89" s="25"/>
      <c r="AC89" s="28"/>
      <c r="AD89" s="28"/>
    </row>
    <row r="90" spans="3:30" x14ac:dyDescent="0.2">
      <c r="C90" s="189">
        <f>SUM(C7:C58)</f>
        <v>112064810</v>
      </c>
      <c r="D90" s="189">
        <f t="shared" ref="D90:O90" si="48">SUM(D7:D58)</f>
        <v>111740756</v>
      </c>
      <c r="E90" s="189">
        <f t="shared" si="48"/>
        <v>88461438</v>
      </c>
      <c r="F90" s="189">
        <f t="shared" si="48"/>
        <v>88461438</v>
      </c>
      <c r="G90" s="189">
        <f t="shared" si="48"/>
        <v>683002</v>
      </c>
      <c r="H90" s="189">
        <f t="shared" si="48"/>
        <v>683002</v>
      </c>
      <c r="I90" s="189">
        <f t="shared" si="48"/>
        <v>88461438</v>
      </c>
      <c r="J90" s="189">
        <f t="shared" si="48"/>
        <v>88461438</v>
      </c>
      <c r="K90" s="189">
        <f t="shared" si="48"/>
        <v>88461438</v>
      </c>
      <c r="L90" s="189">
        <f t="shared" si="48"/>
        <v>88461438</v>
      </c>
      <c r="M90" s="189">
        <f t="shared" si="48"/>
        <v>87778435</v>
      </c>
      <c r="N90" s="189">
        <f t="shared" si="48"/>
        <v>87778435</v>
      </c>
      <c r="O90" s="189">
        <f t="shared" si="48"/>
        <v>931497068</v>
      </c>
      <c r="V90" s="21"/>
      <c r="W90" s="25"/>
      <c r="Y90" s="25"/>
      <c r="Z90" s="25"/>
      <c r="AC90" s="28"/>
      <c r="AD90" s="28"/>
    </row>
    <row r="91" spans="3:30" x14ac:dyDescent="0.2">
      <c r="C91" s="182">
        <v>112064810</v>
      </c>
      <c r="D91" s="182">
        <v>111740756</v>
      </c>
      <c r="E91" s="182">
        <v>88461438</v>
      </c>
      <c r="F91" s="182">
        <v>88461438</v>
      </c>
      <c r="G91" s="182">
        <v>683002</v>
      </c>
      <c r="H91" s="182">
        <v>683002</v>
      </c>
      <c r="I91" s="182">
        <v>88461438</v>
      </c>
      <c r="J91" s="182">
        <v>88461438</v>
      </c>
      <c r="K91" s="182">
        <v>88461438</v>
      </c>
      <c r="L91" s="182">
        <v>88461438</v>
      </c>
      <c r="M91" s="182">
        <v>87778435</v>
      </c>
      <c r="N91" s="182">
        <v>87778435</v>
      </c>
      <c r="O91" s="182">
        <v>931497068</v>
      </c>
      <c r="V91" s="21"/>
      <c r="W91" s="25"/>
      <c r="Y91" s="25"/>
      <c r="Z91" s="25"/>
      <c r="AC91" s="28"/>
      <c r="AD91" s="28"/>
    </row>
    <row r="92" spans="3:30" x14ac:dyDescent="0.2">
      <c r="V92" s="21"/>
      <c r="W92" s="25"/>
      <c r="Y92" s="25"/>
      <c r="Z92" s="25"/>
      <c r="AC92" s="28"/>
      <c r="AD92" s="28"/>
    </row>
    <row r="93" spans="3:30" x14ac:dyDescent="0.2">
      <c r="V93" s="21"/>
      <c r="W93" s="25"/>
      <c r="Y93" s="25"/>
      <c r="Z93" s="25"/>
      <c r="AC93" s="28"/>
      <c r="AD93" s="28"/>
    </row>
    <row r="94" spans="3:30" x14ac:dyDescent="0.2">
      <c r="V94" s="21"/>
      <c r="W94" s="25"/>
      <c r="Y94" s="25"/>
      <c r="Z94" s="25"/>
      <c r="AC94" s="28"/>
      <c r="AD94" s="28"/>
    </row>
    <row r="95" spans="3:30" x14ac:dyDescent="0.2">
      <c r="V95" s="21"/>
      <c r="W95" s="25"/>
      <c r="Y95" s="25"/>
      <c r="Z95" s="25"/>
      <c r="AC95" s="28"/>
      <c r="AD95" s="28"/>
    </row>
    <row r="96" spans="3:30" x14ac:dyDescent="0.2">
      <c r="V96" s="21"/>
      <c r="W96" s="25"/>
      <c r="Y96" s="25"/>
      <c r="Z96" s="25"/>
      <c r="AC96" s="28"/>
      <c r="AD96" s="28"/>
    </row>
    <row r="97" spans="22:30" x14ac:dyDescent="0.2">
      <c r="V97" s="21"/>
      <c r="W97" s="25"/>
      <c r="Y97" s="25"/>
      <c r="Z97" s="25"/>
      <c r="AC97" s="28"/>
      <c r="AD97" s="28"/>
    </row>
    <row r="98" spans="22:30" x14ac:dyDescent="0.2">
      <c r="V98" s="21"/>
      <c r="W98" s="25"/>
      <c r="Y98" s="25"/>
      <c r="Z98" s="25"/>
      <c r="AC98" s="28"/>
      <c r="AD98" s="28"/>
    </row>
    <row r="99" spans="22:30" x14ac:dyDescent="0.2">
      <c r="V99" s="21"/>
      <c r="W99" s="25"/>
      <c r="Y99" s="25"/>
      <c r="Z99" s="25"/>
      <c r="AC99" s="28"/>
      <c r="AD99" s="28"/>
    </row>
    <row r="100" spans="22:30" x14ac:dyDescent="0.2">
      <c r="V100" s="21"/>
      <c r="W100" s="25"/>
      <c r="Y100" s="25"/>
      <c r="Z100" s="25"/>
      <c r="AC100" s="28"/>
      <c r="AD100" s="28"/>
    </row>
    <row r="101" spans="22:30" x14ac:dyDescent="0.2">
      <c r="V101" s="21"/>
      <c r="W101" s="25"/>
      <c r="Y101" s="25"/>
      <c r="Z101" s="25"/>
      <c r="AC101" s="28"/>
      <c r="AD101" s="28"/>
    </row>
    <row r="102" spans="22:30" x14ac:dyDescent="0.2">
      <c r="V102" s="21"/>
      <c r="W102" s="25"/>
      <c r="Y102" s="25"/>
      <c r="Z102" s="25"/>
      <c r="AC102" s="28"/>
      <c r="AD102" s="28"/>
    </row>
    <row r="103" spans="22:30" x14ac:dyDescent="0.2">
      <c r="V103" s="21"/>
      <c r="W103" s="25"/>
      <c r="Y103" s="25"/>
      <c r="Z103" s="25"/>
      <c r="AC103" s="28"/>
      <c r="AD103" s="28"/>
    </row>
    <row r="104" spans="22:30" x14ac:dyDescent="0.2">
      <c r="V104" s="21"/>
      <c r="W104" s="25"/>
      <c r="Y104" s="25"/>
      <c r="Z104" s="25"/>
      <c r="AC104" s="28"/>
      <c r="AD104" s="28"/>
    </row>
    <row r="105" spans="22:30" x14ac:dyDescent="0.2">
      <c r="V105" s="21"/>
      <c r="W105" s="25"/>
      <c r="Y105" s="25"/>
      <c r="Z105" s="25"/>
      <c r="AC105" s="28"/>
      <c r="AD105" s="28"/>
    </row>
    <row r="106" spans="22:30" x14ac:dyDescent="0.2">
      <c r="V106" s="21"/>
      <c r="W106" s="25"/>
      <c r="Y106" s="25"/>
      <c r="Z106" s="25"/>
      <c r="AC106" s="28"/>
      <c r="AD106" s="28"/>
    </row>
    <row r="107" spans="22:30" x14ac:dyDescent="0.2">
      <c r="V107" s="21"/>
      <c r="W107" s="25"/>
      <c r="Y107" s="25"/>
      <c r="Z107" s="25"/>
      <c r="AC107" s="28"/>
      <c r="AD107" s="28"/>
    </row>
    <row r="108" spans="22:30" x14ac:dyDescent="0.2">
      <c r="V108" s="21"/>
      <c r="W108" s="25"/>
      <c r="Y108" s="25"/>
      <c r="Z108" s="25"/>
    </row>
    <row r="109" spans="22:30" x14ac:dyDescent="0.2">
      <c r="V109" s="21"/>
      <c r="W109" s="25"/>
      <c r="Y109" s="25"/>
      <c r="Z109" s="25"/>
    </row>
    <row r="110" spans="22:30" x14ac:dyDescent="0.2">
      <c r="V110" s="21"/>
      <c r="W110" s="25"/>
      <c r="Y110" s="25"/>
      <c r="Z110" s="25"/>
    </row>
  </sheetData>
  <mergeCells count="27">
    <mergeCell ref="S5:S6"/>
    <mergeCell ref="T5:T6"/>
    <mergeCell ref="U5:U6"/>
    <mergeCell ref="Z5:Z6"/>
    <mergeCell ref="AF5:AF6"/>
    <mergeCell ref="AA5:AA6"/>
    <mergeCell ref="AC5:AC6"/>
    <mergeCell ref="V5:V6"/>
    <mergeCell ref="Y5:Y6"/>
    <mergeCell ref="AB5:AB6"/>
    <mergeCell ref="AE5:AE6"/>
    <mergeCell ref="W4:AE4"/>
    <mergeCell ref="B70:N70"/>
    <mergeCell ref="W5:W6"/>
    <mergeCell ref="X5:X6"/>
    <mergeCell ref="B62:M62"/>
    <mergeCell ref="B68:L68"/>
    <mergeCell ref="B63:L63"/>
    <mergeCell ref="B64:L64"/>
    <mergeCell ref="B65:L65"/>
    <mergeCell ref="B66:L66"/>
    <mergeCell ref="B67:L67"/>
    <mergeCell ref="B69:L69"/>
    <mergeCell ref="AD5:AD6"/>
    <mergeCell ref="Q4:T4"/>
    <mergeCell ref="U4:V4"/>
    <mergeCell ref="R5:R6"/>
  </mergeCells>
  <conditionalFormatting sqref="Q7:Q58 R35">
    <cfRule type="cellIs" dxfId="3" priority="11" operator="equal">
      <formula>"One"</formula>
    </cfRule>
  </conditionalFormatting>
  <conditionalFormatting sqref="S7:S58">
    <cfRule type="cellIs" dxfId="2" priority="10" operator="lessThan">
      <formula>300000</formula>
    </cfRule>
  </conditionalFormatting>
  <conditionalFormatting sqref="R7:R34 R36:R58">
    <cfRule type="cellIs" dxfId="1" priority="9" operator="lessThan">
      <formula>2500</formula>
    </cfRule>
  </conditionalFormatting>
  <conditionalFormatting sqref="P35">
    <cfRule type="cellIs" dxfId="0" priority="7" operator="equal">
      <formula>"One"</formula>
    </cfRule>
  </conditionalFormatting>
  <printOptions horizontalCentered="1" verticalCentered="1"/>
  <pageMargins left="0.25" right="0.25" top="0.5" bottom="0.5" header="0.3" footer="0.3"/>
  <pageSetup scale="52" fitToWidth="2" orientation="landscape" horizontalDpi="4294967295" verticalDpi="4294967295" r:id="rId1"/>
  <headerFooter>
    <oddFooter>&amp;RTHECB</oddFooter>
  </headerFooter>
  <colBreaks count="1" manualBreakCount="1">
    <brk id="16" max="1048575" man="1"/>
  </colBreaks>
  <ignoredErrors>
    <ignoredError sqref="C35"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R1333"/>
  <sheetViews>
    <sheetView showGridLines="0" workbookViewId="0">
      <pane ySplit="5" topLeftCell="A1314" activePane="bottomLeft" state="frozen"/>
      <selection pane="bottomLeft" activeCell="K1345" sqref="K1345"/>
    </sheetView>
  </sheetViews>
  <sheetFormatPr defaultColWidth="8.5703125" defaultRowHeight="12.75" x14ac:dyDescent="0.2"/>
  <cols>
    <col min="1" max="1" width="8.5703125" style="70" customWidth="1"/>
    <col min="2" max="2" width="5.5703125" style="109" bestFit="1" customWidth="1"/>
    <col min="3" max="3" width="10" style="97" bestFit="1" customWidth="1"/>
    <col min="4" max="4" width="11.140625" style="98" bestFit="1" customWidth="1"/>
    <col min="5" max="5" width="10.7109375" style="98" bestFit="1" customWidth="1"/>
    <col min="6" max="6" width="16.42578125" style="98" bestFit="1" customWidth="1"/>
    <col min="7" max="7" width="14.42578125" style="98" bestFit="1" customWidth="1"/>
    <col min="8" max="8" width="10.5703125" style="98" bestFit="1" customWidth="1"/>
    <col min="9" max="9" width="10.140625" style="98" customWidth="1"/>
    <col min="10" max="10" width="15.42578125" style="98" customWidth="1"/>
    <col min="11" max="11" width="17" style="98" customWidth="1"/>
    <col min="12" max="12" width="11.5703125" style="98" bestFit="1" customWidth="1"/>
    <col min="13" max="13" width="10.28515625" style="98" bestFit="1" customWidth="1"/>
    <col min="14" max="14" width="11.5703125" style="98" bestFit="1" customWidth="1"/>
    <col min="15" max="15" width="15.7109375" style="99" bestFit="1" customWidth="1"/>
    <col min="16" max="16" width="16.5703125" style="99" customWidth="1"/>
    <col min="17" max="17" width="8.5703125" style="96"/>
    <col min="18" max="18" width="18" style="96" bestFit="1" customWidth="1"/>
    <col min="19" max="16384" width="8.5703125" style="96"/>
  </cols>
  <sheetData>
    <row r="1" spans="1:18" x14ac:dyDescent="0.2">
      <c r="A1" s="49" t="s">
        <v>563</v>
      </c>
      <c r="B1" s="96"/>
    </row>
    <row r="2" spans="1:18" x14ac:dyDescent="0.2">
      <c r="A2" s="49" t="s">
        <v>564</v>
      </c>
      <c r="B2" s="96"/>
    </row>
    <row r="3" spans="1:18" ht="14.25" x14ac:dyDescent="0.2">
      <c r="A3" s="70" t="s">
        <v>565</v>
      </c>
      <c r="B3" s="96"/>
    </row>
    <row r="4" spans="1:18" x14ac:dyDescent="0.2">
      <c r="A4" s="100" t="s">
        <v>566</v>
      </c>
      <c r="B4" s="101"/>
      <c r="C4" s="102"/>
      <c r="D4" s="103"/>
      <c r="E4" s="103"/>
      <c r="F4" s="103"/>
      <c r="G4" s="103"/>
    </row>
    <row r="5" spans="1:18" ht="51" x14ac:dyDescent="0.2">
      <c r="A5" s="50" t="s">
        <v>0</v>
      </c>
      <c r="B5" s="51" t="s">
        <v>115</v>
      </c>
      <c r="C5" s="52" t="s">
        <v>116</v>
      </c>
      <c r="D5" s="53" t="s">
        <v>117</v>
      </c>
      <c r="E5" s="53" t="s">
        <v>118</v>
      </c>
      <c r="F5" s="53" t="s">
        <v>119</v>
      </c>
      <c r="G5" s="53" t="s">
        <v>455</v>
      </c>
      <c r="H5" s="53" t="s">
        <v>120</v>
      </c>
      <c r="I5" s="53" t="s">
        <v>121</v>
      </c>
      <c r="J5" s="53" t="s">
        <v>122</v>
      </c>
      <c r="K5" s="53" t="s">
        <v>123</v>
      </c>
      <c r="L5" s="53" t="s">
        <v>1</v>
      </c>
      <c r="M5" s="53" t="s">
        <v>124</v>
      </c>
      <c r="N5" s="53" t="s">
        <v>125</v>
      </c>
      <c r="O5" s="54" t="s">
        <v>453</v>
      </c>
      <c r="P5" s="54" t="s">
        <v>454</v>
      </c>
    </row>
    <row r="6" spans="1:18" x14ac:dyDescent="0.2">
      <c r="A6" s="104">
        <v>3607</v>
      </c>
      <c r="B6" s="105">
        <v>1</v>
      </c>
      <c r="C6" s="132">
        <f>'ReallocationCost Study (003664)'!G6</f>
        <v>8.1032515457526674E-4</v>
      </c>
      <c r="D6" s="106">
        <v>63408</v>
      </c>
      <c r="E6" s="106">
        <v>0</v>
      </c>
      <c r="F6" s="106">
        <v>0</v>
      </c>
      <c r="G6" s="106">
        <v>0</v>
      </c>
      <c r="H6" s="106">
        <v>15440</v>
      </c>
      <c r="I6" s="106">
        <v>0</v>
      </c>
      <c r="J6" s="106">
        <v>1432</v>
      </c>
      <c r="K6" s="106">
        <v>0</v>
      </c>
      <c r="L6" s="107">
        <f>SUM(D6:K6)</f>
        <v>80280</v>
      </c>
      <c r="M6" s="107">
        <f>IF(B6&lt;28,E6+F6+I6+K6,0)*0.1</f>
        <v>0</v>
      </c>
      <c r="N6" s="107">
        <f t="shared" ref="N6:N69" si="0">SUM(L6:M6)</f>
        <v>80280</v>
      </c>
      <c r="O6" s="133">
        <f>ROUND(N6*C6,0)</f>
        <v>65</v>
      </c>
      <c r="P6" s="133">
        <f t="shared" ref="P6:P69" si="1">(G6+F6*1.1)*C6</f>
        <v>0</v>
      </c>
      <c r="R6" s="108"/>
    </row>
    <row r="7" spans="1:18" x14ac:dyDescent="0.2">
      <c r="A7" s="104">
        <v>3607</v>
      </c>
      <c r="B7" s="105">
        <v>2</v>
      </c>
      <c r="C7" s="132">
        <f>'ReallocationCost Study (003664)'!G7</f>
        <v>8.1765472883775655E-4</v>
      </c>
      <c r="D7" s="106">
        <v>30528</v>
      </c>
      <c r="E7" s="106">
        <v>0</v>
      </c>
      <c r="F7" s="106">
        <v>0</v>
      </c>
      <c r="G7" s="106">
        <v>0</v>
      </c>
      <c r="H7" s="106">
        <v>63328</v>
      </c>
      <c r="I7" s="106">
        <v>0</v>
      </c>
      <c r="J7" s="106">
        <v>15629</v>
      </c>
      <c r="K7" s="106">
        <v>0</v>
      </c>
      <c r="L7" s="107">
        <f t="shared" ref="L7:L70" si="2">SUM(D7:K7)</f>
        <v>109485</v>
      </c>
      <c r="M7" s="107">
        <f t="shared" ref="M7:M70" si="3">IF(B7&lt;28,E7+F7+I7+K7,0)*0.1</f>
        <v>0</v>
      </c>
      <c r="N7" s="107">
        <f t="shared" si="0"/>
        <v>109485</v>
      </c>
      <c r="O7" s="133">
        <f t="shared" ref="O7:O70" si="4">ROUND(N7*C7,0)</f>
        <v>90</v>
      </c>
      <c r="P7" s="133">
        <f t="shared" si="1"/>
        <v>0</v>
      </c>
    </row>
    <row r="8" spans="1:18" x14ac:dyDescent="0.2">
      <c r="A8" s="104">
        <v>3607</v>
      </c>
      <c r="B8" s="105">
        <v>3</v>
      </c>
      <c r="C8" s="132">
        <f>'ReallocationCost Study (003664)'!G8</f>
        <v>7.3214302910870838E-4</v>
      </c>
      <c r="D8" s="106">
        <v>0</v>
      </c>
      <c r="E8" s="106">
        <v>2383056</v>
      </c>
      <c r="F8" s="106">
        <v>0</v>
      </c>
      <c r="G8" s="106">
        <v>0</v>
      </c>
      <c r="H8" s="106">
        <v>7424</v>
      </c>
      <c r="I8" s="106">
        <v>0</v>
      </c>
      <c r="J8" s="106">
        <v>192</v>
      </c>
      <c r="K8" s="106">
        <v>0</v>
      </c>
      <c r="L8" s="107">
        <f t="shared" si="2"/>
        <v>2390672</v>
      </c>
      <c r="M8" s="107">
        <f t="shared" si="3"/>
        <v>238305.6</v>
      </c>
      <c r="N8" s="107">
        <f t="shared" si="0"/>
        <v>2628977.6</v>
      </c>
      <c r="O8" s="133">
        <f t="shared" si="4"/>
        <v>1925</v>
      </c>
      <c r="P8" s="133">
        <f t="shared" si="1"/>
        <v>0</v>
      </c>
    </row>
    <row r="9" spans="1:18" x14ac:dyDescent="0.2">
      <c r="A9" s="104">
        <v>3607</v>
      </c>
      <c r="B9" s="105">
        <v>4</v>
      </c>
      <c r="C9" s="132">
        <f>'ReallocationCost Study (003664)'!G9</f>
        <v>7.2969983768787848E-4</v>
      </c>
      <c r="D9" s="106">
        <v>225792</v>
      </c>
      <c r="E9" s="106">
        <v>107136</v>
      </c>
      <c r="F9" s="106">
        <v>0</v>
      </c>
      <c r="G9" s="106">
        <v>0</v>
      </c>
      <c r="H9" s="106">
        <v>369328</v>
      </c>
      <c r="I9" s="106">
        <v>146960</v>
      </c>
      <c r="J9" s="106">
        <v>45362</v>
      </c>
      <c r="K9" s="106">
        <v>11551</v>
      </c>
      <c r="L9" s="107">
        <f t="shared" si="2"/>
        <v>906129</v>
      </c>
      <c r="M9" s="107">
        <f t="shared" si="3"/>
        <v>26564.7</v>
      </c>
      <c r="N9" s="107">
        <f t="shared" si="0"/>
        <v>932693.7</v>
      </c>
      <c r="O9" s="133">
        <f t="shared" si="4"/>
        <v>681</v>
      </c>
      <c r="P9" s="133">
        <f t="shared" si="1"/>
        <v>0</v>
      </c>
    </row>
    <row r="10" spans="1:18" x14ac:dyDescent="0.2">
      <c r="A10" s="104">
        <v>3607</v>
      </c>
      <c r="B10" s="105">
        <v>5</v>
      </c>
      <c r="C10" s="132">
        <f>'ReallocationCost Study (003664)'!G10</f>
        <v>2.8715643166154678E-3</v>
      </c>
      <c r="D10" s="106">
        <v>0</v>
      </c>
      <c r="E10" s="106">
        <v>0</v>
      </c>
      <c r="F10" s="106">
        <v>0</v>
      </c>
      <c r="G10" s="106">
        <v>0</v>
      </c>
      <c r="H10" s="106">
        <v>16192</v>
      </c>
      <c r="I10" s="106">
        <v>0</v>
      </c>
      <c r="J10" s="106">
        <v>0</v>
      </c>
      <c r="K10" s="106">
        <v>0</v>
      </c>
      <c r="L10" s="107">
        <f t="shared" si="2"/>
        <v>16192</v>
      </c>
      <c r="M10" s="107">
        <f t="shared" si="3"/>
        <v>0</v>
      </c>
      <c r="N10" s="107">
        <f t="shared" si="0"/>
        <v>16192</v>
      </c>
      <c r="O10" s="133">
        <f t="shared" si="4"/>
        <v>46</v>
      </c>
      <c r="P10" s="133">
        <f t="shared" si="1"/>
        <v>0</v>
      </c>
    </row>
    <row r="11" spans="1:18" x14ac:dyDescent="0.2">
      <c r="A11" s="104">
        <v>3607</v>
      </c>
      <c r="B11" s="105">
        <v>6</v>
      </c>
      <c r="C11" s="132">
        <f>'ReallocationCost Study (003664)'!G11</f>
        <v>7.9485160891001037E-4</v>
      </c>
      <c r="D11" s="106">
        <v>96416</v>
      </c>
      <c r="E11" s="106">
        <v>0</v>
      </c>
      <c r="F11" s="106">
        <v>0</v>
      </c>
      <c r="G11" s="106">
        <v>0</v>
      </c>
      <c r="H11" s="106">
        <v>84976</v>
      </c>
      <c r="I11" s="106">
        <v>0</v>
      </c>
      <c r="J11" s="106">
        <v>54168</v>
      </c>
      <c r="K11" s="106">
        <v>0</v>
      </c>
      <c r="L11" s="107">
        <f t="shared" si="2"/>
        <v>235560</v>
      </c>
      <c r="M11" s="107">
        <f t="shared" si="3"/>
        <v>0</v>
      </c>
      <c r="N11" s="107">
        <f t="shared" si="0"/>
        <v>235560</v>
      </c>
      <c r="O11" s="133">
        <f t="shared" si="4"/>
        <v>187</v>
      </c>
      <c r="P11" s="133">
        <f t="shared" si="1"/>
        <v>0</v>
      </c>
      <c r="R11" s="108"/>
    </row>
    <row r="12" spans="1:18" x14ac:dyDescent="0.2">
      <c r="A12" s="104">
        <v>3607</v>
      </c>
      <c r="B12" s="105">
        <v>7</v>
      </c>
      <c r="C12" s="132">
        <f>'ReallocationCost Study (003664)'!G12</f>
        <v>8.746625286571221E-4</v>
      </c>
      <c r="D12" s="106">
        <v>0</v>
      </c>
      <c r="E12" s="106">
        <v>146112</v>
      </c>
      <c r="F12" s="106">
        <v>0</v>
      </c>
      <c r="G12" s="106">
        <v>0</v>
      </c>
      <c r="H12" s="106">
        <v>0</v>
      </c>
      <c r="I12" s="106">
        <v>441648</v>
      </c>
      <c r="J12" s="106">
        <v>0</v>
      </c>
      <c r="K12" s="106">
        <v>36802</v>
      </c>
      <c r="L12" s="107">
        <f t="shared" si="2"/>
        <v>624562</v>
      </c>
      <c r="M12" s="107">
        <f t="shared" si="3"/>
        <v>62456.200000000004</v>
      </c>
      <c r="N12" s="107">
        <f t="shared" si="0"/>
        <v>687018.2</v>
      </c>
      <c r="O12" s="133">
        <f t="shared" si="4"/>
        <v>601</v>
      </c>
      <c r="P12" s="133">
        <f t="shared" si="1"/>
        <v>0</v>
      </c>
    </row>
    <row r="13" spans="1:18" x14ac:dyDescent="0.2">
      <c r="A13" s="104">
        <v>3607</v>
      </c>
      <c r="B13" s="105">
        <v>8</v>
      </c>
      <c r="C13" s="132">
        <f>'ReallocationCost Study (003664)'!G13</f>
        <v>9.0886720854874148E-4</v>
      </c>
      <c r="D13" s="106">
        <v>0</v>
      </c>
      <c r="E13" s="106">
        <v>0</v>
      </c>
      <c r="F13" s="106">
        <v>0</v>
      </c>
      <c r="G13" s="106">
        <v>0</v>
      </c>
      <c r="H13" s="106">
        <v>49184</v>
      </c>
      <c r="I13" s="106">
        <v>0</v>
      </c>
      <c r="J13" s="106">
        <v>2136</v>
      </c>
      <c r="K13" s="106">
        <v>0</v>
      </c>
      <c r="L13" s="107">
        <f t="shared" si="2"/>
        <v>51320</v>
      </c>
      <c r="M13" s="107">
        <f t="shared" si="3"/>
        <v>0</v>
      </c>
      <c r="N13" s="107">
        <f t="shared" si="0"/>
        <v>51320</v>
      </c>
      <c r="O13" s="133">
        <f t="shared" si="4"/>
        <v>47</v>
      </c>
      <c r="P13" s="133">
        <f t="shared" si="1"/>
        <v>0</v>
      </c>
    </row>
    <row r="14" spans="1:18" x14ac:dyDescent="0.2">
      <c r="A14" s="104">
        <v>3607</v>
      </c>
      <c r="B14" s="105">
        <v>9</v>
      </c>
      <c r="C14" s="132">
        <f>'ReallocationCost Study (003664)'!G14</f>
        <v>7.8019246038503074E-4</v>
      </c>
      <c r="D14" s="106">
        <v>187872</v>
      </c>
      <c r="E14" s="106">
        <v>133744</v>
      </c>
      <c r="F14" s="106">
        <v>0</v>
      </c>
      <c r="G14" s="106">
        <v>0</v>
      </c>
      <c r="H14" s="106">
        <v>227328</v>
      </c>
      <c r="I14" s="106">
        <v>1296</v>
      </c>
      <c r="J14" s="106">
        <v>10982</v>
      </c>
      <c r="K14" s="106">
        <v>1920</v>
      </c>
      <c r="L14" s="107">
        <f t="shared" si="2"/>
        <v>563142</v>
      </c>
      <c r="M14" s="107">
        <f t="shared" si="3"/>
        <v>13696</v>
      </c>
      <c r="N14" s="107">
        <f t="shared" si="0"/>
        <v>576838</v>
      </c>
      <c r="O14" s="133">
        <f t="shared" si="4"/>
        <v>450</v>
      </c>
      <c r="P14" s="133">
        <f t="shared" si="1"/>
        <v>0</v>
      </c>
    </row>
    <row r="15" spans="1:18" x14ac:dyDescent="0.2">
      <c r="A15" s="104">
        <v>3607</v>
      </c>
      <c r="B15" s="105">
        <v>10</v>
      </c>
      <c r="C15" s="132">
        <f>'ReallocationCost Study (003664)'!G15</f>
        <v>1.1564439391928429E-3</v>
      </c>
      <c r="D15" s="106">
        <v>0</v>
      </c>
      <c r="E15" s="106">
        <v>44112</v>
      </c>
      <c r="F15" s="106">
        <v>0</v>
      </c>
      <c r="G15" s="106">
        <v>0</v>
      </c>
      <c r="H15" s="106">
        <v>0</v>
      </c>
      <c r="I15" s="106">
        <v>0</v>
      </c>
      <c r="J15" s="106">
        <v>0</v>
      </c>
      <c r="K15" s="106">
        <v>0</v>
      </c>
      <c r="L15" s="107">
        <f t="shared" si="2"/>
        <v>44112</v>
      </c>
      <c r="M15" s="107">
        <f t="shared" si="3"/>
        <v>4411.2</v>
      </c>
      <c r="N15" s="107">
        <f t="shared" si="0"/>
        <v>48523.199999999997</v>
      </c>
      <c r="O15" s="133">
        <f t="shared" si="4"/>
        <v>56</v>
      </c>
      <c r="P15" s="133">
        <f t="shared" si="1"/>
        <v>0</v>
      </c>
    </row>
    <row r="16" spans="1:18" x14ac:dyDescent="0.2">
      <c r="A16" s="104">
        <v>3607</v>
      </c>
      <c r="B16" s="105">
        <v>11</v>
      </c>
      <c r="C16" s="132">
        <f>'ReallocationCost Study (003664)'!G16</f>
        <v>8.0055238889194702E-4</v>
      </c>
      <c r="D16" s="106">
        <v>0</v>
      </c>
      <c r="E16" s="106">
        <v>58560</v>
      </c>
      <c r="F16" s="106">
        <v>0</v>
      </c>
      <c r="G16" s="106">
        <v>0</v>
      </c>
      <c r="H16" s="106">
        <v>0</v>
      </c>
      <c r="I16" s="106">
        <v>196768</v>
      </c>
      <c r="J16" s="106">
        <v>0</v>
      </c>
      <c r="K16" s="106">
        <v>62109</v>
      </c>
      <c r="L16" s="107">
        <f t="shared" si="2"/>
        <v>317437</v>
      </c>
      <c r="M16" s="107">
        <f t="shared" si="3"/>
        <v>31743.7</v>
      </c>
      <c r="N16" s="107">
        <f t="shared" si="0"/>
        <v>349180.7</v>
      </c>
      <c r="O16" s="133">
        <f t="shared" si="4"/>
        <v>280</v>
      </c>
      <c r="P16" s="133">
        <f t="shared" si="1"/>
        <v>0</v>
      </c>
    </row>
    <row r="17" spans="1:16" x14ac:dyDescent="0.2">
      <c r="A17" s="104">
        <v>3607</v>
      </c>
      <c r="B17" s="105">
        <v>12</v>
      </c>
      <c r="C17" s="132">
        <f>'ReallocationCost Study (003664)'!G17</f>
        <v>7.6960529756143418E-4</v>
      </c>
      <c r="D17" s="106">
        <v>2862432</v>
      </c>
      <c r="E17" s="106">
        <v>0</v>
      </c>
      <c r="F17" s="106">
        <v>0</v>
      </c>
      <c r="G17" s="106">
        <v>590952</v>
      </c>
      <c r="H17" s="106">
        <v>1328</v>
      </c>
      <c r="I17" s="106">
        <v>0</v>
      </c>
      <c r="J17" s="106">
        <v>3056</v>
      </c>
      <c r="K17" s="106">
        <v>0</v>
      </c>
      <c r="L17" s="107">
        <f t="shared" si="2"/>
        <v>3457768</v>
      </c>
      <c r="M17" s="107">
        <f t="shared" si="3"/>
        <v>0</v>
      </c>
      <c r="N17" s="107">
        <f t="shared" si="0"/>
        <v>3457768</v>
      </c>
      <c r="O17" s="133">
        <f t="shared" si="4"/>
        <v>2661</v>
      </c>
      <c r="P17" s="133">
        <f t="shared" si="1"/>
        <v>454.79978980452466</v>
      </c>
    </row>
    <row r="18" spans="1:16" x14ac:dyDescent="0.2">
      <c r="A18" s="104">
        <v>3607</v>
      </c>
      <c r="B18" s="105">
        <v>13</v>
      </c>
      <c r="C18" s="132">
        <f>'ReallocationCost Study (003664)'!G18</f>
        <v>7.1666948344345212E-4</v>
      </c>
      <c r="D18" s="106">
        <v>524064</v>
      </c>
      <c r="E18" s="106">
        <v>0</v>
      </c>
      <c r="F18" s="106">
        <v>0</v>
      </c>
      <c r="G18" s="106">
        <v>0</v>
      </c>
      <c r="H18" s="106">
        <v>71008</v>
      </c>
      <c r="I18" s="106">
        <v>0</v>
      </c>
      <c r="J18" s="106">
        <v>828</v>
      </c>
      <c r="K18" s="106">
        <v>0</v>
      </c>
      <c r="L18" s="107">
        <f t="shared" si="2"/>
        <v>595900</v>
      </c>
      <c r="M18" s="107">
        <f t="shared" si="3"/>
        <v>0</v>
      </c>
      <c r="N18" s="107">
        <f t="shared" si="0"/>
        <v>595900</v>
      </c>
      <c r="O18" s="133">
        <f t="shared" si="4"/>
        <v>427</v>
      </c>
      <c r="P18" s="133">
        <f t="shared" si="1"/>
        <v>0</v>
      </c>
    </row>
    <row r="19" spans="1:16" x14ac:dyDescent="0.2">
      <c r="A19" s="104">
        <v>3607</v>
      </c>
      <c r="B19" s="105">
        <v>14</v>
      </c>
      <c r="C19" s="132">
        <f>'ReallocationCost Study (003664)'!G19</f>
        <v>1.1613303220345029E-3</v>
      </c>
      <c r="D19" s="106">
        <v>0</v>
      </c>
      <c r="E19" s="106">
        <v>3584</v>
      </c>
      <c r="F19" s="106">
        <v>0</v>
      </c>
      <c r="G19" s="106">
        <v>0</v>
      </c>
      <c r="H19" s="106">
        <v>0</v>
      </c>
      <c r="I19" s="106">
        <v>363200</v>
      </c>
      <c r="J19" s="106">
        <v>0</v>
      </c>
      <c r="K19" s="106">
        <v>1196</v>
      </c>
      <c r="L19" s="107">
        <f t="shared" si="2"/>
        <v>367980</v>
      </c>
      <c r="M19" s="107">
        <f t="shared" si="3"/>
        <v>36798</v>
      </c>
      <c r="N19" s="107">
        <f t="shared" si="0"/>
        <v>404778</v>
      </c>
      <c r="O19" s="133">
        <f t="shared" si="4"/>
        <v>470</v>
      </c>
      <c r="P19" s="133">
        <f t="shared" si="1"/>
        <v>0</v>
      </c>
    </row>
    <row r="20" spans="1:16" x14ac:dyDescent="0.2">
      <c r="A20" s="104">
        <v>3607</v>
      </c>
      <c r="B20" s="105">
        <v>15</v>
      </c>
      <c r="C20" s="132">
        <f>'ReallocationCost Study (003664)'!G20</f>
        <v>1.6320518691144066E-3</v>
      </c>
      <c r="D20" s="106">
        <v>0</v>
      </c>
      <c r="E20" s="106">
        <v>0</v>
      </c>
      <c r="F20" s="106">
        <v>0</v>
      </c>
      <c r="G20" s="106">
        <v>0</v>
      </c>
      <c r="H20" s="106">
        <v>0</v>
      </c>
      <c r="I20" s="106">
        <v>0</v>
      </c>
      <c r="J20" s="106">
        <v>0</v>
      </c>
      <c r="K20" s="106">
        <v>0</v>
      </c>
      <c r="L20" s="107">
        <f t="shared" si="2"/>
        <v>0</v>
      </c>
      <c r="M20" s="107">
        <f t="shared" si="3"/>
        <v>0</v>
      </c>
      <c r="N20" s="107">
        <f t="shared" si="0"/>
        <v>0</v>
      </c>
      <c r="O20" s="133">
        <f t="shared" si="4"/>
        <v>0</v>
      </c>
      <c r="P20" s="133">
        <f t="shared" si="1"/>
        <v>0</v>
      </c>
    </row>
    <row r="21" spans="1:16" x14ac:dyDescent="0.2">
      <c r="A21" s="104">
        <v>3607</v>
      </c>
      <c r="B21" s="105">
        <v>16</v>
      </c>
      <c r="C21" s="132">
        <f>'ReallocationCost Study (003664)'!G21</f>
        <v>9.4958706556257393E-4</v>
      </c>
      <c r="D21" s="106">
        <v>130848</v>
      </c>
      <c r="E21" s="106">
        <v>0</v>
      </c>
      <c r="F21" s="106">
        <v>0</v>
      </c>
      <c r="G21" s="106">
        <v>0</v>
      </c>
      <c r="H21" s="106">
        <v>15200</v>
      </c>
      <c r="I21" s="106">
        <v>429040</v>
      </c>
      <c r="J21" s="106">
        <v>6124</v>
      </c>
      <c r="K21" s="106">
        <v>72218</v>
      </c>
      <c r="L21" s="107">
        <f t="shared" si="2"/>
        <v>653430</v>
      </c>
      <c r="M21" s="107">
        <f t="shared" si="3"/>
        <v>50125.8</v>
      </c>
      <c r="N21" s="107">
        <f t="shared" si="0"/>
        <v>703555.8</v>
      </c>
      <c r="O21" s="133">
        <f t="shared" si="4"/>
        <v>668</v>
      </c>
      <c r="P21" s="133">
        <f t="shared" si="1"/>
        <v>0</v>
      </c>
    </row>
    <row r="22" spans="1:16" x14ac:dyDescent="0.2">
      <c r="A22" s="104">
        <v>3607</v>
      </c>
      <c r="B22" s="105">
        <v>17</v>
      </c>
      <c r="C22" s="132">
        <f>'ReallocationCost Study (003664)'!G22</f>
        <v>1.30303542444264E-3</v>
      </c>
      <c r="D22" s="106">
        <v>0</v>
      </c>
      <c r="E22" s="106">
        <v>0</v>
      </c>
      <c r="F22" s="106">
        <v>0</v>
      </c>
      <c r="G22" s="106">
        <v>0</v>
      </c>
      <c r="H22" s="106">
        <v>0</v>
      </c>
      <c r="I22" s="106">
        <v>43200</v>
      </c>
      <c r="J22" s="106">
        <v>0</v>
      </c>
      <c r="K22" s="106">
        <v>0</v>
      </c>
      <c r="L22" s="107">
        <f t="shared" si="2"/>
        <v>43200</v>
      </c>
      <c r="M22" s="107">
        <f t="shared" si="3"/>
        <v>4320</v>
      </c>
      <c r="N22" s="107">
        <f t="shared" si="0"/>
        <v>47520</v>
      </c>
      <c r="O22" s="133">
        <f t="shared" si="4"/>
        <v>62</v>
      </c>
      <c r="P22" s="133">
        <f t="shared" si="1"/>
        <v>0</v>
      </c>
    </row>
    <row r="23" spans="1:16" x14ac:dyDescent="0.2">
      <c r="A23" s="104">
        <v>3607</v>
      </c>
      <c r="B23" s="105">
        <v>18</v>
      </c>
      <c r="C23" s="132">
        <f>'ReallocationCost Study (003664)'!G23</f>
        <v>9.8053415689308655E-4</v>
      </c>
      <c r="D23" s="106">
        <v>0</v>
      </c>
      <c r="E23" s="106">
        <v>0</v>
      </c>
      <c r="F23" s="106">
        <v>0</v>
      </c>
      <c r="G23" s="106">
        <v>0</v>
      </c>
      <c r="H23" s="106">
        <v>0</v>
      </c>
      <c r="I23" s="106">
        <v>272144</v>
      </c>
      <c r="J23" s="106">
        <v>0</v>
      </c>
      <c r="K23" s="106">
        <v>624</v>
      </c>
      <c r="L23" s="107">
        <f t="shared" si="2"/>
        <v>272768</v>
      </c>
      <c r="M23" s="107">
        <f t="shared" si="3"/>
        <v>27276.800000000003</v>
      </c>
      <c r="N23" s="107">
        <f t="shared" si="0"/>
        <v>300044.79999999999</v>
      </c>
      <c r="O23" s="133">
        <f t="shared" si="4"/>
        <v>294</v>
      </c>
      <c r="P23" s="133">
        <f t="shared" si="1"/>
        <v>0</v>
      </c>
    </row>
    <row r="24" spans="1:16" x14ac:dyDescent="0.2">
      <c r="A24" s="104">
        <v>3607</v>
      </c>
      <c r="B24" s="105">
        <v>19</v>
      </c>
      <c r="C24" s="132">
        <f>'ReallocationCost Study (003664)'!G24</f>
        <v>7.2644224912677183E-4</v>
      </c>
      <c r="D24" s="106">
        <v>0</v>
      </c>
      <c r="E24" s="106">
        <v>1686720</v>
      </c>
      <c r="F24" s="106">
        <v>970128</v>
      </c>
      <c r="G24" s="106">
        <v>0</v>
      </c>
      <c r="H24" s="106">
        <v>0</v>
      </c>
      <c r="I24" s="106">
        <v>4080</v>
      </c>
      <c r="J24" s="106">
        <v>0</v>
      </c>
      <c r="K24" s="106">
        <v>0</v>
      </c>
      <c r="L24" s="107">
        <f t="shared" si="2"/>
        <v>2660928</v>
      </c>
      <c r="M24" s="107">
        <f t="shared" si="3"/>
        <v>266092.79999999999</v>
      </c>
      <c r="N24" s="107">
        <f t="shared" si="0"/>
        <v>2927020.8</v>
      </c>
      <c r="O24" s="133">
        <f t="shared" si="4"/>
        <v>2126</v>
      </c>
      <c r="P24" s="133">
        <f t="shared" si="1"/>
        <v>775.21616288694258</v>
      </c>
    </row>
    <row r="25" spans="1:16" x14ac:dyDescent="0.2">
      <c r="A25" s="104">
        <v>3607</v>
      </c>
      <c r="B25" s="105">
        <v>20</v>
      </c>
      <c r="C25" s="132">
        <f>'ReallocationCost Study (003664)'!G25</f>
        <v>9.0235203142652819E-4</v>
      </c>
      <c r="D25" s="106">
        <v>0</v>
      </c>
      <c r="E25" s="106">
        <v>0</v>
      </c>
      <c r="F25" s="106">
        <v>0</v>
      </c>
      <c r="G25" s="106">
        <v>0</v>
      </c>
      <c r="H25" s="106">
        <v>226672</v>
      </c>
      <c r="I25" s="106">
        <v>0</v>
      </c>
      <c r="J25" s="106">
        <v>21672</v>
      </c>
      <c r="K25" s="106">
        <v>0</v>
      </c>
      <c r="L25" s="107">
        <f t="shared" si="2"/>
        <v>248344</v>
      </c>
      <c r="M25" s="107">
        <f t="shared" si="3"/>
        <v>0</v>
      </c>
      <c r="N25" s="107">
        <f t="shared" si="0"/>
        <v>248344</v>
      </c>
      <c r="O25" s="133">
        <f t="shared" si="4"/>
        <v>224</v>
      </c>
      <c r="P25" s="133">
        <f t="shared" si="1"/>
        <v>0</v>
      </c>
    </row>
    <row r="26" spans="1:16" x14ac:dyDescent="0.2">
      <c r="A26" s="104">
        <v>3607</v>
      </c>
      <c r="B26" s="105">
        <v>21</v>
      </c>
      <c r="C26" s="132">
        <f>'ReallocationCost Study (003664)'!G26</f>
        <v>9.2026876851261457E-4</v>
      </c>
      <c r="D26" s="106">
        <v>0</v>
      </c>
      <c r="E26" s="106">
        <v>0</v>
      </c>
      <c r="F26" s="106">
        <v>0</v>
      </c>
      <c r="G26" s="106">
        <v>0</v>
      </c>
      <c r="H26" s="106">
        <v>196288</v>
      </c>
      <c r="I26" s="106">
        <v>0</v>
      </c>
      <c r="J26" s="106">
        <v>34991</v>
      </c>
      <c r="K26" s="106">
        <v>0</v>
      </c>
      <c r="L26" s="107">
        <f t="shared" si="2"/>
        <v>231279</v>
      </c>
      <c r="M26" s="107">
        <f t="shared" si="3"/>
        <v>0</v>
      </c>
      <c r="N26" s="107">
        <f t="shared" si="0"/>
        <v>231279</v>
      </c>
      <c r="O26" s="133">
        <f t="shared" si="4"/>
        <v>213</v>
      </c>
      <c r="P26" s="133">
        <f t="shared" si="1"/>
        <v>0</v>
      </c>
    </row>
    <row r="27" spans="1:16" x14ac:dyDescent="0.2">
      <c r="A27" s="104">
        <v>3607</v>
      </c>
      <c r="B27" s="105">
        <v>22</v>
      </c>
      <c r="C27" s="132">
        <f>'ReallocationCost Study (003664)'!G27</f>
        <v>8.1521153741692665E-4</v>
      </c>
      <c r="D27" s="106">
        <v>0</v>
      </c>
      <c r="E27" s="106">
        <v>0</v>
      </c>
      <c r="F27" s="106">
        <v>0</v>
      </c>
      <c r="G27" s="106">
        <v>0</v>
      </c>
      <c r="H27" s="106">
        <v>28576</v>
      </c>
      <c r="I27" s="106">
        <v>0</v>
      </c>
      <c r="J27" s="106">
        <v>4384</v>
      </c>
      <c r="K27" s="106">
        <v>0</v>
      </c>
      <c r="L27" s="107">
        <f t="shared" si="2"/>
        <v>32960</v>
      </c>
      <c r="M27" s="107">
        <f t="shared" si="3"/>
        <v>0</v>
      </c>
      <c r="N27" s="107">
        <f t="shared" si="0"/>
        <v>32960</v>
      </c>
      <c r="O27" s="133">
        <f t="shared" si="4"/>
        <v>27</v>
      </c>
      <c r="P27" s="133">
        <f t="shared" si="1"/>
        <v>0</v>
      </c>
    </row>
    <row r="28" spans="1:16" x14ac:dyDescent="0.2">
      <c r="A28" s="104">
        <v>3607</v>
      </c>
      <c r="B28" s="105">
        <v>23</v>
      </c>
      <c r="C28" s="132">
        <f>'ReallocationCost Study (003664)'!G28</f>
        <v>9.2922713705565765E-4</v>
      </c>
      <c r="D28" s="106">
        <v>273744</v>
      </c>
      <c r="E28" s="106">
        <v>0</v>
      </c>
      <c r="F28" s="106">
        <v>0</v>
      </c>
      <c r="G28" s="106">
        <v>0</v>
      </c>
      <c r="H28" s="106">
        <v>12880</v>
      </c>
      <c r="I28" s="106">
        <v>0</v>
      </c>
      <c r="J28" s="106">
        <v>96</v>
      </c>
      <c r="K28" s="106">
        <v>0</v>
      </c>
      <c r="L28" s="107">
        <f t="shared" si="2"/>
        <v>286720</v>
      </c>
      <c r="M28" s="107">
        <f t="shared" si="3"/>
        <v>0</v>
      </c>
      <c r="N28" s="107">
        <f t="shared" si="0"/>
        <v>286720</v>
      </c>
      <c r="O28" s="133">
        <f t="shared" si="4"/>
        <v>266</v>
      </c>
      <c r="P28" s="133">
        <f t="shared" si="1"/>
        <v>0</v>
      </c>
    </row>
    <row r="29" spans="1:16" x14ac:dyDescent="0.2">
      <c r="A29" s="104">
        <v>3607</v>
      </c>
      <c r="B29" s="105">
        <v>24</v>
      </c>
      <c r="C29" s="132">
        <f>'ReallocationCost Study (003664)'!G29</f>
        <v>8.0625316887388357E-4</v>
      </c>
      <c r="D29" s="106">
        <v>256896</v>
      </c>
      <c r="E29" s="106">
        <v>0</v>
      </c>
      <c r="F29" s="106">
        <v>0</v>
      </c>
      <c r="G29" s="106">
        <v>0</v>
      </c>
      <c r="H29" s="106">
        <v>136672</v>
      </c>
      <c r="I29" s="106">
        <v>0</v>
      </c>
      <c r="J29" s="106">
        <v>190495</v>
      </c>
      <c r="K29" s="106">
        <v>0</v>
      </c>
      <c r="L29" s="107">
        <f t="shared" si="2"/>
        <v>584063</v>
      </c>
      <c r="M29" s="107">
        <f t="shared" si="3"/>
        <v>0</v>
      </c>
      <c r="N29" s="107">
        <f t="shared" si="0"/>
        <v>584063</v>
      </c>
      <c r="O29" s="133">
        <f t="shared" si="4"/>
        <v>471</v>
      </c>
      <c r="P29" s="133">
        <f t="shared" si="1"/>
        <v>0</v>
      </c>
    </row>
    <row r="30" spans="1:16" x14ac:dyDescent="0.2">
      <c r="A30" s="104">
        <v>3607</v>
      </c>
      <c r="B30" s="105">
        <v>25</v>
      </c>
      <c r="C30" s="132">
        <f>'ReallocationCost Study (003664)'!G30</f>
        <v>6.7513522928934282E-4</v>
      </c>
      <c r="D30" s="106">
        <v>3987376</v>
      </c>
      <c r="E30" s="106">
        <v>0</v>
      </c>
      <c r="F30" s="106">
        <v>0</v>
      </c>
      <c r="G30" s="106">
        <v>0</v>
      </c>
      <c r="H30" s="106">
        <v>14592</v>
      </c>
      <c r="I30" s="106">
        <v>0</v>
      </c>
      <c r="J30" s="106">
        <v>0</v>
      </c>
      <c r="K30" s="106">
        <v>0</v>
      </c>
      <c r="L30" s="107">
        <f t="shared" si="2"/>
        <v>4001968</v>
      </c>
      <c r="M30" s="107">
        <f t="shared" si="3"/>
        <v>0</v>
      </c>
      <c r="N30" s="107">
        <f t="shared" si="0"/>
        <v>4001968</v>
      </c>
      <c r="O30" s="133">
        <f t="shared" si="4"/>
        <v>2702</v>
      </c>
      <c r="P30" s="133">
        <f t="shared" si="1"/>
        <v>0</v>
      </c>
    </row>
    <row r="31" spans="1:16" x14ac:dyDescent="0.2">
      <c r="A31" s="104">
        <v>3607</v>
      </c>
      <c r="B31" s="105">
        <v>26</v>
      </c>
      <c r="C31" s="132">
        <f>'ReallocationCost Study (003664)'!G31</f>
        <v>9.0398082570708146E-4</v>
      </c>
      <c r="D31" s="106">
        <v>1043808</v>
      </c>
      <c r="E31" s="106">
        <v>0</v>
      </c>
      <c r="F31" s="106">
        <v>0</v>
      </c>
      <c r="G31" s="106">
        <v>0</v>
      </c>
      <c r="H31" s="106">
        <v>99024</v>
      </c>
      <c r="I31" s="106">
        <v>0</v>
      </c>
      <c r="J31" s="106">
        <v>0</v>
      </c>
      <c r="K31" s="106">
        <v>0</v>
      </c>
      <c r="L31" s="107">
        <f t="shared" si="2"/>
        <v>1142832</v>
      </c>
      <c r="M31" s="107">
        <f t="shared" si="3"/>
        <v>0</v>
      </c>
      <c r="N31" s="107">
        <f t="shared" si="0"/>
        <v>1142832</v>
      </c>
      <c r="O31" s="133">
        <f t="shared" si="4"/>
        <v>1033</v>
      </c>
      <c r="P31" s="133">
        <f t="shared" si="1"/>
        <v>0</v>
      </c>
    </row>
    <row r="32" spans="1:16" x14ac:dyDescent="0.2">
      <c r="A32" s="104">
        <v>3607</v>
      </c>
      <c r="B32" s="105">
        <v>27</v>
      </c>
      <c r="C32" s="132">
        <f>'ReallocationCost Study (003664)'!G32</f>
        <v>0</v>
      </c>
      <c r="D32" s="106">
        <v>0</v>
      </c>
      <c r="E32" s="106">
        <v>0</v>
      </c>
      <c r="F32" s="106">
        <v>0</v>
      </c>
      <c r="G32" s="106">
        <v>0</v>
      </c>
      <c r="H32" s="106">
        <v>0</v>
      </c>
      <c r="I32" s="106">
        <v>0</v>
      </c>
      <c r="J32" s="106">
        <v>0</v>
      </c>
      <c r="K32" s="106">
        <v>0</v>
      </c>
      <c r="L32" s="107">
        <f t="shared" si="2"/>
        <v>0</v>
      </c>
      <c r="M32" s="107">
        <f t="shared" si="3"/>
        <v>0</v>
      </c>
      <c r="N32" s="107">
        <f t="shared" si="0"/>
        <v>0</v>
      </c>
      <c r="O32" s="133">
        <f t="shared" si="4"/>
        <v>0</v>
      </c>
      <c r="P32" s="133">
        <f t="shared" si="1"/>
        <v>0</v>
      </c>
    </row>
    <row r="33" spans="1:16" x14ac:dyDescent="0.2">
      <c r="A33" s="104">
        <v>3539</v>
      </c>
      <c r="B33" s="105">
        <v>1</v>
      </c>
      <c r="C33" s="132">
        <f t="shared" ref="C33:C96" si="5">C6</f>
        <v>8.1032515457526674E-4</v>
      </c>
      <c r="D33" s="106">
        <v>2688</v>
      </c>
      <c r="E33" s="106">
        <v>0</v>
      </c>
      <c r="F33" s="106">
        <v>0</v>
      </c>
      <c r="G33" s="106">
        <v>0</v>
      </c>
      <c r="H33" s="106">
        <v>0</v>
      </c>
      <c r="I33" s="106">
        <v>0</v>
      </c>
      <c r="J33" s="106">
        <v>0</v>
      </c>
      <c r="K33" s="106">
        <v>0</v>
      </c>
      <c r="L33" s="107">
        <f t="shared" si="2"/>
        <v>2688</v>
      </c>
      <c r="M33" s="107">
        <f t="shared" si="3"/>
        <v>0</v>
      </c>
      <c r="N33" s="107">
        <f t="shared" si="0"/>
        <v>2688</v>
      </c>
      <c r="O33" s="133">
        <f t="shared" si="4"/>
        <v>2</v>
      </c>
      <c r="P33" s="133">
        <f t="shared" si="1"/>
        <v>0</v>
      </c>
    </row>
    <row r="34" spans="1:16" x14ac:dyDescent="0.2">
      <c r="A34" s="104">
        <v>3539</v>
      </c>
      <c r="B34" s="105">
        <v>2</v>
      </c>
      <c r="C34" s="132">
        <f t="shared" si="5"/>
        <v>8.1765472883775655E-4</v>
      </c>
      <c r="D34" s="106">
        <v>0</v>
      </c>
      <c r="E34" s="106">
        <v>0</v>
      </c>
      <c r="F34" s="106">
        <v>0</v>
      </c>
      <c r="G34" s="106">
        <v>0</v>
      </c>
      <c r="H34" s="106">
        <v>3712</v>
      </c>
      <c r="I34" s="106">
        <v>0</v>
      </c>
      <c r="J34" s="106">
        <v>45418</v>
      </c>
      <c r="K34" s="106">
        <v>0</v>
      </c>
      <c r="L34" s="107">
        <f t="shared" si="2"/>
        <v>49130</v>
      </c>
      <c r="M34" s="107">
        <f t="shared" si="3"/>
        <v>0</v>
      </c>
      <c r="N34" s="107">
        <f t="shared" si="0"/>
        <v>49130</v>
      </c>
      <c r="O34" s="133">
        <f t="shared" si="4"/>
        <v>40</v>
      </c>
      <c r="P34" s="133">
        <f t="shared" si="1"/>
        <v>0</v>
      </c>
    </row>
    <row r="35" spans="1:16" x14ac:dyDescent="0.2">
      <c r="A35" s="104">
        <v>3539</v>
      </c>
      <c r="B35" s="105">
        <v>3</v>
      </c>
      <c r="C35" s="132">
        <f t="shared" si="5"/>
        <v>7.3214302910870838E-4</v>
      </c>
      <c r="D35" s="106">
        <v>0</v>
      </c>
      <c r="E35" s="106">
        <v>235296</v>
      </c>
      <c r="F35" s="106">
        <v>0</v>
      </c>
      <c r="G35" s="106">
        <v>0</v>
      </c>
      <c r="H35" s="106">
        <v>95232</v>
      </c>
      <c r="I35" s="106">
        <v>11904</v>
      </c>
      <c r="J35" s="106">
        <v>2018</v>
      </c>
      <c r="K35" s="106">
        <v>0</v>
      </c>
      <c r="L35" s="107">
        <f t="shared" si="2"/>
        <v>344450</v>
      </c>
      <c r="M35" s="107">
        <f t="shared" si="3"/>
        <v>24720</v>
      </c>
      <c r="N35" s="107">
        <f t="shared" si="0"/>
        <v>369170</v>
      </c>
      <c r="O35" s="133">
        <f t="shared" si="4"/>
        <v>270</v>
      </c>
      <c r="P35" s="133">
        <f t="shared" si="1"/>
        <v>0</v>
      </c>
    </row>
    <row r="36" spans="1:16" x14ac:dyDescent="0.2">
      <c r="A36" s="104">
        <v>3539</v>
      </c>
      <c r="B36" s="105">
        <v>4</v>
      </c>
      <c r="C36" s="132">
        <f t="shared" si="5"/>
        <v>7.2969983768787848E-4</v>
      </c>
      <c r="D36" s="106">
        <v>19376</v>
      </c>
      <c r="E36" s="106">
        <v>39552</v>
      </c>
      <c r="F36" s="106">
        <v>0</v>
      </c>
      <c r="G36" s="106">
        <v>0</v>
      </c>
      <c r="H36" s="106">
        <v>150880</v>
      </c>
      <c r="I36" s="106">
        <v>20496</v>
      </c>
      <c r="J36" s="106">
        <v>4536</v>
      </c>
      <c r="K36" s="106">
        <v>0</v>
      </c>
      <c r="L36" s="107">
        <f t="shared" si="2"/>
        <v>234840</v>
      </c>
      <c r="M36" s="107">
        <f t="shared" si="3"/>
        <v>6004.8</v>
      </c>
      <c r="N36" s="107">
        <f t="shared" si="0"/>
        <v>240844.79999999999</v>
      </c>
      <c r="O36" s="133">
        <f t="shared" si="4"/>
        <v>176</v>
      </c>
      <c r="P36" s="133">
        <f t="shared" si="1"/>
        <v>0</v>
      </c>
    </row>
    <row r="37" spans="1:16" x14ac:dyDescent="0.2">
      <c r="A37" s="104">
        <v>3539</v>
      </c>
      <c r="B37" s="105">
        <v>5</v>
      </c>
      <c r="C37" s="132">
        <f t="shared" si="5"/>
        <v>2.8715643166154678E-3</v>
      </c>
      <c r="D37" s="106">
        <v>0</v>
      </c>
      <c r="E37" s="106">
        <v>0</v>
      </c>
      <c r="F37" s="106">
        <v>0</v>
      </c>
      <c r="G37" s="106">
        <v>0</v>
      </c>
      <c r="H37" s="106">
        <v>0</v>
      </c>
      <c r="I37" s="106">
        <v>0</v>
      </c>
      <c r="J37" s="106">
        <v>100</v>
      </c>
      <c r="K37" s="106">
        <v>0</v>
      </c>
      <c r="L37" s="107">
        <f t="shared" si="2"/>
        <v>100</v>
      </c>
      <c r="M37" s="107">
        <f t="shared" si="3"/>
        <v>0</v>
      </c>
      <c r="N37" s="107">
        <f t="shared" si="0"/>
        <v>100</v>
      </c>
      <c r="O37" s="133">
        <f t="shared" si="4"/>
        <v>0</v>
      </c>
      <c r="P37" s="133">
        <f t="shared" si="1"/>
        <v>0</v>
      </c>
    </row>
    <row r="38" spans="1:16" x14ac:dyDescent="0.2">
      <c r="A38" s="104">
        <v>3539</v>
      </c>
      <c r="B38" s="105">
        <v>6</v>
      </c>
      <c r="C38" s="132">
        <f t="shared" si="5"/>
        <v>7.9485160891001037E-4</v>
      </c>
      <c r="D38" s="106">
        <v>15344</v>
      </c>
      <c r="E38" s="106">
        <v>0</v>
      </c>
      <c r="F38" s="106">
        <v>0</v>
      </c>
      <c r="G38" s="106">
        <v>0</v>
      </c>
      <c r="H38" s="106">
        <v>10832</v>
      </c>
      <c r="I38" s="106">
        <v>0</v>
      </c>
      <c r="J38" s="106">
        <v>296</v>
      </c>
      <c r="K38" s="106">
        <v>0</v>
      </c>
      <c r="L38" s="107">
        <f t="shared" si="2"/>
        <v>26472</v>
      </c>
      <c r="M38" s="107">
        <f t="shared" si="3"/>
        <v>0</v>
      </c>
      <c r="N38" s="107">
        <f t="shared" si="0"/>
        <v>26472</v>
      </c>
      <c r="O38" s="133">
        <f t="shared" si="4"/>
        <v>21</v>
      </c>
      <c r="P38" s="133">
        <f t="shared" si="1"/>
        <v>0</v>
      </c>
    </row>
    <row r="39" spans="1:16" x14ac:dyDescent="0.2">
      <c r="A39" s="104">
        <v>3539</v>
      </c>
      <c r="B39" s="105">
        <v>7</v>
      </c>
      <c r="C39" s="132">
        <f t="shared" si="5"/>
        <v>8.746625286571221E-4</v>
      </c>
      <c r="D39" s="106">
        <v>0</v>
      </c>
      <c r="E39" s="106">
        <v>19584</v>
      </c>
      <c r="F39" s="106">
        <v>0</v>
      </c>
      <c r="G39" s="106">
        <v>0</v>
      </c>
      <c r="H39" s="106">
        <v>0</v>
      </c>
      <c r="I39" s="106">
        <v>12928</v>
      </c>
      <c r="J39" s="106">
        <v>0</v>
      </c>
      <c r="K39" s="106">
        <v>1918</v>
      </c>
      <c r="L39" s="107">
        <f t="shared" si="2"/>
        <v>34430</v>
      </c>
      <c r="M39" s="107">
        <f t="shared" si="3"/>
        <v>3443</v>
      </c>
      <c r="N39" s="107">
        <f t="shared" si="0"/>
        <v>37873</v>
      </c>
      <c r="O39" s="133">
        <f t="shared" si="4"/>
        <v>33</v>
      </c>
      <c r="P39" s="133">
        <f t="shared" si="1"/>
        <v>0</v>
      </c>
    </row>
    <row r="40" spans="1:16" x14ac:dyDescent="0.2">
      <c r="A40" s="104">
        <v>3539</v>
      </c>
      <c r="B40" s="105">
        <v>8</v>
      </c>
      <c r="C40" s="132">
        <f t="shared" si="5"/>
        <v>9.0886720854874148E-4</v>
      </c>
      <c r="D40" s="106">
        <v>0</v>
      </c>
      <c r="E40" s="106">
        <v>0</v>
      </c>
      <c r="F40" s="106">
        <v>0</v>
      </c>
      <c r="G40" s="106">
        <v>0</v>
      </c>
      <c r="H40" s="106">
        <v>0</v>
      </c>
      <c r="I40" s="106">
        <v>0</v>
      </c>
      <c r="J40" s="106">
        <v>2048</v>
      </c>
      <c r="K40" s="106">
        <v>0</v>
      </c>
      <c r="L40" s="107">
        <f t="shared" si="2"/>
        <v>2048</v>
      </c>
      <c r="M40" s="107">
        <f t="shared" si="3"/>
        <v>0</v>
      </c>
      <c r="N40" s="107">
        <f t="shared" si="0"/>
        <v>2048</v>
      </c>
      <c r="O40" s="133">
        <f t="shared" si="4"/>
        <v>2</v>
      </c>
      <c r="P40" s="133">
        <f t="shared" si="1"/>
        <v>0</v>
      </c>
    </row>
    <row r="41" spans="1:16" x14ac:dyDescent="0.2">
      <c r="A41" s="104">
        <v>3539</v>
      </c>
      <c r="B41" s="105">
        <v>9</v>
      </c>
      <c r="C41" s="132">
        <f t="shared" si="5"/>
        <v>7.8019246038503074E-4</v>
      </c>
      <c r="D41" s="106">
        <v>6384</v>
      </c>
      <c r="E41" s="106">
        <v>12160</v>
      </c>
      <c r="F41" s="106">
        <v>0</v>
      </c>
      <c r="G41" s="106">
        <v>0</v>
      </c>
      <c r="H41" s="106">
        <v>46560</v>
      </c>
      <c r="I41" s="106">
        <v>0</v>
      </c>
      <c r="J41" s="106">
        <v>576</v>
      </c>
      <c r="K41" s="106">
        <v>0</v>
      </c>
      <c r="L41" s="107">
        <f t="shared" si="2"/>
        <v>65680</v>
      </c>
      <c r="M41" s="107">
        <f t="shared" si="3"/>
        <v>1216</v>
      </c>
      <c r="N41" s="107">
        <f t="shared" si="0"/>
        <v>66896</v>
      </c>
      <c r="O41" s="133">
        <f t="shared" si="4"/>
        <v>52</v>
      </c>
      <c r="P41" s="133">
        <f t="shared" si="1"/>
        <v>0</v>
      </c>
    </row>
    <row r="42" spans="1:16" x14ac:dyDescent="0.2">
      <c r="A42" s="104">
        <v>3539</v>
      </c>
      <c r="B42" s="105">
        <v>10</v>
      </c>
      <c r="C42" s="132">
        <f t="shared" si="5"/>
        <v>1.1564439391928429E-3</v>
      </c>
      <c r="D42" s="106">
        <v>0</v>
      </c>
      <c r="E42" s="106">
        <v>0</v>
      </c>
      <c r="F42" s="106">
        <v>0</v>
      </c>
      <c r="G42" s="106">
        <v>0</v>
      </c>
      <c r="H42" s="106">
        <v>0</v>
      </c>
      <c r="I42" s="106">
        <v>0</v>
      </c>
      <c r="J42" s="106">
        <v>0</v>
      </c>
      <c r="K42" s="106">
        <v>0</v>
      </c>
      <c r="L42" s="107">
        <f t="shared" si="2"/>
        <v>0</v>
      </c>
      <c r="M42" s="107">
        <f t="shared" si="3"/>
        <v>0</v>
      </c>
      <c r="N42" s="107">
        <f t="shared" si="0"/>
        <v>0</v>
      </c>
      <c r="O42" s="133">
        <f t="shared" si="4"/>
        <v>0</v>
      </c>
      <c r="P42" s="133">
        <f t="shared" si="1"/>
        <v>0</v>
      </c>
    </row>
    <row r="43" spans="1:16" x14ac:dyDescent="0.2">
      <c r="A43" s="104">
        <v>3539</v>
      </c>
      <c r="B43" s="105">
        <v>11</v>
      </c>
      <c r="C43" s="132">
        <f t="shared" si="5"/>
        <v>8.0055238889194702E-4</v>
      </c>
      <c r="D43" s="106">
        <v>0</v>
      </c>
      <c r="E43" s="106">
        <v>0</v>
      </c>
      <c r="F43" s="106">
        <v>0</v>
      </c>
      <c r="G43" s="106">
        <v>0</v>
      </c>
      <c r="H43" s="106">
        <v>0</v>
      </c>
      <c r="I43" s="106">
        <v>66336</v>
      </c>
      <c r="J43" s="106">
        <v>0</v>
      </c>
      <c r="K43" s="106">
        <v>9314</v>
      </c>
      <c r="L43" s="107">
        <f t="shared" si="2"/>
        <v>75650</v>
      </c>
      <c r="M43" s="107">
        <f t="shared" si="3"/>
        <v>7565</v>
      </c>
      <c r="N43" s="107">
        <f t="shared" si="0"/>
        <v>83215</v>
      </c>
      <c r="O43" s="133">
        <f t="shared" si="4"/>
        <v>67</v>
      </c>
      <c r="P43" s="133">
        <f t="shared" si="1"/>
        <v>0</v>
      </c>
    </row>
    <row r="44" spans="1:16" x14ac:dyDescent="0.2">
      <c r="A44" s="104">
        <v>3539</v>
      </c>
      <c r="B44" s="105">
        <v>12</v>
      </c>
      <c r="C44" s="132">
        <f t="shared" si="5"/>
        <v>7.6960529756143418E-4</v>
      </c>
      <c r="D44" s="106">
        <v>189360</v>
      </c>
      <c r="E44" s="106">
        <v>0</v>
      </c>
      <c r="F44" s="106">
        <v>0</v>
      </c>
      <c r="G44" s="106">
        <v>28736</v>
      </c>
      <c r="H44" s="106">
        <v>912</v>
      </c>
      <c r="I44" s="106">
        <v>0</v>
      </c>
      <c r="J44" s="106">
        <v>1152</v>
      </c>
      <c r="K44" s="106">
        <v>0</v>
      </c>
      <c r="L44" s="107">
        <f t="shared" si="2"/>
        <v>220160</v>
      </c>
      <c r="M44" s="107">
        <f t="shared" si="3"/>
        <v>0</v>
      </c>
      <c r="N44" s="107">
        <f t="shared" si="0"/>
        <v>220160</v>
      </c>
      <c r="O44" s="133">
        <f t="shared" si="4"/>
        <v>169</v>
      </c>
      <c r="P44" s="133">
        <f t="shared" si="1"/>
        <v>22.115377830725372</v>
      </c>
    </row>
    <row r="45" spans="1:16" x14ac:dyDescent="0.2">
      <c r="A45" s="104">
        <v>3539</v>
      </c>
      <c r="B45" s="105">
        <v>13</v>
      </c>
      <c r="C45" s="132">
        <f t="shared" si="5"/>
        <v>7.1666948344345212E-4</v>
      </c>
      <c r="D45" s="106">
        <v>45984</v>
      </c>
      <c r="E45" s="106">
        <v>0</v>
      </c>
      <c r="F45" s="106">
        <v>0</v>
      </c>
      <c r="G45" s="106">
        <v>0</v>
      </c>
      <c r="H45" s="106">
        <v>0</v>
      </c>
      <c r="I45" s="106">
        <v>0</v>
      </c>
      <c r="J45" s="106">
        <v>0</v>
      </c>
      <c r="K45" s="106">
        <v>0</v>
      </c>
      <c r="L45" s="107">
        <f t="shared" si="2"/>
        <v>45984</v>
      </c>
      <c r="M45" s="107">
        <f t="shared" si="3"/>
        <v>0</v>
      </c>
      <c r="N45" s="107">
        <f t="shared" si="0"/>
        <v>45984</v>
      </c>
      <c r="O45" s="133">
        <f t="shared" si="4"/>
        <v>33</v>
      </c>
      <c r="P45" s="133">
        <f t="shared" si="1"/>
        <v>0</v>
      </c>
    </row>
    <row r="46" spans="1:16" x14ac:dyDescent="0.2">
      <c r="A46" s="104">
        <v>3539</v>
      </c>
      <c r="B46" s="105">
        <v>14</v>
      </c>
      <c r="C46" s="132">
        <f t="shared" si="5"/>
        <v>1.1613303220345029E-3</v>
      </c>
      <c r="D46" s="106">
        <v>0</v>
      </c>
      <c r="E46" s="106">
        <v>0</v>
      </c>
      <c r="F46" s="106">
        <v>0</v>
      </c>
      <c r="G46" s="106">
        <v>0</v>
      </c>
      <c r="H46" s="106">
        <v>0</v>
      </c>
      <c r="I46" s="106">
        <v>103360</v>
      </c>
      <c r="J46" s="106">
        <v>0</v>
      </c>
      <c r="K46" s="106">
        <v>17167</v>
      </c>
      <c r="L46" s="107">
        <f t="shared" si="2"/>
        <v>120527</v>
      </c>
      <c r="M46" s="107">
        <f t="shared" si="3"/>
        <v>12052.7</v>
      </c>
      <c r="N46" s="107">
        <f t="shared" si="0"/>
        <v>132579.70000000001</v>
      </c>
      <c r="O46" s="133">
        <f t="shared" si="4"/>
        <v>154</v>
      </c>
      <c r="P46" s="133">
        <f t="shared" si="1"/>
        <v>0</v>
      </c>
    </row>
    <row r="47" spans="1:16" x14ac:dyDescent="0.2">
      <c r="A47" s="104">
        <v>3539</v>
      </c>
      <c r="B47" s="105">
        <v>15</v>
      </c>
      <c r="C47" s="132">
        <f t="shared" si="5"/>
        <v>1.6320518691144066E-3</v>
      </c>
      <c r="D47" s="106">
        <v>0</v>
      </c>
      <c r="E47" s="106">
        <v>0</v>
      </c>
      <c r="F47" s="106">
        <v>0</v>
      </c>
      <c r="G47" s="106">
        <v>0</v>
      </c>
      <c r="H47" s="106">
        <v>0</v>
      </c>
      <c r="I47" s="106">
        <v>0</v>
      </c>
      <c r="J47" s="106">
        <v>0</v>
      </c>
      <c r="K47" s="106">
        <v>0</v>
      </c>
      <c r="L47" s="107">
        <f t="shared" si="2"/>
        <v>0</v>
      </c>
      <c r="M47" s="107">
        <f t="shared" si="3"/>
        <v>0</v>
      </c>
      <c r="N47" s="107">
        <f t="shared" si="0"/>
        <v>0</v>
      </c>
      <c r="O47" s="133">
        <f t="shared" si="4"/>
        <v>0</v>
      </c>
      <c r="P47" s="133">
        <f t="shared" si="1"/>
        <v>0</v>
      </c>
    </row>
    <row r="48" spans="1:16" x14ac:dyDescent="0.2">
      <c r="A48" s="104">
        <v>3539</v>
      </c>
      <c r="B48" s="105">
        <v>16</v>
      </c>
      <c r="C48" s="132">
        <f t="shared" si="5"/>
        <v>9.4958706556257393E-4</v>
      </c>
      <c r="D48" s="106">
        <v>3024</v>
      </c>
      <c r="E48" s="106">
        <v>0</v>
      </c>
      <c r="F48" s="106">
        <v>0</v>
      </c>
      <c r="G48" s="106">
        <v>0</v>
      </c>
      <c r="H48" s="106">
        <v>0</v>
      </c>
      <c r="I48" s="106">
        <v>148960</v>
      </c>
      <c r="J48" s="106">
        <v>2353</v>
      </c>
      <c r="K48" s="106">
        <v>25637</v>
      </c>
      <c r="L48" s="107">
        <f t="shared" si="2"/>
        <v>179974</v>
      </c>
      <c r="M48" s="107">
        <f t="shared" si="3"/>
        <v>17459.7</v>
      </c>
      <c r="N48" s="107">
        <f t="shared" si="0"/>
        <v>197433.7</v>
      </c>
      <c r="O48" s="133">
        <f t="shared" si="4"/>
        <v>187</v>
      </c>
      <c r="P48" s="133">
        <f t="shared" si="1"/>
        <v>0</v>
      </c>
    </row>
    <row r="49" spans="1:16" x14ac:dyDescent="0.2">
      <c r="A49" s="104">
        <v>3539</v>
      </c>
      <c r="B49" s="105">
        <v>17</v>
      </c>
      <c r="C49" s="132">
        <f t="shared" si="5"/>
        <v>1.30303542444264E-3</v>
      </c>
      <c r="D49" s="106">
        <v>0</v>
      </c>
      <c r="E49" s="106">
        <v>0</v>
      </c>
      <c r="F49" s="106">
        <v>0</v>
      </c>
      <c r="G49" s="106">
        <v>0</v>
      </c>
      <c r="H49" s="106">
        <v>0</v>
      </c>
      <c r="I49" s="106">
        <v>29024</v>
      </c>
      <c r="J49" s="106">
        <v>0</v>
      </c>
      <c r="K49" s="106">
        <v>0</v>
      </c>
      <c r="L49" s="107">
        <f t="shared" si="2"/>
        <v>29024</v>
      </c>
      <c r="M49" s="107">
        <f t="shared" si="3"/>
        <v>2902.4</v>
      </c>
      <c r="N49" s="107">
        <f t="shared" si="0"/>
        <v>31926.400000000001</v>
      </c>
      <c r="O49" s="133">
        <f t="shared" si="4"/>
        <v>42</v>
      </c>
      <c r="P49" s="133">
        <f t="shared" si="1"/>
        <v>0</v>
      </c>
    </row>
    <row r="50" spans="1:16" x14ac:dyDescent="0.2">
      <c r="A50" s="104">
        <v>3539</v>
      </c>
      <c r="B50" s="105">
        <v>18</v>
      </c>
      <c r="C50" s="132">
        <f t="shared" si="5"/>
        <v>9.8053415689308655E-4</v>
      </c>
      <c r="D50" s="106">
        <v>0</v>
      </c>
      <c r="E50" s="106">
        <v>0</v>
      </c>
      <c r="F50" s="106">
        <v>0</v>
      </c>
      <c r="G50" s="106">
        <v>0</v>
      </c>
      <c r="H50" s="106">
        <v>0</v>
      </c>
      <c r="I50" s="106">
        <v>42208</v>
      </c>
      <c r="J50" s="106">
        <v>0</v>
      </c>
      <c r="K50" s="106">
        <v>0</v>
      </c>
      <c r="L50" s="107">
        <f t="shared" si="2"/>
        <v>42208</v>
      </c>
      <c r="M50" s="107">
        <f t="shared" si="3"/>
        <v>4220.8</v>
      </c>
      <c r="N50" s="107">
        <f t="shared" si="0"/>
        <v>46428.800000000003</v>
      </c>
      <c r="O50" s="133">
        <f t="shared" si="4"/>
        <v>46</v>
      </c>
      <c r="P50" s="133">
        <f t="shared" si="1"/>
        <v>0</v>
      </c>
    </row>
    <row r="51" spans="1:16" x14ac:dyDescent="0.2">
      <c r="A51" s="104">
        <v>3539</v>
      </c>
      <c r="B51" s="105">
        <v>19</v>
      </c>
      <c r="C51" s="132">
        <f t="shared" si="5"/>
        <v>7.2644224912677183E-4</v>
      </c>
      <c r="D51" s="106">
        <v>0</v>
      </c>
      <c r="E51" s="106">
        <v>106224</v>
      </c>
      <c r="F51" s="106">
        <v>58464</v>
      </c>
      <c r="G51" s="106">
        <v>0</v>
      </c>
      <c r="H51" s="106">
        <v>0</v>
      </c>
      <c r="I51" s="106">
        <v>5952</v>
      </c>
      <c r="J51" s="106">
        <v>0</v>
      </c>
      <c r="K51" s="106">
        <v>656</v>
      </c>
      <c r="L51" s="107">
        <f t="shared" si="2"/>
        <v>171296</v>
      </c>
      <c r="M51" s="107">
        <f t="shared" si="3"/>
        <v>17129.600000000002</v>
      </c>
      <c r="N51" s="107">
        <f t="shared" si="0"/>
        <v>188425.60000000001</v>
      </c>
      <c r="O51" s="133">
        <f t="shared" si="4"/>
        <v>137</v>
      </c>
      <c r="P51" s="133">
        <f t="shared" si="1"/>
        <v>46.717791618242352</v>
      </c>
    </row>
    <row r="52" spans="1:16" x14ac:dyDescent="0.2">
      <c r="A52" s="104">
        <v>3539</v>
      </c>
      <c r="B52" s="105">
        <v>20</v>
      </c>
      <c r="C52" s="132">
        <f t="shared" si="5"/>
        <v>9.0235203142652819E-4</v>
      </c>
      <c r="D52" s="106">
        <v>0</v>
      </c>
      <c r="E52" s="106">
        <v>0</v>
      </c>
      <c r="F52" s="106">
        <v>0</v>
      </c>
      <c r="G52" s="106">
        <v>0</v>
      </c>
      <c r="H52" s="106">
        <v>6320</v>
      </c>
      <c r="I52" s="106">
        <v>0</v>
      </c>
      <c r="J52" s="106">
        <v>2008</v>
      </c>
      <c r="K52" s="106">
        <v>0</v>
      </c>
      <c r="L52" s="107">
        <f t="shared" si="2"/>
        <v>8328</v>
      </c>
      <c r="M52" s="107">
        <f t="shared" si="3"/>
        <v>0</v>
      </c>
      <c r="N52" s="107">
        <f t="shared" si="0"/>
        <v>8328</v>
      </c>
      <c r="O52" s="133">
        <f t="shared" si="4"/>
        <v>8</v>
      </c>
      <c r="P52" s="133">
        <f t="shared" si="1"/>
        <v>0</v>
      </c>
    </row>
    <row r="53" spans="1:16" x14ac:dyDescent="0.2">
      <c r="A53" s="104">
        <v>3539</v>
      </c>
      <c r="B53" s="105">
        <v>21</v>
      </c>
      <c r="C53" s="132">
        <f t="shared" si="5"/>
        <v>9.2026876851261457E-4</v>
      </c>
      <c r="D53" s="106">
        <v>0</v>
      </c>
      <c r="E53" s="106">
        <v>0</v>
      </c>
      <c r="F53" s="106">
        <v>0</v>
      </c>
      <c r="G53" s="106">
        <v>0</v>
      </c>
      <c r="H53" s="106">
        <v>0</v>
      </c>
      <c r="I53" s="106">
        <v>0</v>
      </c>
      <c r="J53" s="106">
        <v>5118</v>
      </c>
      <c r="K53" s="106">
        <v>0</v>
      </c>
      <c r="L53" s="107">
        <f t="shared" si="2"/>
        <v>5118</v>
      </c>
      <c r="M53" s="107">
        <f t="shared" si="3"/>
        <v>0</v>
      </c>
      <c r="N53" s="107">
        <f t="shared" si="0"/>
        <v>5118</v>
      </c>
      <c r="O53" s="133">
        <f t="shared" si="4"/>
        <v>5</v>
      </c>
      <c r="P53" s="133">
        <f t="shared" si="1"/>
        <v>0</v>
      </c>
    </row>
    <row r="54" spans="1:16" x14ac:dyDescent="0.2">
      <c r="A54" s="104">
        <v>3539</v>
      </c>
      <c r="B54" s="105">
        <v>22</v>
      </c>
      <c r="C54" s="132">
        <f t="shared" si="5"/>
        <v>8.1521153741692665E-4</v>
      </c>
      <c r="D54" s="106">
        <v>0</v>
      </c>
      <c r="E54" s="106">
        <v>0</v>
      </c>
      <c r="F54" s="106">
        <v>0</v>
      </c>
      <c r="G54" s="106">
        <v>0</v>
      </c>
      <c r="H54" s="106">
        <v>768</v>
      </c>
      <c r="I54" s="106">
        <v>0</v>
      </c>
      <c r="J54" s="106">
        <v>0</v>
      </c>
      <c r="K54" s="106">
        <v>0</v>
      </c>
      <c r="L54" s="107">
        <f t="shared" si="2"/>
        <v>768</v>
      </c>
      <c r="M54" s="107">
        <f t="shared" si="3"/>
        <v>0</v>
      </c>
      <c r="N54" s="107">
        <f t="shared" si="0"/>
        <v>768</v>
      </c>
      <c r="O54" s="133">
        <f t="shared" si="4"/>
        <v>1</v>
      </c>
      <c r="P54" s="133">
        <f t="shared" si="1"/>
        <v>0</v>
      </c>
    </row>
    <row r="55" spans="1:16" x14ac:dyDescent="0.2">
      <c r="A55" s="104">
        <v>3539</v>
      </c>
      <c r="B55" s="105">
        <v>23</v>
      </c>
      <c r="C55" s="132">
        <f t="shared" si="5"/>
        <v>9.2922713705565765E-4</v>
      </c>
      <c r="D55" s="106">
        <v>17088</v>
      </c>
      <c r="E55" s="106">
        <v>0</v>
      </c>
      <c r="F55" s="106">
        <v>0</v>
      </c>
      <c r="G55" s="106">
        <v>0</v>
      </c>
      <c r="H55" s="106">
        <v>0</v>
      </c>
      <c r="I55" s="106">
        <v>0</v>
      </c>
      <c r="J55" s="106">
        <v>0</v>
      </c>
      <c r="K55" s="106">
        <v>0</v>
      </c>
      <c r="L55" s="107">
        <f t="shared" si="2"/>
        <v>17088</v>
      </c>
      <c r="M55" s="107">
        <f t="shared" si="3"/>
        <v>0</v>
      </c>
      <c r="N55" s="107">
        <f t="shared" si="0"/>
        <v>17088</v>
      </c>
      <c r="O55" s="133">
        <f t="shared" si="4"/>
        <v>16</v>
      </c>
      <c r="P55" s="133">
        <f t="shared" si="1"/>
        <v>0</v>
      </c>
    </row>
    <row r="56" spans="1:16" x14ac:dyDescent="0.2">
      <c r="A56" s="104">
        <v>3539</v>
      </c>
      <c r="B56" s="105">
        <v>24</v>
      </c>
      <c r="C56" s="132">
        <f t="shared" si="5"/>
        <v>8.0625316887388357E-4</v>
      </c>
      <c r="D56" s="106">
        <v>17520</v>
      </c>
      <c r="E56" s="106">
        <v>0</v>
      </c>
      <c r="F56" s="106">
        <v>0</v>
      </c>
      <c r="G56" s="106">
        <v>0</v>
      </c>
      <c r="H56" s="106">
        <v>31536</v>
      </c>
      <c r="I56" s="106">
        <v>0</v>
      </c>
      <c r="J56" s="106">
        <v>160</v>
      </c>
      <c r="K56" s="106">
        <v>0</v>
      </c>
      <c r="L56" s="107">
        <f t="shared" si="2"/>
        <v>49216</v>
      </c>
      <c r="M56" s="107">
        <f t="shared" si="3"/>
        <v>0</v>
      </c>
      <c r="N56" s="107">
        <f t="shared" si="0"/>
        <v>49216</v>
      </c>
      <c r="O56" s="133">
        <f t="shared" si="4"/>
        <v>40</v>
      </c>
      <c r="P56" s="133">
        <f t="shared" si="1"/>
        <v>0</v>
      </c>
    </row>
    <row r="57" spans="1:16" x14ac:dyDescent="0.2">
      <c r="A57" s="104">
        <v>3539</v>
      </c>
      <c r="B57" s="105">
        <v>25</v>
      </c>
      <c r="C57" s="132">
        <f t="shared" si="5"/>
        <v>6.7513522928934282E-4</v>
      </c>
      <c r="D57" s="106">
        <v>355360</v>
      </c>
      <c r="E57" s="106">
        <v>0</v>
      </c>
      <c r="F57" s="106">
        <v>0</v>
      </c>
      <c r="G57" s="106">
        <v>0</v>
      </c>
      <c r="H57" s="106">
        <v>0</v>
      </c>
      <c r="I57" s="106">
        <v>0</v>
      </c>
      <c r="J57" s="106">
        <v>0</v>
      </c>
      <c r="K57" s="106">
        <v>0</v>
      </c>
      <c r="L57" s="107">
        <f t="shared" si="2"/>
        <v>355360</v>
      </c>
      <c r="M57" s="107">
        <f t="shared" si="3"/>
        <v>0</v>
      </c>
      <c r="N57" s="107">
        <f t="shared" si="0"/>
        <v>355360</v>
      </c>
      <c r="O57" s="133">
        <f t="shared" si="4"/>
        <v>240</v>
      </c>
      <c r="P57" s="133">
        <f t="shared" si="1"/>
        <v>0</v>
      </c>
    </row>
    <row r="58" spans="1:16" x14ac:dyDescent="0.2">
      <c r="A58" s="104">
        <v>3539</v>
      </c>
      <c r="B58" s="105">
        <v>26</v>
      </c>
      <c r="C58" s="132">
        <f t="shared" si="5"/>
        <v>9.0398082570708146E-4</v>
      </c>
      <c r="D58" s="106">
        <v>115344</v>
      </c>
      <c r="E58" s="106">
        <v>0</v>
      </c>
      <c r="F58" s="106">
        <v>0</v>
      </c>
      <c r="G58" s="106">
        <v>0</v>
      </c>
      <c r="H58" s="106">
        <v>0</v>
      </c>
      <c r="I58" s="106">
        <v>0</v>
      </c>
      <c r="J58" s="106">
        <v>0</v>
      </c>
      <c r="K58" s="106">
        <v>0</v>
      </c>
      <c r="L58" s="107">
        <f t="shared" si="2"/>
        <v>115344</v>
      </c>
      <c r="M58" s="107">
        <f t="shared" si="3"/>
        <v>0</v>
      </c>
      <c r="N58" s="107">
        <f t="shared" si="0"/>
        <v>115344</v>
      </c>
      <c r="O58" s="133">
        <f t="shared" si="4"/>
        <v>104</v>
      </c>
      <c r="P58" s="133">
        <f t="shared" si="1"/>
        <v>0</v>
      </c>
    </row>
    <row r="59" spans="1:16" x14ac:dyDescent="0.2">
      <c r="A59" s="104">
        <v>3539</v>
      </c>
      <c r="B59" s="105">
        <v>27</v>
      </c>
      <c r="C59" s="132">
        <f t="shared" si="5"/>
        <v>0</v>
      </c>
      <c r="D59" s="106">
        <v>0</v>
      </c>
      <c r="E59" s="106">
        <v>0</v>
      </c>
      <c r="F59" s="106">
        <v>0</v>
      </c>
      <c r="G59" s="106">
        <v>0</v>
      </c>
      <c r="H59" s="106">
        <v>0</v>
      </c>
      <c r="I59" s="106">
        <v>0</v>
      </c>
      <c r="J59" s="106">
        <v>0</v>
      </c>
      <c r="K59" s="106">
        <v>0</v>
      </c>
      <c r="L59" s="107">
        <f t="shared" si="2"/>
        <v>0</v>
      </c>
      <c r="M59" s="107">
        <f t="shared" si="3"/>
        <v>0</v>
      </c>
      <c r="N59" s="107">
        <f t="shared" si="0"/>
        <v>0</v>
      </c>
      <c r="O59" s="133">
        <f t="shared" si="4"/>
        <v>0</v>
      </c>
      <c r="P59" s="133">
        <f t="shared" si="1"/>
        <v>0</v>
      </c>
    </row>
    <row r="60" spans="1:16" x14ac:dyDescent="0.2">
      <c r="A60" s="104">
        <v>3540</v>
      </c>
      <c r="B60" s="105">
        <v>1</v>
      </c>
      <c r="C60" s="132">
        <f t="shared" si="5"/>
        <v>8.1032515457526674E-4</v>
      </c>
      <c r="D60" s="106">
        <v>4224</v>
      </c>
      <c r="E60" s="106">
        <v>0</v>
      </c>
      <c r="F60" s="106">
        <v>0</v>
      </c>
      <c r="G60" s="106">
        <v>0</v>
      </c>
      <c r="H60" s="106">
        <v>0</v>
      </c>
      <c r="I60" s="106">
        <v>0</v>
      </c>
      <c r="J60" s="106">
        <v>3135</v>
      </c>
      <c r="K60" s="106">
        <v>0</v>
      </c>
      <c r="L60" s="107">
        <f t="shared" si="2"/>
        <v>7359</v>
      </c>
      <c r="M60" s="107">
        <f t="shared" si="3"/>
        <v>0</v>
      </c>
      <c r="N60" s="107">
        <f t="shared" si="0"/>
        <v>7359</v>
      </c>
      <c r="O60" s="133">
        <f t="shared" si="4"/>
        <v>6</v>
      </c>
      <c r="P60" s="133">
        <f t="shared" si="1"/>
        <v>0</v>
      </c>
    </row>
    <row r="61" spans="1:16" x14ac:dyDescent="0.2">
      <c r="A61" s="104">
        <v>3540</v>
      </c>
      <c r="B61" s="105">
        <v>2</v>
      </c>
      <c r="C61" s="132">
        <f t="shared" si="5"/>
        <v>8.1765472883775655E-4</v>
      </c>
      <c r="D61" s="106">
        <v>0</v>
      </c>
      <c r="E61" s="106">
        <v>0</v>
      </c>
      <c r="F61" s="106">
        <v>0</v>
      </c>
      <c r="G61" s="106">
        <v>0</v>
      </c>
      <c r="H61" s="106">
        <v>46640</v>
      </c>
      <c r="I61" s="106">
        <v>0</v>
      </c>
      <c r="J61" s="106">
        <v>6872</v>
      </c>
      <c r="K61" s="106">
        <v>0</v>
      </c>
      <c r="L61" s="107">
        <f t="shared" si="2"/>
        <v>53512</v>
      </c>
      <c r="M61" s="107">
        <f t="shared" si="3"/>
        <v>0</v>
      </c>
      <c r="N61" s="107">
        <f t="shared" si="0"/>
        <v>53512</v>
      </c>
      <c r="O61" s="133">
        <f t="shared" si="4"/>
        <v>44</v>
      </c>
      <c r="P61" s="133">
        <f t="shared" si="1"/>
        <v>0</v>
      </c>
    </row>
    <row r="62" spans="1:16" x14ac:dyDescent="0.2">
      <c r="A62" s="104">
        <v>3540</v>
      </c>
      <c r="B62" s="105">
        <v>3</v>
      </c>
      <c r="C62" s="132">
        <f t="shared" si="5"/>
        <v>7.3214302910870838E-4</v>
      </c>
      <c r="D62" s="106">
        <v>0</v>
      </c>
      <c r="E62" s="106">
        <v>504960</v>
      </c>
      <c r="F62" s="106">
        <v>0</v>
      </c>
      <c r="G62" s="106">
        <v>0</v>
      </c>
      <c r="H62" s="106">
        <v>0</v>
      </c>
      <c r="I62" s="106">
        <v>2704</v>
      </c>
      <c r="J62" s="106">
        <v>0</v>
      </c>
      <c r="K62" s="106">
        <v>0</v>
      </c>
      <c r="L62" s="107">
        <f t="shared" si="2"/>
        <v>507664</v>
      </c>
      <c r="M62" s="107">
        <f t="shared" si="3"/>
        <v>50766.400000000001</v>
      </c>
      <c r="N62" s="107">
        <f t="shared" si="0"/>
        <v>558430.4</v>
      </c>
      <c r="O62" s="133">
        <f t="shared" si="4"/>
        <v>409</v>
      </c>
      <c r="P62" s="133">
        <f t="shared" si="1"/>
        <v>0</v>
      </c>
    </row>
    <row r="63" spans="1:16" x14ac:dyDescent="0.2">
      <c r="A63" s="104">
        <v>3540</v>
      </c>
      <c r="B63" s="105">
        <v>4</v>
      </c>
      <c r="C63" s="132">
        <f t="shared" si="5"/>
        <v>7.2969983768787848E-4</v>
      </c>
      <c r="D63" s="106">
        <v>21312</v>
      </c>
      <c r="E63" s="106">
        <v>70784</v>
      </c>
      <c r="F63" s="106">
        <v>0</v>
      </c>
      <c r="G63" s="106">
        <v>0</v>
      </c>
      <c r="H63" s="106">
        <v>106368</v>
      </c>
      <c r="I63" s="106">
        <v>68992</v>
      </c>
      <c r="J63" s="106">
        <v>38825</v>
      </c>
      <c r="K63" s="106">
        <v>628</v>
      </c>
      <c r="L63" s="107">
        <f t="shared" si="2"/>
        <v>306909</v>
      </c>
      <c r="M63" s="107">
        <f t="shared" si="3"/>
        <v>14040.400000000001</v>
      </c>
      <c r="N63" s="107">
        <f t="shared" si="0"/>
        <v>320949.40000000002</v>
      </c>
      <c r="O63" s="133">
        <f t="shared" si="4"/>
        <v>234</v>
      </c>
      <c r="P63" s="133">
        <f t="shared" si="1"/>
        <v>0</v>
      </c>
    </row>
    <row r="64" spans="1:16" x14ac:dyDescent="0.2">
      <c r="A64" s="104">
        <v>3540</v>
      </c>
      <c r="B64" s="105">
        <v>5</v>
      </c>
      <c r="C64" s="132">
        <f t="shared" si="5"/>
        <v>2.8715643166154678E-3</v>
      </c>
      <c r="D64" s="106">
        <v>0</v>
      </c>
      <c r="E64" s="106">
        <v>0</v>
      </c>
      <c r="F64" s="106">
        <v>0</v>
      </c>
      <c r="G64" s="106">
        <v>0</v>
      </c>
      <c r="H64" s="106">
        <v>320</v>
      </c>
      <c r="I64" s="106">
        <v>0</v>
      </c>
      <c r="J64" s="106">
        <v>0</v>
      </c>
      <c r="K64" s="106">
        <v>0</v>
      </c>
      <c r="L64" s="107">
        <f t="shared" si="2"/>
        <v>320</v>
      </c>
      <c r="M64" s="107">
        <f t="shared" si="3"/>
        <v>0</v>
      </c>
      <c r="N64" s="107">
        <f t="shared" si="0"/>
        <v>320</v>
      </c>
      <c r="O64" s="133">
        <f t="shared" si="4"/>
        <v>1</v>
      </c>
      <c r="P64" s="133">
        <f t="shared" si="1"/>
        <v>0</v>
      </c>
    </row>
    <row r="65" spans="1:16" x14ac:dyDescent="0.2">
      <c r="A65" s="104">
        <v>3540</v>
      </c>
      <c r="B65" s="105">
        <v>6</v>
      </c>
      <c r="C65" s="132">
        <f t="shared" si="5"/>
        <v>7.9485160891001037E-4</v>
      </c>
      <c r="D65" s="106">
        <v>20784</v>
      </c>
      <c r="E65" s="106">
        <v>0</v>
      </c>
      <c r="F65" s="106">
        <v>0</v>
      </c>
      <c r="G65" s="106">
        <v>0</v>
      </c>
      <c r="H65" s="106">
        <v>7696</v>
      </c>
      <c r="I65" s="106">
        <v>0</v>
      </c>
      <c r="J65" s="106">
        <v>1866</v>
      </c>
      <c r="K65" s="106">
        <v>0</v>
      </c>
      <c r="L65" s="107">
        <f t="shared" si="2"/>
        <v>30346</v>
      </c>
      <c r="M65" s="107">
        <f t="shared" si="3"/>
        <v>0</v>
      </c>
      <c r="N65" s="107">
        <f t="shared" si="0"/>
        <v>30346</v>
      </c>
      <c r="O65" s="133">
        <f t="shared" si="4"/>
        <v>24</v>
      </c>
      <c r="P65" s="133">
        <f t="shared" si="1"/>
        <v>0</v>
      </c>
    </row>
    <row r="66" spans="1:16" x14ac:dyDescent="0.2">
      <c r="A66" s="104">
        <v>3540</v>
      </c>
      <c r="B66" s="105">
        <v>7</v>
      </c>
      <c r="C66" s="132">
        <f t="shared" si="5"/>
        <v>8.746625286571221E-4</v>
      </c>
      <c r="D66" s="106">
        <v>0</v>
      </c>
      <c r="E66" s="106">
        <v>14480</v>
      </c>
      <c r="F66" s="106">
        <v>0</v>
      </c>
      <c r="G66" s="106">
        <v>0</v>
      </c>
      <c r="H66" s="106">
        <v>0</v>
      </c>
      <c r="I66" s="106">
        <v>57520</v>
      </c>
      <c r="J66" s="106">
        <v>0</v>
      </c>
      <c r="K66" s="106">
        <v>4192</v>
      </c>
      <c r="L66" s="107">
        <f t="shared" si="2"/>
        <v>76192</v>
      </c>
      <c r="M66" s="107">
        <f t="shared" si="3"/>
        <v>7619.2000000000007</v>
      </c>
      <c r="N66" s="107">
        <f t="shared" si="0"/>
        <v>83811.199999999997</v>
      </c>
      <c r="O66" s="133">
        <f t="shared" si="4"/>
        <v>73</v>
      </c>
      <c r="P66" s="133">
        <f t="shared" si="1"/>
        <v>0</v>
      </c>
    </row>
    <row r="67" spans="1:16" x14ac:dyDescent="0.2">
      <c r="A67" s="104">
        <v>3540</v>
      </c>
      <c r="B67" s="105">
        <v>8</v>
      </c>
      <c r="C67" s="132">
        <f t="shared" si="5"/>
        <v>9.0886720854874148E-4</v>
      </c>
      <c r="D67" s="106">
        <v>0</v>
      </c>
      <c r="E67" s="106">
        <v>0</v>
      </c>
      <c r="F67" s="106">
        <v>0</v>
      </c>
      <c r="G67" s="106">
        <v>0</v>
      </c>
      <c r="H67" s="106">
        <v>8704</v>
      </c>
      <c r="I67" s="106">
        <v>0</v>
      </c>
      <c r="J67" s="106">
        <v>12050</v>
      </c>
      <c r="K67" s="106">
        <v>0</v>
      </c>
      <c r="L67" s="107">
        <f t="shared" si="2"/>
        <v>20754</v>
      </c>
      <c r="M67" s="107">
        <f t="shared" si="3"/>
        <v>0</v>
      </c>
      <c r="N67" s="107">
        <f t="shared" si="0"/>
        <v>20754</v>
      </c>
      <c r="O67" s="133">
        <f t="shared" si="4"/>
        <v>19</v>
      </c>
      <c r="P67" s="133">
        <f t="shared" si="1"/>
        <v>0</v>
      </c>
    </row>
    <row r="68" spans="1:16" x14ac:dyDescent="0.2">
      <c r="A68" s="104">
        <v>3540</v>
      </c>
      <c r="B68" s="105">
        <v>9</v>
      </c>
      <c r="C68" s="132">
        <f t="shared" si="5"/>
        <v>7.8019246038503074E-4</v>
      </c>
      <c r="D68" s="106">
        <v>6432</v>
      </c>
      <c r="E68" s="106">
        <v>40992</v>
      </c>
      <c r="F68" s="106">
        <v>0</v>
      </c>
      <c r="G68" s="106">
        <v>0</v>
      </c>
      <c r="H68" s="106">
        <v>52608</v>
      </c>
      <c r="I68" s="106">
        <v>0</v>
      </c>
      <c r="J68" s="106">
        <v>10518</v>
      </c>
      <c r="K68" s="106">
        <v>20481</v>
      </c>
      <c r="L68" s="107">
        <f t="shared" si="2"/>
        <v>131031</v>
      </c>
      <c r="M68" s="107">
        <f t="shared" si="3"/>
        <v>6147.3</v>
      </c>
      <c r="N68" s="107">
        <f t="shared" si="0"/>
        <v>137178.29999999999</v>
      </c>
      <c r="O68" s="133">
        <f t="shared" si="4"/>
        <v>107</v>
      </c>
      <c r="P68" s="133">
        <f t="shared" si="1"/>
        <v>0</v>
      </c>
    </row>
    <row r="69" spans="1:16" x14ac:dyDescent="0.2">
      <c r="A69" s="104">
        <v>3540</v>
      </c>
      <c r="B69" s="105">
        <v>10</v>
      </c>
      <c r="C69" s="132">
        <f t="shared" si="5"/>
        <v>1.1564439391928429E-3</v>
      </c>
      <c r="D69" s="106">
        <v>0</v>
      </c>
      <c r="E69" s="106">
        <v>7920</v>
      </c>
      <c r="F69" s="106">
        <v>0</v>
      </c>
      <c r="G69" s="106">
        <v>0</v>
      </c>
      <c r="H69" s="106">
        <v>0</v>
      </c>
      <c r="I69" s="106">
        <v>0</v>
      </c>
      <c r="J69" s="106">
        <v>0</v>
      </c>
      <c r="K69" s="106">
        <v>0</v>
      </c>
      <c r="L69" s="107">
        <f t="shared" si="2"/>
        <v>7920</v>
      </c>
      <c r="M69" s="107">
        <f t="shared" si="3"/>
        <v>792</v>
      </c>
      <c r="N69" s="107">
        <f t="shared" si="0"/>
        <v>8712</v>
      </c>
      <c r="O69" s="133">
        <f t="shared" si="4"/>
        <v>10</v>
      </c>
      <c r="P69" s="133">
        <f t="shared" si="1"/>
        <v>0</v>
      </c>
    </row>
    <row r="70" spans="1:16" x14ac:dyDescent="0.2">
      <c r="A70" s="104">
        <v>3540</v>
      </c>
      <c r="B70" s="105">
        <v>11</v>
      </c>
      <c r="C70" s="132">
        <f t="shared" si="5"/>
        <v>8.0055238889194702E-4</v>
      </c>
      <c r="D70" s="106">
        <v>0</v>
      </c>
      <c r="E70" s="106">
        <v>1520</v>
      </c>
      <c r="F70" s="106">
        <v>0</v>
      </c>
      <c r="G70" s="106">
        <v>0</v>
      </c>
      <c r="H70" s="106">
        <v>0</v>
      </c>
      <c r="I70" s="106">
        <v>47712</v>
      </c>
      <c r="J70" s="106">
        <v>0</v>
      </c>
      <c r="K70" s="106">
        <v>33571</v>
      </c>
      <c r="L70" s="107">
        <f t="shared" si="2"/>
        <v>82803</v>
      </c>
      <c r="M70" s="107">
        <f t="shared" si="3"/>
        <v>8280.3000000000011</v>
      </c>
      <c r="N70" s="107">
        <f t="shared" ref="N70:N133" si="6">SUM(L70:M70)</f>
        <v>91083.3</v>
      </c>
      <c r="O70" s="133">
        <f t="shared" si="4"/>
        <v>73</v>
      </c>
      <c r="P70" s="133">
        <f t="shared" ref="P70:P133" si="7">(G70+F70*1.1)*C70</f>
        <v>0</v>
      </c>
    </row>
    <row r="71" spans="1:16" x14ac:dyDescent="0.2">
      <c r="A71" s="104">
        <v>3540</v>
      </c>
      <c r="B71" s="105">
        <v>12</v>
      </c>
      <c r="C71" s="132">
        <f t="shared" si="5"/>
        <v>7.6960529756143418E-4</v>
      </c>
      <c r="D71" s="106">
        <v>431488</v>
      </c>
      <c r="E71" s="106">
        <v>0</v>
      </c>
      <c r="F71" s="106">
        <v>0</v>
      </c>
      <c r="G71" s="106">
        <v>123827</v>
      </c>
      <c r="H71" s="106">
        <v>4224</v>
      </c>
      <c r="I71" s="106">
        <v>0</v>
      </c>
      <c r="J71" s="106">
        <v>2371</v>
      </c>
      <c r="K71" s="106">
        <v>0</v>
      </c>
      <c r="L71" s="107">
        <f t="shared" ref="L71:L134" si="8">SUM(D71:K71)</f>
        <v>561910</v>
      </c>
      <c r="M71" s="107">
        <f t="shared" ref="M71:M134" si="9">IF(B71&lt;28,E71+F71+I71+K71,0)*0.1</f>
        <v>0</v>
      </c>
      <c r="N71" s="107">
        <f t="shared" si="6"/>
        <v>561910</v>
      </c>
      <c r="O71" s="133">
        <f t="shared" ref="O71:O134" si="10">ROUND(N71*C71,0)</f>
        <v>432</v>
      </c>
      <c r="P71" s="133">
        <f t="shared" si="7"/>
        <v>95.297915181139714</v>
      </c>
    </row>
    <row r="72" spans="1:16" x14ac:dyDescent="0.2">
      <c r="A72" s="104">
        <v>3540</v>
      </c>
      <c r="B72" s="105">
        <v>13</v>
      </c>
      <c r="C72" s="132">
        <f t="shared" si="5"/>
        <v>7.1666948344345212E-4</v>
      </c>
      <c r="D72" s="106">
        <v>31280</v>
      </c>
      <c r="E72" s="106">
        <v>0</v>
      </c>
      <c r="F72" s="106">
        <v>0</v>
      </c>
      <c r="G72" s="106">
        <v>0</v>
      </c>
      <c r="H72" s="106">
        <v>1264</v>
      </c>
      <c r="I72" s="106">
        <v>0</v>
      </c>
      <c r="J72" s="106">
        <v>270</v>
      </c>
      <c r="K72" s="106">
        <v>0</v>
      </c>
      <c r="L72" s="107">
        <f t="shared" si="8"/>
        <v>32814</v>
      </c>
      <c r="M72" s="107">
        <f t="shared" si="9"/>
        <v>0</v>
      </c>
      <c r="N72" s="107">
        <f t="shared" si="6"/>
        <v>32814</v>
      </c>
      <c r="O72" s="133">
        <f t="shared" si="10"/>
        <v>24</v>
      </c>
      <c r="P72" s="133">
        <f t="shared" si="7"/>
        <v>0</v>
      </c>
    </row>
    <row r="73" spans="1:16" x14ac:dyDescent="0.2">
      <c r="A73" s="104">
        <v>3540</v>
      </c>
      <c r="B73" s="105">
        <v>14</v>
      </c>
      <c r="C73" s="132">
        <f t="shared" si="5"/>
        <v>1.1613303220345029E-3</v>
      </c>
      <c r="D73" s="106">
        <v>0</v>
      </c>
      <c r="E73" s="106">
        <v>0</v>
      </c>
      <c r="F73" s="106">
        <v>0</v>
      </c>
      <c r="G73" s="106">
        <v>0</v>
      </c>
      <c r="H73" s="106">
        <v>0</v>
      </c>
      <c r="I73" s="106">
        <v>222400</v>
      </c>
      <c r="J73" s="106">
        <v>0</v>
      </c>
      <c r="K73" s="106">
        <v>22159</v>
      </c>
      <c r="L73" s="107">
        <f t="shared" si="8"/>
        <v>244559</v>
      </c>
      <c r="M73" s="107">
        <f t="shared" si="9"/>
        <v>24455.9</v>
      </c>
      <c r="N73" s="107">
        <f t="shared" si="6"/>
        <v>269014.90000000002</v>
      </c>
      <c r="O73" s="133">
        <f t="shared" si="10"/>
        <v>312</v>
      </c>
      <c r="P73" s="133">
        <f t="shared" si="7"/>
        <v>0</v>
      </c>
    </row>
    <row r="74" spans="1:16" x14ac:dyDescent="0.2">
      <c r="A74" s="104">
        <v>3540</v>
      </c>
      <c r="B74" s="105">
        <v>15</v>
      </c>
      <c r="C74" s="132">
        <f t="shared" si="5"/>
        <v>1.6320518691144066E-3</v>
      </c>
      <c r="D74" s="106">
        <v>0</v>
      </c>
      <c r="E74" s="106">
        <v>0</v>
      </c>
      <c r="F74" s="106">
        <v>0</v>
      </c>
      <c r="G74" s="106">
        <v>0</v>
      </c>
      <c r="H74" s="106">
        <v>0</v>
      </c>
      <c r="I74" s="106">
        <v>51232</v>
      </c>
      <c r="J74" s="106">
        <v>0</v>
      </c>
      <c r="K74" s="106">
        <v>6304</v>
      </c>
      <c r="L74" s="107">
        <f t="shared" si="8"/>
        <v>57536</v>
      </c>
      <c r="M74" s="107">
        <f t="shared" si="9"/>
        <v>5753.6</v>
      </c>
      <c r="N74" s="107">
        <f t="shared" si="6"/>
        <v>63289.599999999999</v>
      </c>
      <c r="O74" s="133">
        <f t="shared" si="10"/>
        <v>103</v>
      </c>
      <c r="P74" s="133">
        <f t="shared" si="7"/>
        <v>0</v>
      </c>
    </row>
    <row r="75" spans="1:16" x14ac:dyDescent="0.2">
      <c r="A75" s="104">
        <v>3540</v>
      </c>
      <c r="B75" s="105">
        <v>16</v>
      </c>
      <c r="C75" s="132">
        <f t="shared" si="5"/>
        <v>9.4958706556257393E-4</v>
      </c>
      <c r="D75" s="106">
        <v>4800</v>
      </c>
      <c r="E75" s="106">
        <v>0</v>
      </c>
      <c r="F75" s="106">
        <v>0</v>
      </c>
      <c r="G75" s="106">
        <v>0</v>
      </c>
      <c r="H75" s="106">
        <v>0</v>
      </c>
      <c r="I75" s="106">
        <v>222832</v>
      </c>
      <c r="J75" s="106">
        <v>5348</v>
      </c>
      <c r="K75" s="106">
        <v>61090</v>
      </c>
      <c r="L75" s="107">
        <f t="shared" si="8"/>
        <v>294070</v>
      </c>
      <c r="M75" s="107">
        <f t="shared" si="9"/>
        <v>28392.2</v>
      </c>
      <c r="N75" s="107">
        <f t="shared" si="6"/>
        <v>322462.2</v>
      </c>
      <c r="O75" s="133">
        <f t="shared" si="10"/>
        <v>306</v>
      </c>
      <c r="P75" s="133">
        <f t="shared" si="7"/>
        <v>0</v>
      </c>
    </row>
    <row r="76" spans="1:16" x14ac:dyDescent="0.2">
      <c r="A76" s="104">
        <v>3540</v>
      </c>
      <c r="B76" s="105">
        <v>17</v>
      </c>
      <c r="C76" s="132">
        <f t="shared" si="5"/>
        <v>1.30303542444264E-3</v>
      </c>
      <c r="D76" s="106">
        <v>0</v>
      </c>
      <c r="E76" s="106">
        <v>0</v>
      </c>
      <c r="F76" s="106">
        <v>0</v>
      </c>
      <c r="G76" s="106">
        <v>0</v>
      </c>
      <c r="H76" s="106">
        <v>0</v>
      </c>
      <c r="I76" s="106">
        <v>23744</v>
      </c>
      <c r="J76" s="106">
        <v>0</v>
      </c>
      <c r="K76" s="106">
        <v>0</v>
      </c>
      <c r="L76" s="107">
        <f t="shared" si="8"/>
        <v>23744</v>
      </c>
      <c r="M76" s="107">
        <f t="shared" si="9"/>
        <v>2374.4</v>
      </c>
      <c r="N76" s="107">
        <f t="shared" si="6"/>
        <v>26118.400000000001</v>
      </c>
      <c r="O76" s="133">
        <f t="shared" si="10"/>
        <v>34</v>
      </c>
      <c r="P76" s="133">
        <f t="shared" si="7"/>
        <v>0</v>
      </c>
    </row>
    <row r="77" spans="1:16" x14ac:dyDescent="0.2">
      <c r="A77" s="104">
        <v>3540</v>
      </c>
      <c r="B77" s="105">
        <v>18</v>
      </c>
      <c r="C77" s="132">
        <f t="shared" si="5"/>
        <v>9.8053415689308655E-4</v>
      </c>
      <c r="D77" s="106">
        <v>0</v>
      </c>
      <c r="E77" s="106">
        <v>0</v>
      </c>
      <c r="F77" s="106">
        <v>0</v>
      </c>
      <c r="G77" s="106">
        <v>0</v>
      </c>
      <c r="H77" s="106">
        <v>0</v>
      </c>
      <c r="I77" s="106">
        <v>90224</v>
      </c>
      <c r="J77" s="106">
        <v>0</v>
      </c>
      <c r="K77" s="106">
        <v>616</v>
      </c>
      <c r="L77" s="107">
        <f t="shared" si="8"/>
        <v>90840</v>
      </c>
      <c r="M77" s="107">
        <f t="shared" si="9"/>
        <v>9084</v>
      </c>
      <c r="N77" s="107">
        <f t="shared" si="6"/>
        <v>99924</v>
      </c>
      <c r="O77" s="133">
        <f t="shared" si="10"/>
        <v>98</v>
      </c>
      <c r="P77" s="133">
        <f t="shared" si="7"/>
        <v>0</v>
      </c>
    </row>
    <row r="78" spans="1:16" x14ac:dyDescent="0.2">
      <c r="A78" s="104">
        <v>3540</v>
      </c>
      <c r="B78" s="105">
        <v>19</v>
      </c>
      <c r="C78" s="132">
        <f t="shared" si="5"/>
        <v>7.2644224912677183E-4</v>
      </c>
      <c r="D78" s="106">
        <v>0</v>
      </c>
      <c r="E78" s="106">
        <v>266080</v>
      </c>
      <c r="F78" s="106">
        <v>194006</v>
      </c>
      <c r="G78" s="106">
        <v>0</v>
      </c>
      <c r="H78" s="106">
        <v>0</v>
      </c>
      <c r="I78" s="106">
        <v>0</v>
      </c>
      <c r="J78" s="106">
        <v>0</v>
      </c>
      <c r="K78" s="106">
        <v>504</v>
      </c>
      <c r="L78" s="107">
        <f t="shared" si="8"/>
        <v>460590</v>
      </c>
      <c r="M78" s="107">
        <f t="shared" si="9"/>
        <v>46059</v>
      </c>
      <c r="N78" s="107">
        <f t="shared" si="6"/>
        <v>506649</v>
      </c>
      <c r="O78" s="133">
        <f t="shared" si="10"/>
        <v>368</v>
      </c>
      <c r="P78" s="133">
        <f t="shared" si="7"/>
        <v>155.02757048249734</v>
      </c>
    </row>
    <row r="79" spans="1:16" x14ac:dyDescent="0.2">
      <c r="A79" s="104">
        <v>3540</v>
      </c>
      <c r="B79" s="105">
        <v>20</v>
      </c>
      <c r="C79" s="132">
        <f t="shared" si="5"/>
        <v>9.0235203142652819E-4</v>
      </c>
      <c r="D79" s="106">
        <v>0</v>
      </c>
      <c r="E79" s="106">
        <v>0</v>
      </c>
      <c r="F79" s="106">
        <v>0</v>
      </c>
      <c r="G79" s="106">
        <v>0</v>
      </c>
      <c r="H79" s="106">
        <v>49408</v>
      </c>
      <c r="I79" s="106">
        <v>0</v>
      </c>
      <c r="J79" s="106">
        <v>778</v>
      </c>
      <c r="K79" s="106">
        <v>0</v>
      </c>
      <c r="L79" s="107">
        <f t="shared" si="8"/>
        <v>50186</v>
      </c>
      <c r="M79" s="107">
        <f t="shared" si="9"/>
        <v>0</v>
      </c>
      <c r="N79" s="107">
        <f t="shared" si="6"/>
        <v>50186</v>
      </c>
      <c r="O79" s="133">
        <f t="shared" si="10"/>
        <v>45</v>
      </c>
      <c r="P79" s="133">
        <f t="shared" si="7"/>
        <v>0</v>
      </c>
    </row>
    <row r="80" spans="1:16" x14ac:dyDescent="0.2">
      <c r="A80" s="104">
        <v>3540</v>
      </c>
      <c r="B80" s="105">
        <v>21</v>
      </c>
      <c r="C80" s="132">
        <f t="shared" si="5"/>
        <v>9.2026876851261457E-4</v>
      </c>
      <c r="D80" s="106">
        <v>0</v>
      </c>
      <c r="E80" s="106">
        <v>0</v>
      </c>
      <c r="F80" s="106">
        <v>0</v>
      </c>
      <c r="G80" s="106">
        <v>0</v>
      </c>
      <c r="H80" s="106">
        <v>44640</v>
      </c>
      <c r="I80" s="106">
        <v>0</v>
      </c>
      <c r="J80" s="106">
        <v>100012</v>
      </c>
      <c r="K80" s="106">
        <v>0</v>
      </c>
      <c r="L80" s="107">
        <f t="shared" si="8"/>
        <v>144652</v>
      </c>
      <c r="M80" s="107">
        <f t="shared" si="9"/>
        <v>0</v>
      </c>
      <c r="N80" s="107">
        <f t="shared" si="6"/>
        <v>144652</v>
      </c>
      <c r="O80" s="133">
        <f t="shared" si="10"/>
        <v>133</v>
      </c>
      <c r="P80" s="133">
        <f t="shared" si="7"/>
        <v>0</v>
      </c>
    </row>
    <row r="81" spans="1:16" x14ac:dyDescent="0.2">
      <c r="A81" s="104">
        <v>3540</v>
      </c>
      <c r="B81" s="105">
        <v>22</v>
      </c>
      <c r="C81" s="132">
        <f t="shared" si="5"/>
        <v>8.1521153741692665E-4</v>
      </c>
      <c r="D81" s="106">
        <v>0</v>
      </c>
      <c r="E81" s="106">
        <v>0</v>
      </c>
      <c r="F81" s="106">
        <v>0</v>
      </c>
      <c r="G81" s="106">
        <v>0</v>
      </c>
      <c r="H81" s="106">
        <v>18592</v>
      </c>
      <c r="I81" s="106">
        <v>0</v>
      </c>
      <c r="J81" s="106">
        <v>0</v>
      </c>
      <c r="K81" s="106">
        <v>0</v>
      </c>
      <c r="L81" s="107">
        <f t="shared" si="8"/>
        <v>18592</v>
      </c>
      <c r="M81" s="107">
        <f t="shared" si="9"/>
        <v>0</v>
      </c>
      <c r="N81" s="107">
        <f t="shared" si="6"/>
        <v>18592</v>
      </c>
      <c r="O81" s="133">
        <f t="shared" si="10"/>
        <v>15</v>
      </c>
      <c r="P81" s="133">
        <f t="shared" si="7"/>
        <v>0</v>
      </c>
    </row>
    <row r="82" spans="1:16" x14ac:dyDescent="0.2">
      <c r="A82" s="104">
        <v>3540</v>
      </c>
      <c r="B82" s="105">
        <v>23</v>
      </c>
      <c r="C82" s="132">
        <f t="shared" si="5"/>
        <v>9.2922713705565765E-4</v>
      </c>
      <c r="D82" s="106">
        <v>33424</v>
      </c>
      <c r="E82" s="106">
        <v>0</v>
      </c>
      <c r="F82" s="106">
        <v>0</v>
      </c>
      <c r="G82" s="106">
        <v>0</v>
      </c>
      <c r="H82" s="106">
        <v>0</v>
      </c>
      <c r="I82" s="106">
        <v>0</v>
      </c>
      <c r="J82" s="106">
        <v>544</v>
      </c>
      <c r="K82" s="106">
        <v>0</v>
      </c>
      <c r="L82" s="107">
        <f t="shared" si="8"/>
        <v>33968</v>
      </c>
      <c r="M82" s="107">
        <f t="shared" si="9"/>
        <v>0</v>
      </c>
      <c r="N82" s="107">
        <f t="shared" si="6"/>
        <v>33968</v>
      </c>
      <c r="O82" s="133">
        <f t="shared" si="10"/>
        <v>32</v>
      </c>
      <c r="P82" s="133">
        <f t="shared" si="7"/>
        <v>0</v>
      </c>
    </row>
    <row r="83" spans="1:16" x14ac:dyDescent="0.2">
      <c r="A83" s="104">
        <v>3540</v>
      </c>
      <c r="B83" s="105">
        <v>24</v>
      </c>
      <c r="C83" s="132">
        <f t="shared" si="5"/>
        <v>8.0625316887388357E-4</v>
      </c>
      <c r="D83" s="106">
        <v>34800</v>
      </c>
      <c r="E83" s="106">
        <v>0</v>
      </c>
      <c r="F83" s="106">
        <v>0</v>
      </c>
      <c r="G83" s="106">
        <v>0</v>
      </c>
      <c r="H83" s="106">
        <v>56548</v>
      </c>
      <c r="I83" s="106">
        <v>0</v>
      </c>
      <c r="J83" s="106">
        <v>142222</v>
      </c>
      <c r="K83" s="106">
        <v>0</v>
      </c>
      <c r="L83" s="107">
        <f t="shared" si="8"/>
        <v>233570</v>
      </c>
      <c r="M83" s="107">
        <f t="shared" si="9"/>
        <v>0</v>
      </c>
      <c r="N83" s="107">
        <f t="shared" si="6"/>
        <v>233570</v>
      </c>
      <c r="O83" s="133">
        <f t="shared" si="10"/>
        <v>188</v>
      </c>
      <c r="P83" s="133">
        <f t="shared" si="7"/>
        <v>0</v>
      </c>
    </row>
    <row r="84" spans="1:16" x14ac:dyDescent="0.2">
      <c r="A84" s="104">
        <v>3540</v>
      </c>
      <c r="B84" s="105">
        <v>25</v>
      </c>
      <c r="C84" s="132">
        <f t="shared" si="5"/>
        <v>6.7513522928934282E-4</v>
      </c>
      <c r="D84" s="106">
        <v>588736</v>
      </c>
      <c r="E84" s="106">
        <v>0</v>
      </c>
      <c r="F84" s="106">
        <v>0</v>
      </c>
      <c r="G84" s="106">
        <v>0</v>
      </c>
      <c r="H84" s="106">
        <v>0</v>
      </c>
      <c r="I84" s="106">
        <v>0</v>
      </c>
      <c r="J84" s="106">
        <v>663</v>
      </c>
      <c r="K84" s="106">
        <v>0</v>
      </c>
      <c r="L84" s="107">
        <f t="shared" si="8"/>
        <v>589399</v>
      </c>
      <c r="M84" s="107">
        <f t="shared" si="9"/>
        <v>0</v>
      </c>
      <c r="N84" s="107">
        <f t="shared" si="6"/>
        <v>589399</v>
      </c>
      <c r="O84" s="133">
        <f t="shared" si="10"/>
        <v>398</v>
      </c>
      <c r="P84" s="133">
        <f t="shared" si="7"/>
        <v>0</v>
      </c>
    </row>
    <row r="85" spans="1:16" x14ac:dyDescent="0.2">
      <c r="A85" s="104">
        <v>3540</v>
      </c>
      <c r="B85" s="105">
        <v>26</v>
      </c>
      <c r="C85" s="132">
        <f t="shared" si="5"/>
        <v>9.0398082570708146E-4</v>
      </c>
      <c r="D85" s="106">
        <v>152032</v>
      </c>
      <c r="E85" s="106">
        <v>0</v>
      </c>
      <c r="F85" s="106">
        <v>0</v>
      </c>
      <c r="G85" s="106">
        <v>0</v>
      </c>
      <c r="H85" s="106">
        <v>51200</v>
      </c>
      <c r="I85" s="106">
        <v>0</v>
      </c>
      <c r="J85" s="106">
        <v>0</v>
      </c>
      <c r="K85" s="106">
        <v>0</v>
      </c>
      <c r="L85" s="107">
        <f t="shared" si="8"/>
        <v>203232</v>
      </c>
      <c r="M85" s="107">
        <f t="shared" si="9"/>
        <v>0</v>
      </c>
      <c r="N85" s="107">
        <f t="shared" si="6"/>
        <v>203232</v>
      </c>
      <c r="O85" s="133">
        <f t="shared" si="10"/>
        <v>184</v>
      </c>
      <c r="P85" s="133">
        <f t="shared" si="7"/>
        <v>0</v>
      </c>
    </row>
    <row r="86" spans="1:16" x14ac:dyDescent="0.2">
      <c r="A86" s="104">
        <v>3540</v>
      </c>
      <c r="B86" s="105">
        <v>27</v>
      </c>
      <c r="C86" s="132">
        <f t="shared" si="5"/>
        <v>0</v>
      </c>
      <c r="D86" s="106">
        <v>0</v>
      </c>
      <c r="E86" s="106">
        <v>0</v>
      </c>
      <c r="F86" s="106">
        <v>0</v>
      </c>
      <c r="G86" s="106">
        <v>0</v>
      </c>
      <c r="H86" s="106">
        <v>0</v>
      </c>
      <c r="I86" s="106">
        <v>0</v>
      </c>
      <c r="J86" s="106">
        <v>0</v>
      </c>
      <c r="K86" s="106">
        <v>0</v>
      </c>
      <c r="L86" s="107">
        <f t="shared" si="8"/>
        <v>0</v>
      </c>
      <c r="M86" s="107">
        <f t="shared" si="9"/>
        <v>0</v>
      </c>
      <c r="N86" s="107">
        <f t="shared" si="6"/>
        <v>0</v>
      </c>
      <c r="O86" s="133">
        <f t="shared" si="10"/>
        <v>0</v>
      </c>
      <c r="P86" s="133">
        <f t="shared" si="7"/>
        <v>0</v>
      </c>
    </row>
    <row r="87" spans="1:16" x14ac:dyDescent="0.2">
      <c r="A87" s="104">
        <v>6661</v>
      </c>
      <c r="B87" s="105">
        <v>1</v>
      </c>
      <c r="C87" s="132">
        <f t="shared" si="5"/>
        <v>8.1032515457526674E-4</v>
      </c>
      <c r="D87" s="106">
        <v>0</v>
      </c>
      <c r="E87" s="106">
        <v>0</v>
      </c>
      <c r="F87" s="106">
        <v>0</v>
      </c>
      <c r="G87" s="106">
        <v>0</v>
      </c>
      <c r="H87" s="106">
        <v>0</v>
      </c>
      <c r="I87" s="106">
        <v>0</v>
      </c>
      <c r="J87" s="106">
        <v>1336</v>
      </c>
      <c r="K87" s="106">
        <v>0</v>
      </c>
      <c r="L87" s="107">
        <f t="shared" si="8"/>
        <v>1336</v>
      </c>
      <c r="M87" s="107">
        <f t="shared" si="9"/>
        <v>0</v>
      </c>
      <c r="N87" s="107">
        <f t="shared" si="6"/>
        <v>1336</v>
      </c>
      <c r="O87" s="133">
        <f t="shared" si="10"/>
        <v>1</v>
      </c>
      <c r="P87" s="133">
        <f t="shared" si="7"/>
        <v>0</v>
      </c>
    </row>
    <row r="88" spans="1:16" x14ac:dyDescent="0.2">
      <c r="A88" s="104">
        <v>6661</v>
      </c>
      <c r="B88" s="105">
        <v>2</v>
      </c>
      <c r="C88" s="132">
        <f t="shared" si="5"/>
        <v>8.1765472883775655E-4</v>
      </c>
      <c r="D88" s="106">
        <v>0</v>
      </c>
      <c r="E88" s="106">
        <v>0</v>
      </c>
      <c r="F88" s="106">
        <v>0</v>
      </c>
      <c r="G88" s="106">
        <v>0</v>
      </c>
      <c r="H88" s="106">
        <v>46176</v>
      </c>
      <c r="I88" s="106">
        <v>0</v>
      </c>
      <c r="J88" s="106">
        <v>192</v>
      </c>
      <c r="K88" s="106">
        <v>0</v>
      </c>
      <c r="L88" s="107">
        <f t="shared" si="8"/>
        <v>46368</v>
      </c>
      <c r="M88" s="107">
        <f t="shared" si="9"/>
        <v>0</v>
      </c>
      <c r="N88" s="107">
        <f t="shared" si="6"/>
        <v>46368</v>
      </c>
      <c r="O88" s="133">
        <f t="shared" si="10"/>
        <v>38</v>
      </c>
      <c r="P88" s="133">
        <f t="shared" si="7"/>
        <v>0</v>
      </c>
    </row>
    <row r="89" spans="1:16" x14ac:dyDescent="0.2">
      <c r="A89" s="104">
        <v>6661</v>
      </c>
      <c r="B89" s="105">
        <v>3</v>
      </c>
      <c r="C89" s="132">
        <f t="shared" si="5"/>
        <v>7.3214302910870838E-4</v>
      </c>
      <c r="D89" s="106">
        <v>0</v>
      </c>
      <c r="E89" s="106">
        <v>194512</v>
      </c>
      <c r="F89" s="106">
        <v>0</v>
      </c>
      <c r="G89" s="106">
        <v>0</v>
      </c>
      <c r="H89" s="106">
        <v>0</v>
      </c>
      <c r="I89" s="106">
        <v>0</v>
      </c>
      <c r="J89" s="106">
        <v>88</v>
      </c>
      <c r="K89" s="106">
        <v>0</v>
      </c>
      <c r="L89" s="107">
        <f t="shared" si="8"/>
        <v>194600</v>
      </c>
      <c r="M89" s="107">
        <f t="shared" si="9"/>
        <v>19451.2</v>
      </c>
      <c r="N89" s="107">
        <f t="shared" si="6"/>
        <v>214051.20000000001</v>
      </c>
      <c r="O89" s="133">
        <f t="shared" si="10"/>
        <v>157</v>
      </c>
      <c r="P89" s="133">
        <f t="shared" si="7"/>
        <v>0</v>
      </c>
    </row>
    <row r="90" spans="1:16" x14ac:dyDescent="0.2">
      <c r="A90" s="104">
        <v>6661</v>
      </c>
      <c r="B90" s="105">
        <v>4</v>
      </c>
      <c r="C90" s="132">
        <f t="shared" si="5"/>
        <v>7.2969983768787848E-4</v>
      </c>
      <c r="D90" s="106">
        <v>22080</v>
      </c>
      <c r="E90" s="106">
        <v>2832</v>
      </c>
      <c r="F90" s="106">
        <v>0</v>
      </c>
      <c r="G90" s="106">
        <v>0</v>
      </c>
      <c r="H90" s="106">
        <v>62736</v>
      </c>
      <c r="I90" s="106">
        <v>11744</v>
      </c>
      <c r="J90" s="106">
        <v>2586</v>
      </c>
      <c r="K90" s="106">
        <v>1248</v>
      </c>
      <c r="L90" s="107">
        <f t="shared" si="8"/>
        <v>103226</v>
      </c>
      <c r="M90" s="107">
        <f t="shared" si="9"/>
        <v>1582.4</v>
      </c>
      <c r="N90" s="107">
        <f t="shared" si="6"/>
        <v>104808.4</v>
      </c>
      <c r="O90" s="133">
        <f t="shared" si="10"/>
        <v>76</v>
      </c>
      <c r="P90" s="133">
        <f t="shared" si="7"/>
        <v>0</v>
      </c>
    </row>
    <row r="91" spans="1:16" x14ac:dyDescent="0.2">
      <c r="A91" s="104">
        <v>6661</v>
      </c>
      <c r="B91" s="105">
        <v>5</v>
      </c>
      <c r="C91" s="132">
        <f t="shared" si="5"/>
        <v>2.8715643166154678E-3</v>
      </c>
      <c r="D91" s="106">
        <v>0</v>
      </c>
      <c r="E91" s="106">
        <v>0</v>
      </c>
      <c r="F91" s="106">
        <v>0</v>
      </c>
      <c r="G91" s="106">
        <v>0</v>
      </c>
      <c r="H91" s="106">
        <v>0</v>
      </c>
      <c r="I91" s="106">
        <v>0</v>
      </c>
      <c r="J91" s="106">
        <v>168</v>
      </c>
      <c r="K91" s="106">
        <v>0</v>
      </c>
      <c r="L91" s="107">
        <f t="shared" si="8"/>
        <v>168</v>
      </c>
      <c r="M91" s="107">
        <f t="shared" si="9"/>
        <v>0</v>
      </c>
      <c r="N91" s="107">
        <f t="shared" si="6"/>
        <v>168</v>
      </c>
      <c r="O91" s="133">
        <f t="shared" si="10"/>
        <v>0</v>
      </c>
      <c r="P91" s="133">
        <f t="shared" si="7"/>
        <v>0</v>
      </c>
    </row>
    <row r="92" spans="1:16" x14ac:dyDescent="0.2">
      <c r="A92" s="104">
        <v>6661</v>
      </c>
      <c r="B92" s="105">
        <v>6</v>
      </c>
      <c r="C92" s="132">
        <f t="shared" si="5"/>
        <v>7.9485160891001037E-4</v>
      </c>
      <c r="D92" s="106">
        <v>2064</v>
      </c>
      <c r="E92" s="106">
        <v>0</v>
      </c>
      <c r="F92" s="106">
        <v>0</v>
      </c>
      <c r="G92" s="106">
        <v>0</v>
      </c>
      <c r="H92" s="106">
        <v>3232</v>
      </c>
      <c r="I92" s="106">
        <v>0</v>
      </c>
      <c r="J92" s="106">
        <v>2280</v>
      </c>
      <c r="K92" s="106">
        <v>0</v>
      </c>
      <c r="L92" s="107">
        <f t="shared" si="8"/>
        <v>7576</v>
      </c>
      <c r="M92" s="107">
        <f t="shared" si="9"/>
        <v>0</v>
      </c>
      <c r="N92" s="107">
        <f t="shared" si="6"/>
        <v>7576</v>
      </c>
      <c r="O92" s="133">
        <f t="shared" si="10"/>
        <v>6</v>
      </c>
      <c r="P92" s="133">
        <f t="shared" si="7"/>
        <v>0</v>
      </c>
    </row>
    <row r="93" spans="1:16" x14ac:dyDescent="0.2">
      <c r="A93" s="104">
        <v>6661</v>
      </c>
      <c r="B93" s="105">
        <v>7</v>
      </c>
      <c r="C93" s="132">
        <f t="shared" si="5"/>
        <v>8.746625286571221E-4</v>
      </c>
      <c r="D93" s="106">
        <v>0</v>
      </c>
      <c r="E93" s="106">
        <v>5072</v>
      </c>
      <c r="F93" s="106">
        <v>0</v>
      </c>
      <c r="G93" s="106">
        <v>0</v>
      </c>
      <c r="H93" s="106">
        <v>0</v>
      </c>
      <c r="I93" s="106">
        <v>21680</v>
      </c>
      <c r="J93" s="106">
        <v>0</v>
      </c>
      <c r="K93" s="106">
        <v>1046</v>
      </c>
      <c r="L93" s="107">
        <f t="shared" si="8"/>
        <v>27798</v>
      </c>
      <c r="M93" s="107">
        <f t="shared" si="9"/>
        <v>2779.8</v>
      </c>
      <c r="N93" s="107">
        <f t="shared" si="6"/>
        <v>30577.8</v>
      </c>
      <c r="O93" s="133">
        <f t="shared" si="10"/>
        <v>27</v>
      </c>
      <c r="P93" s="133">
        <f t="shared" si="7"/>
        <v>0</v>
      </c>
    </row>
    <row r="94" spans="1:16" x14ac:dyDescent="0.2">
      <c r="A94" s="104">
        <v>6661</v>
      </c>
      <c r="B94" s="105">
        <v>8</v>
      </c>
      <c r="C94" s="132">
        <f t="shared" si="5"/>
        <v>9.0886720854874148E-4</v>
      </c>
      <c r="D94" s="106">
        <v>0</v>
      </c>
      <c r="E94" s="106">
        <v>0</v>
      </c>
      <c r="F94" s="106">
        <v>0</v>
      </c>
      <c r="G94" s="106">
        <v>0</v>
      </c>
      <c r="H94" s="106">
        <v>19120</v>
      </c>
      <c r="I94" s="106">
        <v>0</v>
      </c>
      <c r="J94" s="106">
        <v>496</v>
      </c>
      <c r="K94" s="106">
        <v>0</v>
      </c>
      <c r="L94" s="107">
        <f t="shared" si="8"/>
        <v>19616</v>
      </c>
      <c r="M94" s="107">
        <f t="shared" si="9"/>
        <v>0</v>
      </c>
      <c r="N94" s="107">
        <f t="shared" si="6"/>
        <v>19616</v>
      </c>
      <c r="O94" s="133">
        <f t="shared" si="10"/>
        <v>18</v>
      </c>
      <c r="P94" s="133">
        <f t="shared" si="7"/>
        <v>0</v>
      </c>
    </row>
    <row r="95" spans="1:16" x14ac:dyDescent="0.2">
      <c r="A95" s="104">
        <v>6661</v>
      </c>
      <c r="B95" s="105">
        <v>9</v>
      </c>
      <c r="C95" s="132">
        <f t="shared" si="5"/>
        <v>7.8019246038503074E-4</v>
      </c>
      <c r="D95" s="106">
        <v>1680</v>
      </c>
      <c r="E95" s="106">
        <v>15248</v>
      </c>
      <c r="F95" s="106">
        <v>0</v>
      </c>
      <c r="G95" s="106">
        <v>0</v>
      </c>
      <c r="H95" s="106">
        <v>9536</v>
      </c>
      <c r="I95" s="106">
        <v>0</v>
      </c>
      <c r="J95" s="106">
        <v>27960</v>
      </c>
      <c r="K95" s="106">
        <v>45</v>
      </c>
      <c r="L95" s="107">
        <f t="shared" si="8"/>
        <v>54469</v>
      </c>
      <c r="M95" s="107">
        <f t="shared" si="9"/>
        <v>1529.3000000000002</v>
      </c>
      <c r="N95" s="107">
        <f t="shared" si="6"/>
        <v>55998.3</v>
      </c>
      <c r="O95" s="133">
        <f t="shared" si="10"/>
        <v>44</v>
      </c>
      <c r="P95" s="133">
        <f t="shared" si="7"/>
        <v>0</v>
      </c>
    </row>
    <row r="96" spans="1:16" x14ac:dyDescent="0.2">
      <c r="A96" s="104">
        <v>6661</v>
      </c>
      <c r="B96" s="105">
        <v>10</v>
      </c>
      <c r="C96" s="132">
        <f t="shared" si="5"/>
        <v>1.1564439391928429E-3</v>
      </c>
      <c r="D96" s="106">
        <v>0</v>
      </c>
      <c r="E96" s="106">
        <v>688</v>
      </c>
      <c r="F96" s="106">
        <v>0</v>
      </c>
      <c r="G96" s="106">
        <v>0</v>
      </c>
      <c r="H96" s="106">
        <v>0</v>
      </c>
      <c r="I96" s="106">
        <v>0</v>
      </c>
      <c r="J96" s="106">
        <v>0</v>
      </c>
      <c r="K96" s="106">
        <v>0</v>
      </c>
      <c r="L96" s="107">
        <f t="shared" si="8"/>
        <v>688</v>
      </c>
      <c r="M96" s="107">
        <f t="shared" si="9"/>
        <v>68.8</v>
      </c>
      <c r="N96" s="107">
        <f t="shared" si="6"/>
        <v>756.8</v>
      </c>
      <c r="O96" s="133">
        <f t="shared" si="10"/>
        <v>1</v>
      </c>
      <c r="P96" s="133">
        <f t="shared" si="7"/>
        <v>0</v>
      </c>
    </row>
    <row r="97" spans="1:16" x14ac:dyDescent="0.2">
      <c r="A97" s="104">
        <v>6661</v>
      </c>
      <c r="B97" s="105">
        <v>11</v>
      </c>
      <c r="C97" s="132">
        <f t="shared" ref="C97:C160" si="11">C70</f>
        <v>8.0055238889194702E-4</v>
      </c>
      <c r="D97" s="106">
        <v>0</v>
      </c>
      <c r="E97" s="106">
        <v>640</v>
      </c>
      <c r="F97" s="106">
        <v>0</v>
      </c>
      <c r="G97" s="106">
        <v>0</v>
      </c>
      <c r="H97" s="106">
        <v>0</v>
      </c>
      <c r="I97" s="106">
        <v>39840</v>
      </c>
      <c r="J97" s="106">
        <v>0</v>
      </c>
      <c r="K97" s="106">
        <v>3118</v>
      </c>
      <c r="L97" s="107">
        <f t="shared" si="8"/>
        <v>43598</v>
      </c>
      <c r="M97" s="107">
        <f t="shared" si="9"/>
        <v>4359.8</v>
      </c>
      <c r="N97" s="107">
        <f t="shared" si="6"/>
        <v>47957.8</v>
      </c>
      <c r="O97" s="133">
        <f t="shared" si="10"/>
        <v>38</v>
      </c>
      <c r="P97" s="133">
        <f t="shared" si="7"/>
        <v>0</v>
      </c>
    </row>
    <row r="98" spans="1:16" x14ac:dyDescent="0.2">
      <c r="A98" s="104">
        <v>6661</v>
      </c>
      <c r="B98" s="105">
        <v>12</v>
      </c>
      <c r="C98" s="132">
        <f t="shared" si="11"/>
        <v>7.6960529756143418E-4</v>
      </c>
      <c r="D98" s="106">
        <v>262384</v>
      </c>
      <c r="E98" s="106">
        <v>0</v>
      </c>
      <c r="F98" s="106">
        <v>0</v>
      </c>
      <c r="G98" s="106">
        <v>100415</v>
      </c>
      <c r="H98" s="106">
        <v>480</v>
      </c>
      <c r="I98" s="106">
        <v>0</v>
      </c>
      <c r="J98" s="106">
        <v>160</v>
      </c>
      <c r="K98" s="106">
        <v>0</v>
      </c>
      <c r="L98" s="107">
        <f t="shared" si="8"/>
        <v>363439</v>
      </c>
      <c r="M98" s="107">
        <f t="shared" si="9"/>
        <v>0</v>
      </c>
      <c r="N98" s="107">
        <f t="shared" si="6"/>
        <v>363439</v>
      </c>
      <c r="O98" s="133">
        <f t="shared" si="10"/>
        <v>280</v>
      </c>
      <c r="P98" s="133">
        <f t="shared" si="7"/>
        <v>77.27991595463142</v>
      </c>
    </row>
    <row r="99" spans="1:16" x14ac:dyDescent="0.2">
      <c r="A99" s="104">
        <v>6661</v>
      </c>
      <c r="B99" s="105">
        <v>13</v>
      </c>
      <c r="C99" s="132">
        <f t="shared" si="11"/>
        <v>7.1666948344345212E-4</v>
      </c>
      <c r="D99" s="106">
        <v>27648</v>
      </c>
      <c r="E99" s="106">
        <v>0</v>
      </c>
      <c r="F99" s="106">
        <v>0</v>
      </c>
      <c r="G99" s="106">
        <v>0</v>
      </c>
      <c r="H99" s="106">
        <v>0</v>
      </c>
      <c r="I99" s="106">
        <v>0</v>
      </c>
      <c r="J99" s="106">
        <v>642</v>
      </c>
      <c r="K99" s="106">
        <v>0</v>
      </c>
      <c r="L99" s="107">
        <f t="shared" si="8"/>
        <v>28290</v>
      </c>
      <c r="M99" s="107">
        <f t="shared" si="9"/>
        <v>0</v>
      </c>
      <c r="N99" s="107">
        <f t="shared" si="6"/>
        <v>28290</v>
      </c>
      <c r="O99" s="133">
        <f t="shared" si="10"/>
        <v>20</v>
      </c>
      <c r="P99" s="133">
        <f t="shared" si="7"/>
        <v>0</v>
      </c>
    </row>
    <row r="100" spans="1:16" x14ac:dyDescent="0.2">
      <c r="A100" s="104">
        <v>6661</v>
      </c>
      <c r="B100" s="105">
        <v>14</v>
      </c>
      <c r="C100" s="132">
        <f t="shared" si="11"/>
        <v>1.1613303220345029E-3</v>
      </c>
      <c r="D100" s="106">
        <v>0</v>
      </c>
      <c r="E100" s="106">
        <v>7200</v>
      </c>
      <c r="F100" s="106">
        <v>0</v>
      </c>
      <c r="G100" s="106">
        <v>0</v>
      </c>
      <c r="H100" s="106">
        <v>0</v>
      </c>
      <c r="I100" s="106">
        <v>138224</v>
      </c>
      <c r="J100" s="106">
        <v>0</v>
      </c>
      <c r="K100" s="106">
        <v>43428</v>
      </c>
      <c r="L100" s="107">
        <f t="shared" si="8"/>
        <v>188852</v>
      </c>
      <c r="M100" s="107">
        <f t="shared" si="9"/>
        <v>18885.2</v>
      </c>
      <c r="N100" s="107">
        <f t="shared" si="6"/>
        <v>207737.2</v>
      </c>
      <c r="O100" s="133">
        <f t="shared" si="10"/>
        <v>241</v>
      </c>
      <c r="P100" s="133">
        <f t="shared" si="7"/>
        <v>0</v>
      </c>
    </row>
    <row r="101" spans="1:16" x14ac:dyDescent="0.2">
      <c r="A101" s="104">
        <v>6661</v>
      </c>
      <c r="B101" s="105">
        <v>15</v>
      </c>
      <c r="C101" s="132">
        <f t="shared" si="11"/>
        <v>1.6320518691144066E-3</v>
      </c>
      <c r="D101" s="106">
        <v>0</v>
      </c>
      <c r="E101" s="106">
        <v>0</v>
      </c>
      <c r="F101" s="106">
        <v>0</v>
      </c>
      <c r="G101" s="106">
        <v>0</v>
      </c>
      <c r="H101" s="106">
        <v>0</v>
      </c>
      <c r="I101" s="106">
        <v>0</v>
      </c>
      <c r="J101" s="106">
        <v>0</v>
      </c>
      <c r="K101" s="106">
        <v>0</v>
      </c>
      <c r="L101" s="107">
        <f t="shared" si="8"/>
        <v>0</v>
      </c>
      <c r="M101" s="107">
        <f t="shared" si="9"/>
        <v>0</v>
      </c>
      <c r="N101" s="107">
        <f t="shared" si="6"/>
        <v>0</v>
      </c>
      <c r="O101" s="133">
        <f t="shared" si="10"/>
        <v>0</v>
      </c>
      <c r="P101" s="133">
        <f t="shared" si="7"/>
        <v>0</v>
      </c>
    </row>
    <row r="102" spans="1:16" x14ac:dyDescent="0.2">
      <c r="A102" s="104">
        <v>6661</v>
      </c>
      <c r="B102" s="105">
        <v>16</v>
      </c>
      <c r="C102" s="132">
        <f t="shared" si="11"/>
        <v>9.4958706556257393E-4</v>
      </c>
      <c r="D102" s="106">
        <v>10656</v>
      </c>
      <c r="E102" s="106">
        <v>1712</v>
      </c>
      <c r="F102" s="106">
        <v>0</v>
      </c>
      <c r="G102" s="106">
        <v>0</v>
      </c>
      <c r="H102" s="106">
        <v>2640</v>
      </c>
      <c r="I102" s="106">
        <v>114642</v>
      </c>
      <c r="J102" s="106">
        <v>400</v>
      </c>
      <c r="K102" s="106">
        <v>65146</v>
      </c>
      <c r="L102" s="107">
        <f t="shared" si="8"/>
        <v>195196</v>
      </c>
      <c r="M102" s="107">
        <f t="shared" si="9"/>
        <v>18150</v>
      </c>
      <c r="N102" s="107">
        <f t="shared" si="6"/>
        <v>213346</v>
      </c>
      <c r="O102" s="133">
        <f t="shared" si="10"/>
        <v>203</v>
      </c>
      <c r="P102" s="133">
        <f t="shared" si="7"/>
        <v>0</v>
      </c>
    </row>
    <row r="103" spans="1:16" x14ac:dyDescent="0.2">
      <c r="A103" s="104">
        <v>6661</v>
      </c>
      <c r="B103" s="105">
        <v>17</v>
      </c>
      <c r="C103" s="132">
        <f t="shared" si="11"/>
        <v>1.30303542444264E-3</v>
      </c>
      <c r="D103" s="106">
        <v>0</v>
      </c>
      <c r="E103" s="106">
        <v>0</v>
      </c>
      <c r="F103" s="106">
        <v>0</v>
      </c>
      <c r="G103" s="106">
        <v>0</v>
      </c>
      <c r="H103" s="106">
        <v>0</v>
      </c>
      <c r="I103" s="106">
        <v>21328</v>
      </c>
      <c r="J103" s="106">
        <v>0</v>
      </c>
      <c r="K103" s="106">
        <v>0</v>
      </c>
      <c r="L103" s="107">
        <f t="shared" si="8"/>
        <v>21328</v>
      </c>
      <c r="M103" s="107">
        <f t="shared" si="9"/>
        <v>2132.8000000000002</v>
      </c>
      <c r="N103" s="107">
        <f t="shared" si="6"/>
        <v>23460.799999999999</v>
      </c>
      <c r="O103" s="133">
        <f t="shared" si="10"/>
        <v>31</v>
      </c>
      <c r="P103" s="133">
        <f t="shared" si="7"/>
        <v>0</v>
      </c>
    </row>
    <row r="104" spans="1:16" x14ac:dyDescent="0.2">
      <c r="A104" s="104">
        <v>6661</v>
      </c>
      <c r="B104" s="105">
        <v>18</v>
      </c>
      <c r="C104" s="132">
        <f t="shared" si="11"/>
        <v>9.8053415689308655E-4</v>
      </c>
      <c r="D104" s="106">
        <v>0</v>
      </c>
      <c r="E104" s="106">
        <v>0</v>
      </c>
      <c r="F104" s="106">
        <v>0</v>
      </c>
      <c r="G104" s="106">
        <v>0</v>
      </c>
      <c r="H104" s="106">
        <v>0</v>
      </c>
      <c r="I104" s="106">
        <v>106732</v>
      </c>
      <c r="J104" s="106">
        <v>0</v>
      </c>
      <c r="K104" s="106">
        <v>208</v>
      </c>
      <c r="L104" s="107">
        <f t="shared" si="8"/>
        <v>106940</v>
      </c>
      <c r="M104" s="107">
        <f t="shared" si="9"/>
        <v>10694</v>
      </c>
      <c r="N104" s="107">
        <f t="shared" si="6"/>
        <v>117634</v>
      </c>
      <c r="O104" s="133">
        <f t="shared" si="10"/>
        <v>115</v>
      </c>
      <c r="P104" s="133">
        <f t="shared" si="7"/>
        <v>0</v>
      </c>
    </row>
    <row r="105" spans="1:16" x14ac:dyDescent="0.2">
      <c r="A105" s="104">
        <v>6661</v>
      </c>
      <c r="B105" s="105">
        <v>19</v>
      </c>
      <c r="C105" s="132">
        <f t="shared" si="11"/>
        <v>7.2644224912677183E-4</v>
      </c>
      <c r="D105" s="106">
        <v>0</v>
      </c>
      <c r="E105" s="106">
        <v>89088</v>
      </c>
      <c r="F105" s="106">
        <v>84259</v>
      </c>
      <c r="G105" s="106">
        <v>0</v>
      </c>
      <c r="H105" s="106">
        <v>0</v>
      </c>
      <c r="I105" s="106">
        <v>6432</v>
      </c>
      <c r="J105" s="106">
        <v>0</v>
      </c>
      <c r="K105" s="106">
        <v>160</v>
      </c>
      <c r="L105" s="107">
        <f t="shared" si="8"/>
        <v>179939</v>
      </c>
      <c r="M105" s="107">
        <f t="shared" si="9"/>
        <v>17993.900000000001</v>
      </c>
      <c r="N105" s="107">
        <f t="shared" si="6"/>
        <v>197932.9</v>
      </c>
      <c r="O105" s="133">
        <f t="shared" si="10"/>
        <v>144</v>
      </c>
      <c r="P105" s="133">
        <f t="shared" si="7"/>
        <v>67.330227216089938</v>
      </c>
    </row>
    <row r="106" spans="1:16" x14ac:dyDescent="0.2">
      <c r="A106" s="104">
        <v>6661</v>
      </c>
      <c r="B106" s="105">
        <v>20</v>
      </c>
      <c r="C106" s="132">
        <f t="shared" si="11"/>
        <v>9.0235203142652819E-4</v>
      </c>
      <c r="D106" s="106">
        <v>0</v>
      </c>
      <c r="E106" s="106">
        <v>0</v>
      </c>
      <c r="F106" s="106">
        <v>0</v>
      </c>
      <c r="G106" s="106">
        <v>0</v>
      </c>
      <c r="H106" s="106">
        <v>14848</v>
      </c>
      <c r="I106" s="106">
        <v>0</v>
      </c>
      <c r="J106" s="106">
        <v>1160</v>
      </c>
      <c r="K106" s="106">
        <v>0</v>
      </c>
      <c r="L106" s="107">
        <f t="shared" si="8"/>
        <v>16008</v>
      </c>
      <c r="M106" s="107">
        <f t="shared" si="9"/>
        <v>0</v>
      </c>
      <c r="N106" s="107">
        <f t="shared" si="6"/>
        <v>16008</v>
      </c>
      <c r="O106" s="133">
        <f t="shared" si="10"/>
        <v>14</v>
      </c>
      <c r="P106" s="133">
        <f t="shared" si="7"/>
        <v>0</v>
      </c>
    </row>
    <row r="107" spans="1:16" x14ac:dyDescent="0.2">
      <c r="A107" s="104">
        <v>6661</v>
      </c>
      <c r="B107" s="105">
        <v>21</v>
      </c>
      <c r="C107" s="132">
        <f t="shared" si="11"/>
        <v>9.2026876851261457E-4</v>
      </c>
      <c r="D107" s="106">
        <v>0</v>
      </c>
      <c r="E107" s="106">
        <v>0</v>
      </c>
      <c r="F107" s="106">
        <v>0</v>
      </c>
      <c r="G107" s="106">
        <v>0</v>
      </c>
      <c r="H107" s="106">
        <v>11360</v>
      </c>
      <c r="I107" s="106">
        <v>0</v>
      </c>
      <c r="J107" s="106">
        <v>256</v>
      </c>
      <c r="K107" s="106">
        <v>0</v>
      </c>
      <c r="L107" s="107">
        <f t="shared" si="8"/>
        <v>11616</v>
      </c>
      <c r="M107" s="107">
        <f t="shared" si="9"/>
        <v>0</v>
      </c>
      <c r="N107" s="107">
        <f t="shared" si="6"/>
        <v>11616</v>
      </c>
      <c r="O107" s="133">
        <f t="shared" si="10"/>
        <v>11</v>
      </c>
      <c r="P107" s="133">
        <f t="shared" si="7"/>
        <v>0</v>
      </c>
    </row>
    <row r="108" spans="1:16" x14ac:dyDescent="0.2">
      <c r="A108" s="104">
        <v>6661</v>
      </c>
      <c r="B108" s="105">
        <v>22</v>
      </c>
      <c r="C108" s="132">
        <f t="shared" si="11"/>
        <v>8.1521153741692665E-4</v>
      </c>
      <c r="D108" s="106">
        <v>0</v>
      </c>
      <c r="E108" s="106">
        <v>0</v>
      </c>
      <c r="F108" s="106">
        <v>0</v>
      </c>
      <c r="G108" s="106">
        <v>0</v>
      </c>
      <c r="H108" s="106">
        <v>384</v>
      </c>
      <c r="I108" s="106">
        <v>0</v>
      </c>
      <c r="J108" s="106">
        <v>0</v>
      </c>
      <c r="K108" s="106">
        <v>0</v>
      </c>
      <c r="L108" s="107">
        <f t="shared" si="8"/>
        <v>384</v>
      </c>
      <c r="M108" s="107">
        <f t="shared" si="9"/>
        <v>0</v>
      </c>
      <c r="N108" s="107">
        <f t="shared" si="6"/>
        <v>384</v>
      </c>
      <c r="O108" s="133">
        <f t="shared" si="10"/>
        <v>0</v>
      </c>
      <c r="P108" s="133">
        <f t="shared" si="7"/>
        <v>0</v>
      </c>
    </row>
    <row r="109" spans="1:16" x14ac:dyDescent="0.2">
      <c r="A109" s="104">
        <v>6661</v>
      </c>
      <c r="B109" s="105">
        <v>23</v>
      </c>
      <c r="C109" s="132">
        <f t="shared" si="11"/>
        <v>9.2922713705565765E-4</v>
      </c>
      <c r="D109" s="106">
        <v>50304</v>
      </c>
      <c r="E109" s="106">
        <v>0</v>
      </c>
      <c r="F109" s="106">
        <v>0</v>
      </c>
      <c r="G109" s="106">
        <v>0</v>
      </c>
      <c r="H109" s="106">
        <v>0</v>
      </c>
      <c r="I109" s="106">
        <v>0</v>
      </c>
      <c r="J109" s="106">
        <v>304</v>
      </c>
      <c r="K109" s="106">
        <v>0</v>
      </c>
      <c r="L109" s="107">
        <f t="shared" si="8"/>
        <v>50608</v>
      </c>
      <c r="M109" s="107">
        <f t="shared" si="9"/>
        <v>0</v>
      </c>
      <c r="N109" s="107">
        <f t="shared" si="6"/>
        <v>50608</v>
      </c>
      <c r="O109" s="133">
        <f t="shared" si="10"/>
        <v>47</v>
      </c>
      <c r="P109" s="133">
        <f t="shared" si="7"/>
        <v>0</v>
      </c>
    </row>
    <row r="110" spans="1:16" x14ac:dyDescent="0.2">
      <c r="A110" s="104">
        <v>6661</v>
      </c>
      <c r="B110" s="105">
        <v>24</v>
      </c>
      <c r="C110" s="132">
        <f t="shared" si="11"/>
        <v>8.0625316887388357E-4</v>
      </c>
      <c r="D110" s="106">
        <v>20400</v>
      </c>
      <c r="E110" s="106">
        <v>0</v>
      </c>
      <c r="F110" s="106">
        <v>0</v>
      </c>
      <c r="G110" s="106">
        <v>0</v>
      </c>
      <c r="H110" s="106">
        <v>1344</v>
      </c>
      <c r="I110" s="106">
        <v>0</v>
      </c>
      <c r="J110" s="106">
        <v>94048</v>
      </c>
      <c r="K110" s="106">
        <v>0</v>
      </c>
      <c r="L110" s="107">
        <f t="shared" si="8"/>
        <v>115792</v>
      </c>
      <c r="M110" s="107">
        <f t="shared" si="9"/>
        <v>0</v>
      </c>
      <c r="N110" s="107">
        <f t="shared" si="6"/>
        <v>115792</v>
      </c>
      <c r="O110" s="133">
        <f t="shared" si="10"/>
        <v>93</v>
      </c>
      <c r="P110" s="133">
        <f t="shared" si="7"/>
        <v>0</v>
      </c>
    </row>
    <row r="111" spans="1:16" x14ac:dyDescent="0.2">
      <c r="A111" s="104">
        <v>6661</v>
      </c>
      <c r="B111" s="105">
        <v>25</v>
      </c>
      <c r="C111" s="132">
        <f t="shared" si="11"/>
        <v>6.7513522928934282E-4</v>
      </c>
      <c r="D111" s="106">
        <v>325008</v>
      </c>
      <c r="E111" s="106">
        <v>0</v>
      </c>
      <c r="F111" s="106">
        <v>0</v>
      </c>
      <c r="G111" s="106">
        <v>0</v>
      </c>
      <c r="H111" s="106">
        <v>1728</v>
      </c>
      <c r="I111" s="106">
        <v>0</v>
      </c>
      <c r="J111" s="106">
        <v>2296</v>
      </c>
      <c r="K111" s="106">
        <v>0</v>
      </c>
      <c r="L111" s="107">
        <f t="shared" si="8"/>
        <v>329032</v>
      </c>
      <c r="M111" s="107">
        <f t="shared" si="9"/>
        <v>0</v>
      </c>
      <c r="N111" s="107">
        <f t="shared" si="6"/>
        <v>329032</v>
      </c>
      <c r="O111" s="133">
        <f t="shared" si="10"/>
        <v>222</v>
      </c>
      <c r="P111" s="133">
        <f t="shared" si="7"/>
        <v>0</v>
      </c>
    </row>
    <row r="112" spans="1:16" x14ac:dyDescent="0.2">
      <c r="A112" s="104">
        <v>6661</v>
      </c>
      <c r="B112" s="105">
        <v>26</v>
      </c>
      <c r="C112" s="132">
        <f t="shared" si="11"/>
        <v>9.0398082570708146E-4</v>
      </c>
      <c r="D112" s="106">
        <v>98336</v>
      </c>
      <c r="E112" s="106">
        <v>0</v>
      </c>
      <c r="F112" s="106">
        <v>0</v>
      </c>
      <c r="G112" s="106">
        <v>0</v>
      </c>
      <c r="H112" s="106">
        <v>4176</v>
      </c>
      <c r="I112" s="106">
        <v>0</v>
      </c>
      <c r="J112" s="106">
        <v>840</v>
      </c>
      <c r="K112" s="106">
        <v>0</v>
      </c>
      <c r="L112" s="107">
        <f t="shared" si="8"/>
        <v>103352</v>
      </c>
      <c r="M112" s="107">
        <f t="shared" si="9"/>
        <v>0</v>
      </c>
      <c r="N112" s="107">
        <f t="shared" si="6"/>
        <v>103352</v>
      </c>
      <c r="O112" s="133">
        <f t="shared" si="10"/>
        <v>93</v>
      </c>
      <c r="P112" s="133">
        <f t="shared" si="7"/>
        <v>0</v>
      </c>
    </row>
    <row r="113" spans="1:16" x14ac:dyDescent="0.2">
      <c r="A113" s="104">
        <v>6661</v>
      </c>
      <c r="B113" s="105">
        <v>27</v>
      </c>
      <c r="C113" s="132">
        <f t="shared" si="11"/>
        <v>0</v>
      </c>
      <c r="D113" s="106">
        <v>0</v>
      </c>
      <c r="E113" s="106">
        <v>0</v>
      </c>
      <c r="F113" s="106">
        <v>0</v>
      </c>
      <c r="G113" s="106">
        <v>0</v>
      </c>
      <c r="H113" s="106">
        <v>0</v>
      </c>
      <c r="I113" s="106">
        <v>0</v>
      </c>
      <c r="J113" s="106">
        <v>0</v>
      </c>
      <c r="K113" s="106">
        <v>0</v>
      </c>
      <c r="L113" s="107">
        <f t="shared" si="8"/>
        <v>0</v>
      </c>
      <c r="M113" s="107">
        <f t="shared" si="9"/>
        <v>0</v>
      </c>
      <c r="N113" s="107">
        <f t="shared" si="6"/>
        <v>0</v>
      </c>
      <c r="O113" s="133">
        <f t="shared" si="10"/>
        <v>0</v>
      </c>
      <c r="P113" s="133">
        <f t="shared" si="7"/>
        <v>0</v>
      </c>
    </row>
    <row r="114" spans="1:16" x14ac:dyDescent="0.2">
      <c r="A114" s="104">
        <v>12015</v>
      </c>
      <c r="B114" s="105">
        <v>1</v>
      </c>
      <c r="C114" s="132">
        <f t="shared" si="11"/>
        <v>8.1032515457526674E-4</v>
      </c>
      <c r="D114" s="106">
        <v>46944</v>
      </c>
      <c r="E114" s="106">
        <v>0</v>
      </c>
      <c r="F114" s="106">
        <v>0</v>
      </c>
      <c r="G114" s="106">
        <v>0</v>
      </c>
      <c r="H114" s="106">
        <v>0</v>
      </c>
      <c r="I114" s="106">
        <v>0</v>
      </c>
      <c r="J114" s="106">
        <v>5956</v>
      </c>
      <c r="K114" s="106">
        <v>0</v>
      </c>
      <c r="L114" s="107">
        <f t="shared" si="8"/>
        <v>52900</v>
      </c>
      <c r="M114" s="107">
        <f t="shared" si="9"/>
        <v>0</v>
      </c>
      <c r="N114" s="107">
        <f t="shared" si="6"/>
        <v>52900</v>
      </c>
      <c r="O114" s="133">
        <f t="shared" si="10"/>
        <v>43</v>
      </c>
      <c r="P114" s="133">
        <f t="shared" si="7"/>
        <v>0</v>
      </c>
    </row>
    <row r="115" spans="1:16" x14ac:dyDescent="0.2">
      <c r="A115" s="104">
        <v>12015</v>
      </c>
      <c r="B115" s="105">
        <v>2</v>
      </c>
      <c r="C115" s="132">
        <f t="shared" si="11"/>
        <v>8.1765472883775655E-4</v>
      </c>
      <c r="D115" s="106">
        <v>0</v>
      </c>
      <c r="E115" s="106">
        <v>0</v>
      </c>
      <c r="F115" s="106">
        <v>0</v>
      </c>
      <c r="G115" s="106">
        <v>0</v>
      </c>
      <c r="H115" s="106">
        <v>166640</v>
      </c>
      <c r="I115" s="106">
        <v>0</v>
      </c>
      <c r="J115" s="106">
        <v>5240</v>
      </c>
      <c r="K115" s="106">
        <v>0</v>
      </c>
      <c r="L115" s="107">
        <f t="shared" si="8"/>
        <v>171880</v>
      </c>
      <c r="M115" s="107">
        <f t="shared" si="9"/>
        <v>0</v>
      </c>
      <c r="N115" s="107">
        <f t="shared" si="6"/>
        <v>171880</v>
      </c>
      <c r="O115" s="133">
        <f t="shared" si="10"/>
        <v>141</v>
      </c>
      <c r="P115" s="133">
        <f t="shared" si="7"/>
        <v>0</v>
      </c>
    </row>
    <row r="116" spans="1:16" x14ac:dyDescent="0.2">
      <c r="A116" s="104">
        <v>12015</v>
      </c>
      <c r="B116" s="105">
        <v>3</v>
      </c>
      <c r="C116" s="132">
        <f t="shared" si="11"/>
        <v>7.3214302910870838E-4</v>
      </c>
      <c r="D116" s="106">
        <v>0</v>
      </c>
      <c r="E116" s="106">
        <v>1776288</v>
      </c>
      <c r="F116" s="106">
        <v>0</v>
      </c>
      <c r="G116" s="106">
        <v>0</v>
      </c>
      <c r="H116" s="106">
        <v>24688</v>
      </c>
      <c r="I116" s="106">
        <v>0</v>
      </c>
      <c r="J116" s="106">
        <v>704</v>
      </c>
      <c r="K116" s="106">
        <v>0</v>
      </c>
      <c r="L116" s="107">
        <f t="shared" si="8"/>
        <v>1801680</v>
      </c>
      <c r="M116" s="107">
        <f t="shared" si="9"/>
        <v>177628.80000000002</v>
      </c>
      <c r="N116" s="107">
        <f t="shared" si="6"/>
        <v>1979308.8</v>
      </c>
      <c r="O116" s="133">
        <f t="shared" si="10"/>
        <v>1449</v>
      </c>
      <c r="P116" s="133">
        <f t="shared" si="7"/>
        <v>0</v>
      </c>
    </row>
    <row r="117" spans="1:16" x14ac:dyDescent="0.2">
      <c r="A117" s="104">
        <v>12015</v>
      </c>
      <c r="B117" s="105">
        <v>4</v>
      </c>
      <c r="C117" s="132">
        <f t="shared" si="11"/>
        <v>7.2969983768787848E-4</v>
      </c>
      <c r="D117" s="106">
        <v>200086</v>
      </c>
      <c r="E117" s="106">
        <v>68544</v>
      </c>
      <c r="F117" s="106">
        <v>0</v>
      </c>
      <c r="G117" s="106">
        <v>0</v>
      </c>
      <c r="H117" s="106">
        <v>421424</v>
      </c>
      <c r="I117" s="106">
        <v>51680</v>
      </c>
      <c r="J117" s="106">
        <v>64602</v>
      </c>
      <c r="K117" s="106">
        <v>5104</v>
      </c>
      <c r="L117" s="107">
        <f t="shared" si="8"/>
        <v>811440</v>
      </c>
      <c r="M117" s="107">
        <f t="shared" si="9"/>
        <v>12532.800000000001</v>
      </c>
      <c r="N117" s="107">
        <f t="shared" si="6"/>
        <v>823972.8</v>
      </c>
      <c r="O117" s="133">
        <f t="shared" si="10"/>
        <v>601</v>
      </c>
      <c r="P117" s="133">
        <f t="shared" si="7"/>
        <v>0</v>
      </c>
    </row>
    <row r="118" spans="1:16" x14ac:dyDescent="0.2">
      <c r="A118" s="104">
        <v>12015</v>
      </c>
      <c r="B118" s="105">
        <v>5</v>
      </c>
      <c r="C118" s="132">
        <f t="shared" si="11"/>
        <v>2.8715643166154678E-3</v>
      </c>
      <c r="D118" s="106">
        <v>0</v>
      </c>
      <c r="E118" s="106">
        <v>0</v>
      </c>
      <c r="F118" s="106">
        <v>0</v>
      </c>
      <c r="G118" s="106">
        <v>0</v>
      </c>
      <c r="H118" s="106">
        <v>0</v>
      </c>
      <c r="I118" s="106">
        <v>0</v>
      </c>
      <c r="J118" s="106">
        <v>0</v>
      </c>
      <c r="K118" s="106">
        <v>0</v>
      </c>
      <c r="L118" s="107">
        <f t="shared" si="8"/>
        <v>0</v>
      </c>
      <c r="M118" s="107">
        <f t="shared" si="9"/>
        <v>0</v>
      </c>
      <c r="N118" s="107">
        <f t="shared" si="6"/>
        <v>0</v>
      </c>
      <c r="O118" s="133">
        <f t="shared" si="10"/>
        <v>0</v>
      </c>
      <c r="P118" s="133">
        <f t="shared" si="7"/>
        <v>0</v>
      </c>
    </row>
    <row r="119" spans="1:16" x14ac:dyDescent="0.2">
      <c r="A119" s="104">
        <v>12015</v>
      </c>
      <c r="B119" s="105">
        <v>6</v>
      </c>
      <c r="C119" s="132">
        <f t="shared" si="11"/>
        <v>7.9485160891001037E-4</v>
      </c>
      <c r="D119" s="106">
        <v>68160</v>
      </c>
      <c r="E119" s="106">
        <v>0</v>
      </c>
      <c r="F119" s="106">
        <v>0</v>
      </c>
      <c r="G119" s="106">
        <v>0</v>
      </c>
      <c r="H119" s="106">
        <v>178880</v>
      </c>
      <c r="I119" s="106">
        <v>0</v>
      </c>
      <c r="J119" s="106">
        <v>576</v>
      </c>
      <c r="K119" s="106">
        <v>0</v>
      </c>
      <c r="L119" s="107">
        <f t="shared" si="8"/>
        <v>247616</v>
      </c>
      <c r="M119" s="107">
        <f t="shared" si="9"/>
        <v>0</v>
      </c>
      <c r="N119" s="107">
        <f t="shared" si="6"/>
        <v>247616</v>
      </c>
      <c r="O119" s="133">
        <f t="shared" si="10"/>
        <v>197</v>
      </c>
      <c r="P119" s="133">
        <f t="shared" si="7"/>
        <v>0</v>
      </c>
    </row>
    <row r="120" spans="1:16" x14ac:dyDescent="0.2">
      <c r="A120" s="104">
        <v>12015</v>
      </c>
      <c r="B120" s="105">
        <v>7</v>
      </c>
      <c r="C120" s="132">
        <f t="shared" si="11"/>
        <v>8.746625286571221E-4</v>
      </c>
      <c r="D120" s="106">
        <v>0</v>
      </c>
      <c r="E120" s="106">
        <v>269952</v>
      </c>
      <c r="F120" s="106">
        <v>0</v>
      </c>
      <c r="G120" s="106">
        <v>0</v>
      </c>
      <c r="H120" s="106">
        <v>0</v>
      </c>
      <c r="I120" s="106">
        <v>226672</v>
      </c>
      <c r="J120" s="106">
        <v>0</v>
      </c>
      <c r="K120" s="106">
        <v>27286</v>
      </c>
      <c r="L120" s="107">
        <f t="shared" si="8"/>
        <v>523910</v>
      </c>
      <c r="M120" s="107">
        <f t="shared" si="9"/>
        <v>52391</v>
      </c>
      <c r="N120" s="107">
        <f t="shared" si="6"/>
        <v>576301</v>
      </c>
      <c r="O120" s="133">
        <f t="shared" si="10"/>
        <v>504</v>
      </c>
      <c r="P120" s="133">
        <f t="shared" si="7"/>
        <v>0</v>
      </c>
    </row>
    <row r="121" spans="1:16" x14ac:dyDescent="0.2">
      <c r="A121" s="104">
        <v>12015</v>
      </c>
      <c r="B121" s="105">
        <v>8</v>
      </c>
      <c r="C121" s="132">
        <f t="shared" si="11"/>
        <v>9.0886720854874148E-4</v>
      </c>
      <c r="D121" s="106">
        <v>0</v>
      </c>
      <c r="E121" s="106">
        <v>0</v>
      </c>
      <c r="F121" s="106">
        <v>0</v>
      </c>
      <c r="G121" s="106">
        <v>0</v>
      </c>
      <c r="H121" s="106">
        <v>14352</v>
      </c>
      <c r="I121" s="106">
        <v>0</v>
      </c>
      <c r="J121" s="106">
        <v>6781</v>
      </c>
      <c r="K121" s="106">
        <v>0</v>
      </c>
      <c r="L121" s="107">
        <f t="shared" si="8"/>
        <v>21133</v>
      </c>
      <c r="M121" s="107">
        <f t="shared" si="9"/>
        <v>0</v>
      </c>
      <c r="N121" s="107">
        <f t="shared" si="6"/>
        <v>21133</v>
      </c>
      <c r="O121" s="133">
        <f t="shared" si="10"/>
        <v>19</v>
      </c>
      <c r="P121" s="133">
        <f t="shared" si="7"/>
        <v>0</v>
      </c>
    </row>
    <row r="122" spans="1:16" x14ac:dyDescent="0.2">
      <c r="A122" s="104">
        <v>12015</v>
      </c>
      <c r="B122" s="105">
        <v>9</v>
      </c>
      <c r="C122" s="132">
        <f t="shared" si="11"/>
        <v>7.8019246038503074E-4</v>
      </c>
      <c r="D122" s="106">
        <v>46416</v>
      </c>
      <c r="E122" s="106">
        <v>22576</v>
      </c>
      <c r="F122" s="106">
        <v>0</v>
      </c>
      <c r="G122" s="106">
        <v>0</v>
      </c>
      <c r="H122" s="106">
        <v>101952</v>
      </c>
      <c r="I122" s="106">
        <v>8368</v>
      </c>
      <c r="J122" s="106">
        <v>1836</v>
      </c>
      <c r="K122" s="106">
        <v>2100</v>
      </c>
      <c r="L122" s="107">
        <f t="shared" si="8"/>
        <v>183248</v>
      </c>
      <c r="M122" s="107">
        <f t="shared" si="9"/>
        <v>3304.4</v>
      </c>
      <c r="N122" s="107">
        <f t="shared" si="6"/>
        <v>186552.4</v>
      </c>
      <c r="O122" s="133">
        <f t="shared" si="10"/>
        <v>146</v>
      </c>
      <c r="P122" s="133">
        <f t="shared" si="7"/>
        <v>0</v>
      </c>
    </row>
    <row r="123" spans="1:16" x14ac:dyDescent="0.2">
      <c r="A123" s="104">
        <v>12015</v>
      </c>
      <c r="B123" s="105">
        <v>10</v>
      </c>
      <c r="C123" s="132">
        <f t="shared" si="11"/>
        <v>1.1564439391928429E-3</v>
      </c>
      <c r="D123" s="106">
        <v>0</v>
      </c>
      <c r="E123" s="106">
        <v>15424</v>
      </c>
      <c r="F123" s="106">
        <v>0</v>
      </c>
      <c r="G123" s="106">
        <v>0</v>
      </c>
      <c r="H123" s="106">
        <v>0</v>
      </c>
      <c r="I123" s="106">
        <v>0</v>
      </c>
      <c r="J123" s="106">
        <v>0</v>
      </c>
      <c r="K123" s="106">
        <v>0</v>
      </c>
      <c r="L123" s="107">
        <f t="shared" si="8"/>
        <v>15424</v>
      </c>
      <c r="M123" s="107">
        <f t="shared" si="9"/>
        <v>1542.4</v>
      </c>
      <c r="N123" s="107">
        <f t="shared" si="6"/>
        <v>16966.400000000001</v>
      </c>
      <c r="O123" s="133">
        <f t="shared" si="10"/>
        <v>20</v>
      </c>
      <c r="P123" s="133">
        <f t="shared" si="7"/>
        <v>0</v>
      </c>
    </row>
    <row r="124" spans="1:16" x14ac:dyDescent="0.2">
      <c r="A124" s="104">
        <v>12015</v>
      </c>
      <c r="B124" s="105">
        <v>11</v>
      </c>
      <c r="C124" s="132">
        <f t="shared" si="11"/>
        <v>8.0055238889194702E-4</v>
      </c>
      <c r="D124" s="106">
        <v>0</v>
      </c>
      <c r="E124" s="106">
        <v>0</v>
      </c>
      <c r="F124" s="106">
        <v>0</v>
      </c>
      <c r="G124" s="106">
        <v>0</v>
      </c>
      <c r="H124" s="106">
        <v>0</v>
      </c>
      <c r="I124" s="106">
        <v>267040</v>
      </c>
      <c r="J124" s="106">
        <v>0</v>
      </c>
      <c r="K124" s="106">
        <v>12039</v>
      </c>
      <c r="L124" s="107">
        <f t="shared" si="8"/>
        <v>279079</v>
      </c>
      <c r="M124" s="107">
        <f t="shared" si="9"/>
        <v>27907.9</v>
      </c>
      <c r="N124" s="107">
        <f t="shared" si="6"/>
        <v>306986.90000000002</v>
      </c>
      <c r="O124" s="133">
        <f t="shared" si="10"/>
        <v>246</v>
      </c>
      <c r="P124" s="133">
        <f t="shared" si="7"/>
        <v>0</v>
      </c>
    </row>
    <row r="125" spans="1:16" x14ac:dyDescent="0.2">
      <c r="A125" s="104">
        <v>12015</v>
      </c>
      <c r="B125" s="105">
        <v>12</v>
      </c>
      <c r="C125" s="132">
        <f t="shared" si="11"/>
        <v>7.6960529756143418E-4</v>
      </c>
      <c r="D125" s="106">
        <v>1992384</v>
      </c>
      <c r="E125" s="106">
        <v>0</v>
      </c>
      <c r="F125" s="106">
        <v>0</v>
      </c>
      <c r="G125" s="106">
        <v>330054</v>
      </c>
      <c r="H125" s="106">
        <v>22304</v>
      </c>
      <c r="I125" s="106">
        <v>0</v>
      </c>
      <c r="J125" s="106">
        <v>5586</v>
      </c>
      <c r="K125" s="106">
        <v>0</v>
      </c>
      <c r="L125" s="107">
        <f t="shared" si="8"/>
        <v>2350328</v>
      </c>
      <c r="M125" s="107">
        <f t="shared" si="9"/>
        <v>0</v>
      </c>
      <c r="N125" s="107">
        <f t="shared" si="6"/>
        <v>2350328</v>
      </c>
      <c r="O125" s="133">
        <f t="shared" si="10"/>
        <v>1809</v>
      </c>
      <c r="P125" s="133">
        <f t="shared" si="7"/>
        <v>254.0113068813416</v>
      </c>
    </row>
    <row r="126" spans="1:16" x14ac:dyDescent="0.2">
      <c r="A126" s="104">
        <v>12015</v>
      </c>
      <c r="B126" s="105">
        <v>13</v>
      </c>
      <c r="C126" s="132">
        <f t="shared" si="11"/>
        <v>7.1666948344345212E-4</v>
      </c>
      <c r="D126" s="106">
        <v>633920</v>
      </c>
      <c r="E126" s="106">
        <v>0</v>
      </c>
      <c r="F126" s="106">
        <v>0</v>
      </c>
      <c r="G126" s="106">
        <v>0</v>
      </c>
      <c r="H126" s="106">
        <v>29568</v>
      </c>
      <c r="I126" s="106">
        <v>0</v>
      </c>
      <c r="J126" s="106">
        <v>1908</v>
      </c>
      <c r="K126" s="106">
        <v>0</v>
      </c>
      <c r="L126" s="107">
        <f t="shared" si="8"/>
        <v>665396</v>
      </c>
      <c r="M126" s="107">
        <f t="shared" si="9"/>
        <v>0</v>
      </c>
      <c r="N126" s="107">
        <f t="shared" si="6"/>
        <v>665396</v>
      </c>
      <c r="O126" s="133">
        <f t="shared" si="10"/>
        <v>477</v>
      </c>
      <c r="P126" s="133">
        <f t="shared" si="7"/>
        <v>0</v>
      </c>
    </row>
    <row r="127" spans="1:16" x14ac:dyDescent="0.2">
      <c r="A127" s="104">
        <v>12015</v>
      </c>
      <c r="B127" s="105">
        <v>14</v>
      </c>
      <c r="C127" s="132">
        <f t="shared" si="11"/>
        <v>1.1613303220345029E-3</v>
      </c>
      <c r="D127" s="106">
        <v>0</v>
      </c>
      <c r="E127" s="106">
        <v>0</v>
      </c>
      <c r="F127" s="106">
        <v>0</v>
      </c>
      <c r="G127" s="106">
        <v>0</v>
      </c>
      <c r="H127" s="106">
        <v>0</v>
      </c>
      <c r="I127" s="106">
        <v>415280</v>
      </c>
      <c r="J127" s="106">
        <v>0</v>
      </c>
      <c r="K127" s="106">
        <v>17491</v>
      </c>
      <c r="L127" s="107">
        <f t="shared" si="8"/>
        <v>432771</v>
      </c>
      <c r="M127" s="107">
        <f t="shared" si="9"/>
        <v>43277.100000000006</v>
      </c>
      <c r="N127" s="107">
        <f t="shared" si="6"/>
        <v>476048.1</v>
      </c>
      <c r="O127" s="133">
        <f t="shared" si="10"/>
        <v>553</v>
      </c>
      <c r="P127" s="133">
        <f t="shared" si="7"/>
        <v>0</v>
      </c>
    </row>
    <row r="128" spans="1:16" x14ac:dyDescent="0.2">
      <c r="A128" s="104">
        <v>12015</v>
      </c>
      <c r="B128" s="105">
        <v>15</v>
      </c>
      <c r="C128" s="132">
        <f t="shared" si="11"/>
        <v>1.6320518691144066E-3</v>
      </c>
      <c r="D128" s="106">
        <v>0</v>
      </c>
      <c r="E128" s="106">
        <v>0</v>
      </c>
      <c r="F128" s="106">
        <v>0</v>
      </c>
      <c r="G128" s="106">
        <v>0</v>
      </c>
      <c r="H128" s="106">
        <v>0</v>
      </c>
      <c r="I128" s="106">
        <v>19648</v>
      </c>
      <c r="J128" s="106">
        <v>0</v>
      </c>
      <c r="K128" s="106">
        <v>0</v>
      </c>
      <c r="L128" s="107">
        <f t="shared" si="8"/>
        <v>19648</v>
      </c>
      <c r="M128" s="107">
        <f t="shared" si="9"/>
        <v>1964.8000000000002</v>
      </c>
      <c r="N128" s="107">
        <f t="shared" si="6"/>
        <v>21612.799999999999</v>
      </c>
      <c r="O128" s="133">
        <f t="shared" si="10"/>
        <v>35</v>
      </c>
      <c r="P128" s="133">
        <f t="shared" si="7"/>
        <v>0</v>
      </c>
    </row>
    <row r="129" spans="1:16" x14ac:dyDescent="0.2">
      <c r="A129" s="104">
        <v>12015</v>
      </c>
      <c r="B129" s="105">
        <v>16</v>
      </c>
      <c r="C129" s="132">
        <f t="shared" si="11"/>
        <v>9.4958706556257393E-4</v>
      </c>
      <c r="D129" s="106">
        <v>0</v>
      </c>
      <c r="E129" s="106">
        <v>0</v>
      </c>
      <c r="F129" s="106">
        <v>0</v>
      </c>
      <c r="G129" s="106">
        <v>0</v>
      </c>
      <c r="H129" s="106">
        <v>2784</v>
      </c>
      <c r="I129" s="106">
        <v>487828</v>
      </c>
      <c r="J129" s="106">
        <v>14400</v>
      </c>
      <c r="K129" s="106">
        <v>72574</v>
      </c>
      <c r="L129" s="107">
        <f t="shared" si="8"/>
        <v>577586</v>
      </c>
      <c r="M129" s="107">
        <f t="shared" si="9"/>
        <v>56040.200000000004</v>
      </c>
      <c r="N129" s="107">
        <f t="shared" si="6"/>
        <v>633626.19999999995</v>
      </c>
      <c r="O129" s="133">
        <f t="shared" si="10"/>
        <v>602</v>
      </c>
      <c r="P129" s="133">
        <f t="shared" si="7"/>
        <v>0</v>
      </c>
    </row>
    <row r="130" spans="1:16" x14ac:dyDescent="0.2">
      <c r="A130" s="104">
        <v>12015</v>
      </c>
      <c r="B130" s="105">
        <v>17</v>
      </c>
      <c r="C130" s="132">
        <f t="shared" si="11"/>
        <v>1.30303542444264E-3</v>
      </c>
      <c r="D130" s="106">
        <v>0</v>
      </c>
      <c r="E130" s="106">
        <v>0</v>
      </c>
      <c r="F130" s="106">
        <v>0</v>
      </c>
      <c r="G130" s="106">
        <v>0</v>
      </c>
      <c r="H130" s="106">
        <v>0</v>
      </c>
      <c r="I130" s="106">
        <v>0</v>
      </c>
      <c r="J130" s="106">
        <v>0</v>
      </c>
      <c r="K130" s="106">
        <v>0</v>
      </c>
      <c r="L130" s="107">
        <f t="shared" si="8"/>
        <v>0</v>
      </c>
      <c r="M130" s="107">
        <f t="shared" si="9"/>
        <v>0</v>
      </c>
      <c r="N130" s="107">
        <f t="shared" si="6"/>
        <v>0</v>
      </c>
      <c r="O130" s="133">
        <f t="shared" si="10"/>
        <v>0</v>
      </c>
      <c r="P130" s="133">
        <f t="shared" si="7"/>
        <v>0</v>
      </c>
    </row>
    <row r="131" spans="1:16" x14ac:dyDescent="0.2">
      <c r="A131" s="104">
        <v>12015</v>
      </c>
      <c r="B131" s="105">
        <v>18</v>
      </c>
      <c r="C131" s="132">
        <f t="shared" si="11"/>
        <v>9.8053415689308655E-4</v>
      </c>
      <c r="D131" s="106">
        <v>0</v>
      </c>
      <c r="E131" s="106">
        <v>0</v>
      </c>
      <c r="F131" s="106">
        <v>0</v>
      </c>
      <c r="G131" s="106">
        <v>0</v>
      </c>
      <c r="H131" s="106">
        <v>0</v>
      </c>
      <c r="I131" s="106">
        <v>85040</v>
      </c>
      <c r="J131" s="106">
        <v>0</v>
      </c>
      <c r="K131" s="106">
        <v>2592</v>
      </c>
      <c r="L131" s="107">
        <f t="shared" si="8"/>
        <v>87632</v>
      </c>
      <c r="M131" s="107">
        <f t="shared" si="9"/>
        <v>8763.2000000000007</v>
      </c>
      <c r="N131" s="107">
        <f t="shared" si="6"/>
        <v>96395.199999999997</v>
      </c>
      <c r="O131" s="133">
        <f t="shared" si="10"/>
        <v>95</v>
      </c>
      <c r="P131" s="133">
        <f t="shared" si="7"/>
        <v>0</v>
      </c>
    </row>
    <row r="132" spans="1:16" x14ac:dyDescent="0.2">
      <c r="A132" s="104">
        <v>12015</v>
      </c>
      <c r="B132" s="105">
        <v>19</v>
      </c>
      <c r="C132" s="132">
        <f t="shared" si="11"/>
        <v>7.2644224912677183E-4</v>
      </c>
      <c r="D132" s="106">
        <v>0</v>
      </c>
      <c r="E132" s="106">
        <v>916896</v>
      </c>
      <c r="F132" s="106">
        <v>727436</v>
      </c>
      <c r="G132" s="106">
        <v>0</v>
      </c>
      <c r="H132" s="106">
        <v>0</v>
      </c>
      <c r="I132" s="106">
        <v>0</v>
      </c>
      <c r="J132" s="106">
        <v>0</v>
      </c>
      <c r="K132" s="106">
        <v>0</v>
      </c>
      <c r="L132" s="107">
        <f t="shared" si="8"/>
        <v>1644332</v>
      </c>
      <c r="M132" s="107">
        <f t="shared" si="9"/>
        <v>164433.20000000001</v>
      </c>
      <c r="N132" s="107">
        <f t="shared" si="6"/>
        <v>1808765.2</v>
      </c>
      <c r="O132" s="133">
        <f t="shared" si="10"/>
        <v>1314</v>
      </c>
      <c r="P132" s="133">
        <f t="shared" si="7"/>
        <v>581.28426832936066</v>
      </c>
    </row>
    <row r="133" spans="1:16" x14ac:dyDescent="0.2">
      <c r="A133" s="104">
        <v>12015</v>
      </c>
      <c r="B133" s="105">
        <v>20</v>
      </c>
      <c r="C133" s="132">
        <f t="shared" si="11"/>
        <v>9.0235203142652819E-4</v>
      </c>
      <c r="D133" s="106">
        <v>0</v>
      </c>
      <c r="E133" s="106">
        <v>0</v>
      </c>
      <c r="F133" s="106">
        <v>0</v>
      </c>
      <c r="G133" s="106">
        <v>0</v>
      </c>
      <c r="H133" s="106">
        <v>172800</v>
      </c>
      <c r="I133" s="106">
        <v>0</v>
      </c>
      <c r="J133" s="106">
        <v>1566</v>
      </c>
      <c r="K133" s="106">
        <v>0</v>
      </c>
      <c r="L133" s="107">
        <f t="shared" si="8"/>
        <v>174366</v>
      </c>
      <c r="M133" s="107">
        <f t="shared" si="9"/>
        <v>0</v>
      </c>
      <c r="N133" s="107">
        <f t="shared" si="6"/>
        <v>174366</v>
      </c>
      <c r="O133" s="133">
        <f t="shared" si="10"/>
        <v>157</v>
      </c>
      <c r="P133" s="133">
        <f t="shared" si="7"/>
        <v>0</v>
      </c>
    </row>
    <row r="134" spans="1:16" x14ac:dyDescent="0.2">
      <c r="A134" s="104">
        <v>12015</v>
      </c>
      <c r="B134" s="105">
        <v>21</v>
      </c>
      <c r="C134" s="132">
        <f t="shared" si="11"/>
        <v>9.2026876851261457E-4</v>
      </c>
      <c r="D134" s="106">
        <v>0</v>
      </c>
      <c r="E134" s="106">
        <v>0</v>
      </c>
      <c r="F134" s="106">
        <v>0</v>
      </c>
      <c r="G134" s="106">
        <v>0</v>
      </c>
      <c r="H134" s="106">
        <v>3456</v>
      </c>
      <c r="I134" s="106">
        <v>0</v>
      </c>
      <c r="J134" s="106">
        <v>41440</v>
      </c>
      <c r="K134" s="106">
        <v>0</v>
      </c>
      <c r="L134" s="107">
        <f t="shared" si="8"/>
        <v>44896</v>
      </c>
      <c r="M134" s="107">
        <f t="shared" si="9"/>
        <v>0</v>
      </c>
      <c r="N134" s="107">
        <f t="shared" ref="N134:N197" si="12">SUM(L134:M134)</f>
        <v>44896</v>
      </c>
      <c r="O134" s="133">
        <f t="shared" si="10"/>
        <v>41</v>
      </c>
      <c r="P134" s="133">
        <f t="shared" ref="P134:P197" si="13">(G134+F134*1.1)*C134</f>
        <v>0</v>
      </c>
    </row>
    <row r="135" spans="1:16" x14ac:dyDescent="0.2">
      <c r="A135" s="104">
        <v>12015</v>
      </c>
      <c r="B135" s="105">
        <v>22</v>
      </c>
      <c r="C135" s="132">
        <f t="shared" si="11"/>
        <v>8.1521153741692665E-4</v>
      </c>
      <c r="D135" s="106">
        <v>0</v>
      </c>
      <c r="E135" s="106">
        <v>0</v>
      </c>
      <c r="F135" s="106">
        <v>0</v>
      </c>
      <c r="G135" s="106">
        <v>0</v>
      </c>
      <c r="H135" s="106">
        <v>21152</v>
      </c>
      <c r="I135" s="106">
        <v>0</v>
      </c>
      <c r="J135" s="106">
        <v>12100</v>
      </c>
      <c r="K135" s="106">
        <v>0</v>
      </c>
      <c r="L135" s="107">
        <f t="shared" ref="L135:L198" si="14">SUM(D135:K135)</f>
        <v>33252</v>
      </c>
      <c r="M135" s="107">
        <f t="shared" ref="M135:M198" si="15">IF(B135&lt;28,E135+F135+I135+K135,0)*0.1</f>
        <v>0</v>
      </c>
      <c r="N135" s="107">
        <f t="shared" si="12"/>
        <v>33252</v>
      </c>
      <c r="O135" s="133">
        <f t="shared" ref="O135:O198" si="16">ROUND(N135*C135,0)</f>
        <v>27</v>
      </c>
      <c r="P135" s="133">
        <f t="shared" si="13"/>
        <v>0</v>
      </c>
    </row>
    <row r="136" spans="1:16" x14ac:dyDescent="0.2">
      <c r="A136" s="104">
        <v>12015</v>
      </c>
      <c r="B136" s="105">
        <v>23</v>
      </c>
      <c r="C136" s="132">
        <f t="shared" si="11"/>
        <v>9.2922713705565765E-4</v>
      </c>
      <c r="D136" s="106">
        <v>202416</v>
      </c>
      <c r="E136" s="106">
        <v>0</v>
      </c>
      <c r="F136" s="106">
        <v>0</v>
      </c>
      <c r="G136" s="106">
        <v>0</v>
      </c>
      <c r="H136" s="106">
        <v>8944</v>
      </c>
      <c r="I136" s="106">
        <v>0</v>
      </c>
      <c r="J136" s="106">
        <v>0</v>
      </c>
      <c r="K136" s="106">
        <v>0</v>
      </c>
      <c r="L136" s="107">
        <f t="shared" si="14"/>
        <v>211360</v>
      </c>
      <c r="M136" s="107">
        <f t="shared" si="15"/>
        <v>0</v>
      </c>
      <c r="N136" s="107">
        <f t="shared" si="12"/>
        <v>211360</v>
      </c>
      <c r="O136" s="133">
        <f t="shared" si="16"/>
        <v>196</v>
      </c>
      <c r="P136" s="133">
        <f t="shared" si="13"/>
        <v>0</v>
      </c>
    </row>
    <row r="137" spans="1:16" x14ac:dyDescent="0.2">
      <c r="A137" s="104">
        <v>12015</v>
      </c>
      <c r="B137" s="105">
        <v>24</v>
      </c>
      <c r="C137" s="132">
        <f t="shared" si="11"/>
        <v>8.0625316887388357E-4</v>
      </c>
      <c r="D137" s="106">
        <v>129216</v>
      </c>
      <c r="E137" s="106">
        <v>0</v>
      </c>
      <c r="F137" s="106">
        <v>0</v>
      </c>
      <c r="G137" s="106">
        <v>0</v>
      </c>
      <c r="H137" s="106">
        <v>98480</v>
      </c>
      <c r="I137" s="106">
        <v>0</v>
      </c>
      <c r="J137" s="106">
        <v>143580</v>
      </c>
      <c r="K137" s="106">
        <v>0</v>
      </c>
      <c r="L137" s="107">
        <f t="shared" si="14"/>
        <v>371276</v>
      </c>
      <c r="M137" s="107">
        <f t="shared" si="15"/>
        <v>0</v>
      </c>
      <c r="N137" s="107">
        <f t="shared" si="12"/>
        <v>371276</v>
      </c>
      <c r="O137" s="133">
        <f t="shared" si="16"/>
        <v>299</v>
      </c>
      <c r="P137" s="133">
        <f t="shared" si="13"/>
        <v>0</v>
      </c>
    </row>
    <row r="138" spans="1:16" x14ac:dyDescent="0.2">
      <c r="A138" s="104">
        <v>12015</v>
      </c>
      <c r="B138" s="105">
        <v>25</v>
      </c>
      <c r="C138" s="132">
        <f t="shared" si="11"/>
        <v>6.7513522928934282E-4</v>
      </c>
      <c r="D138" s="106">
        <v>2888448</v>
      </c>
      <c r="E138" s="106">
        <v>0</v>
      </c>
      <c r="F138" s="106">
        <v>0</v>
      </c>
      <c r="G138" s="106">
        <v>0</v>
      </c>
      <c r="H138" s="106">
        <v>31744</v>
      </c>
      <c r="I138" s="106">
        <v>0</v>
      </c>
      <c r="J138" s="106">
        <v>0</v>
      </c>
      <c r="K138" s="106">
        <v>0</v>
      </c>
      <c r="L138" s="107">
        <f t="shared" si="14"/>
        <v>2920192</v>
      </c>
      <c r="M138" s="107">
        <f t="shared" si="15"/>
        <v>0</v>
      </c>
      <c r="N138" s="107">
        <f t="shared" si="12"/>
        <v>2920192</v>
      </c>
      <c r="O138" s="133">
        <f t="shared" si="16"/>
        <v>1972</v>
      </c>
      <c r="P138" s="133">
        <f t="shared" si="13"/>
        <v>0</v>
      </c>
    </row>
    <row r="139" spans="1:16" x14ac:dyDescent="0.2">
      <c r="A139" s="104">
        <v>12015</v>
      </c>
      <c r="B139" s="105">
        <v>26</v>
      </c>
      <c r="C139" s="132">
        <f t="shared" si="11"/>
        <v>9.0398082570708146E-4</v>
      </c>
      <c r="D139" s="106">
        <v>507600</v>
      </c>
      <c r="E139" s="106">
        <v>0</v>
      </c>
      <c r="F139" s="106">
        <v>0</v>
      </c>
      <c r="G139" s="106">
        <v>0</v>
      </c>
      <c r="H139" s="106">
        <v>307088</v>
      </c>
      <c r="I139" s="106">
        <v>0</v>
      </c>
      <c r="J139" s="106">
        <v>4301</v>
      </c>
      <c r="K139" s="106">
        <v>0</v>
      </c>
      <c r="L139" s="107">
        <f t="shared" si="14"/>
        <v>818989</v>
      </c>
      <c r="M139" s="107">
        <f t="shared" si="15"/>
        <v>0</v>
      </c>
      <c r="N139" s="107">
        <f t="shared" si="12"/>
        <v>818989</v>
      </c>
      <c r="O139" s="133">
        <f t="shared" si="16"/>
        <v>740</v>
      </c>
      <c r="P139" s="133">
        <f t="shared" si="13"/>
        <v>0</v>
      </c>
    </row>
    <row r="140" spans="1:16" x14ac:dyDescent="0.2">
      <c r="A140" s="104">
        <v>12015</v>
      </c>
      <c r="B140" s="105">
        <v>27</v>
      </c>
      <c r="C140" s="132">
        <f t="shared" si="11"/>
        <v>0</v>
      </c>
      <c r="D140" s="106">
        <v>0</v>
      </c>
      <c r="E140" s="106">
        <v>0</v>
      </c>
      <c r="F140" s="106">
        <v>0</v>
      </c>
      <c r="G140" s="106">
        <v>0</v>
      </c>
      <c r="H140" s="106">
        <v>0</v>
      </c>
      <c r="I140" s="106">
        <v>0</v>
      </c>
      <c r="J140" s="106">
        <v>0</v>
      </c>
      <c r="K140" s="106">
        <v>0</v>
      </c>
      <c r="L140" s="107">
        <f t="shared" si="14"/>
        <v>0</v>
      </c>
      <c r="M140" s="107">
        <f t="shared" si="15"/>
        <v>0</v>
      </c>
      <c r="N140" s="107">
        <f t="shared" si="12"/>
        <v>0</v>
      </c>
      <c r="O140" s="133">
        <f t="shared" si="16"/>
        <v>0</v>
      </c>
      <c r="P140" s="133">
        <f t="shared" si="13"/>
        <v>0</v>
      </c>
    </row>
    <row r="141" spans="1:16" x14ac:dyDescent="0.2">
      <c r="A141" s="104">
        <v>3549</v>
      </c>
      <c r="B141" s="105">
        <v>1</v>
      </c>
      <c r="C141" s="132">
        <f t="shared" si="11"/>
        <v>8.1032515457526674E-4</v>
      </c>
      <c r="D141" s="106">
        <v>86752</v>
      </c>
      <c r="E141" s="106">
        <v>0</v>
      </c>
      <c r="F141" s="106">
        <v>0</v>
      </c>
      <c r="G141" s="106">
        <v>0</v>
      </c>
      <c r="H141" s="106">
        <v>0</v>
      </c>
      <c r="I141" s="106">
        <v>0</v>
      </c>
      <c r="J141" s="106">
        <v>0</v>
      </c>
      <c r="K141" s="106">
        <v>0</v>
      </c>
      <c r="L141" s="107">
        <f t="shared" si="14"/>
        <v>86752</v>
      </c>
      <c r="M141" s="107">
        <f t="shared" si="15"/>
        <v>0</v>
      </c>
      <c r="N141" s="107">
        <f t="shared" si="12"/>
        <v>86752</v>
      </c>
      <c r="O141" s="133">
        <f t="shared" si="16"/>
        <v>70</v>
      </c>
      <c r="P141" s="133">
        <f t="shared" si="13"/>
        <v>0</v>
      </c>
    </row>
    <row r="142" spans="1:16" x14ac:dyDescent="0.2">
      <c r="A142" s="104">
        <v>3549</v>
      </c>
      <c r="B142" s="105">
        <v>2</v>
      </c>
      <c r="C142" s="132">
        <f t="shared" si="11"/>
        <v>8.1765472883775655E-4</v>
      </c>
      <c r="D142" s="106">
        <v>34416</v>
      </c>
      <c r="E142" s="106">
        <v>0</v>
      </c>
      <c r="F142" s="106">
        <v>0</v>
      </c>
      <c r="G142" s="106">
        <v>0</v>
      </c>
      <c r="H142" s="106">
        <v>0</v>
      </c>
      <c r="I142" s="106">
        <v>0</v>
      </c>
      <c r="J142" s="106">
        <v>77506</v>
      </c>
      <c r="K142" s="106">
        <v>0</v>
      </c>
      <c r="L142" s="107">
        <f t="shared" si="14"/>
        <v>111922</v>
      </c>
      <c r="M142" s="107">
        <f t="shared" si="15"/>
        <v>0</v>
      </c>
      <c r="N142" s="107">
        <f t="shared" si="12"/>
        <v>111922</v>
      </c>
      <c r="O142" s="133">
        <f t="shared" si="16"/>
        <v>92</v>
      </c>
      <c r="P142" s="133">
        <f t="shared" si="13"/>
        <v>0</v>
      </c>
    </row>
    <row r="143" spans="1:16" x14ac:dyDescent="0.2">
      <c r="A143" s="104">
        <v>3549</v>
      </c>
      <c r="B143" s="105">
        <v>3</v>
      </c>
      <c r="C143" s="132">
        <f t="shared" si="11"/>
        <v>7.3214302910870838E-4</v>
      </c>
      <c r="D143" s="106">
        <v>0</v>
      </c>
      <c r="E143" s="106">
        <v>1588368</v>
      </c>
      <c r="F143" s="106">
        <v>0</v>
      </c>
      <c r="G143" s="106">
        <v>0</v>
      </c>
      <c r="H143" s="106">
        <v>2352</v>
      </c>
      <c r="I143" s="106">
        <v>2496</v>
      </c>
      <c r="J143" s="106">
        <v>0</v>
      </c>
      <c r="K143" s="106">
        <v>0</v>
      </c>
      <c r="L143" s="107">
        <f t="shared" si="14"/>
        <v>1593216</v>
      </c>
      <c r="M143" s="107">
        <f t="shared" si="15"/>
        <v>159086.40000000002</v>
      </c>
      <c r="N143" s="107">
        <f t="shared" si="12"/>
        <v>1752302.4</v>
      </c>
      <c r="O143" s="133">
        <f t="shared" si="16"/>
        <v>1283</v>
      </c>
      <c r="P143" s="133">
        <f t="shared" si="13"/>
        <v>0</v>
      </c>
    </row>
    <row r="144" spans="1:16" x14ac:dyDescent="0.2">
      <c r="A144" s="104">
        <v>3549</v>
      </c>
      <c r="B144" s="105">
        <v>4</v>
      </c>
      <c r="C144" s="132">
        <f t="shared" si="11"/>
        <v>7.2969983768787848E-4</v>
      </c>
      <c r="D144" s="106">
        <v>208032</v>
      </c>
      <c r="E144" s="106">
        <v>0</v>
      </c>
      <c r="F144" s="106">
        <v>0</v>
      </c>
      <c r="G144" s="106">
        <v>0</v>
      </c>
      <c r="H144" s="106">
        <v>128656</v>
      </c>
      <c r="I144" s="106">
        <v>74976</v>
      </c>
      <c r="J144" s="106">
        <v>6875</v>
      </c>
      <c r="K144" s="106">
        <v>0</v>
      </c>
      <c r="L144" s="107">
        <f t="shared" si="14"/>
        <v>418539</v>
      </c>
      <c r="M144" s="107">
        <f t="shared" si="15"/>
        <v>7497.6</v>
      </c>
      <c r="N144" s="107">
        <f t="shared" si="12"/>
        <v>426036.6</v>
      </c>
      <c r="O144" s="133">
        <f t="shared" si="16"/>
        <v>311</v>
      </c>
      <c r="P144" s="133">
        <f t="shared" si="13"/>
        <v>0</v>
      </c>
    </row>
    <row r="145" spans="1:16" x14ac:dyDescent="0.2">
      <c r="A145" s="104">
        <v>3549</v>
      </c>
      <c r="B145" s="105">
        <v>5</v>
      </c>
      <c r="C145" s="132">
        <f t="shared" si="11"/>
        <v>2.8715643166154678E-3</v>
      </c>
      <c r="D145" s="106">
        <v>0</v>
      </c>
      <c r="E145" s="106">
        <v>0</v>
      </c>
      <c r="F145" s="106">
        <v>0</v>
      </c>
      <c r="G145" s="106">
        <v>0</v>
      </c>
      <c r="H145" s="106">
        <v>0</v>
      </c>
      <c r="I145" s="106">
        <v>0</v>
      </c>
      <c r="J145" s="106">
        <v>0</v>
      </c>
      <c r="K145" s="106">
        <v>0</v>
      </c>
      <c r="L145" s="107">
        <f t="shared" si="14"/>
        <v>0</v>
      </c>
      <c r="M145" s="107">
        <f t="shared" si="15"/>
        <v>0</v>
      </c>
      <c r="N145" s="107">
        <f t="shared" si="12"/>
        <v>0</v>
      </c>
      <c r="O145" s="133">
        <f t="shared" si="16"/>
        <v>0</v>
      </c>
      <c r="P145" s="133">
        <f t="shared" si="13"/>
        <v>0</v>
      </c>
    </row>
    <row r="146" spans="1:16" x14ac:dyDescent="0.2">
      <c r="A146" s="104">
        <v>3549</v>
      </c>
      <c r="B146" s="105">
        <v>6</v>
      </c>
      <c r="C146" s="132">
        <f t="shared" si="11"/>
        <v>7.9485160891001037E-4</v>
      </c>
      <c r="D146" s="106">
        <v>9024</v>
      </c>
      <c r="E146" s="106">
        <v>0</v>
      </c>
      <c r="F146" s="106">
        <v>0</v>
      </c>
      <c r="G146" s="106">
        <v>0</v>
      </c>
      <c r="H146" s="106">
        <v>624</v>
      </c>
      <c r="I146" s="106">
        <v>0</v>
      </c>
      <c r="J146" s="106">
        <v>1588</v>
      </c>
      <c r="K146" s="106">
        <v>0</v>
      </c>
      <c r="L146" s="107">
        <f t="shared" si="14"/>
        <v>11236</v>
      </c>
      <c r="M146" s="107">
        <f t="shared" si="15"/>
        <v>0</v>
      </c>
      <c r="N146" s="107">
        <f t="shared" si="12"/>
        <v>11236</v>
      </c>
      <c r="O146" s="133">
        <f t="shared" si="16"/>
        <v>9</v>
      </c>
      <c r="P146" s="133">
        <f t="shared" si="13"/>
        <v>0</v>
      </c>
    </row>
    <row r="147" spans="1:16" x14ac:dyDescent="0.2">
      <c r="A147" s="104">
        <v>3549</v>
      </c>
      <c r="B147" s="105">
        <v>7</v>
      </c>
      <c r="C147" s="132">
        <f t="shared" si="11"/>
        <v>8.746625286571221E-4</v>
      </c>
      <c r="D147" s="106">
        <v>0</v>
      </c>
      <c r="E147" s="106">
        <v>93744</v>
      </c>
      <c r="F147" s="106">
        <v>0</v>
      </c>
      <c r="G147" s="106">
        <v>0</v>
      </c>
      <c r="H147" s="106">
        <v>0</v>
      </c>
      <c r="I147" s="106">
        <v>25456</v>
      </c>
      <c r="J147" s="106">
        <v>0</v>
      </c>
      <c r="K147" s="106">
        <v>5910</v>
      </c>
      <c r="L147" s="107">
        <f t="shared" si="14"/>
        <v>125110</v>
      </c>
      <c r="M147" s="107">
        <f t="shared" si="15"/>
        <v>12511</v>
      </c>
      <c r="N147" s="107">
        <f t="shared" si="12"/>
        <v>137621</v>
      </c>
      <c r="O147" s="133">
        <f t="shared" si="16"/>
        <v>120</v>
      </c>
      <c r="P147" s="133">
        <f t="shared" si="13"/>
        <v>0</v>
      </c>
    </row>
    <row r="148" spans="1:16" x14ac:dyDescent="0.2">
      <c r="A148" s="104">
        <v>3549</v>
      </c>
      <c r="B148" s="105">
        <v>8</v>
      </c>
      <c r="C148" s="132">
        <f t="shared" si="11"/>
        <v>9.0886720854874148E-4</v>
      </c>
      <c r="D148" s="106">
        <v>0</v>
      </c>
      <c r="E148" s="106">
        <v>0</v>
      </c>
      <c r="F148" s="106">
        <v>0</v>
      </c>
      <c r="G148" s="106">
        <v>0</v>
      </c>
      <c r="H148" s="106">
        <v>0</v>
      </c>
      <c r="I148" s="106">
        <v>0</v>
      </c>
      <c r="J148" s="106">
        <v>1892</v>
      </c>
      <c r="K148" s="106">
        <v>0</v>
      </c>
      <c r="L148" s="107">
        <f t="shared" si="14"/>
        <v>1892</v>
      </c>
      <c r="M148" s="107">
        <f t="shared" si="15"/>
        <v>0</v>
      </c>
      <c r="N148" s="107">
        <f t="shared" si="12"/>
        <v>1892</v>
      </c>
      <c r="O148" s="133">
        <f t="shared" si="16"/>
        <v>2</v>
      </c>
      <c r="P148" s="133">
        <f t="shared" si="13"/>
        <v>0</v>
      </c>
    </row>
    <row r="149" spans="1:16" x14ac:dyDescent="0.2">
      <c r="A149" s="104">
        <v>3549</v>
      </c>
      <c r="B149" s="105">
        <v>9</v>
      </c>
      <c r="C149" s="132">
        <f t="shared" si="11"/>
        <v>7.8019246038503074E-4</v>
      </c>
      <c r="D149" s="106">
        <v>47952</v>
      </c>
      <c r="E149" s="106">
        <v>47344</v>
      </c>
      <c r="F149" s="106">
        <v>0</v>
      </c>
      <c r="G149" s="106">
        <v>0</v>
      </c>
      <c r="H149" s="106">
        <v>15728</v>
      </c>
      <c r="I149" s="106">
        <v>0</v>
      </c>
      <c r="J149" s="106">
        <v>8660</v>
      </c>
      <c r="K149" s="106">
        <v>0</v>
      </c>
      <c r="L149" s="107">
        <f t="shared" si="14"/>
        <v>119684</v>
      </c>
      <c r="M149" s="107">
        <f t="shared" si="15"/>
        <v>4734.4000000000005</v>
      </c>
      <c r="N149" s="107">
        <f t="shared" si="12"/>
        <v>124418.4</v>
      </c>
      <c r="O149" s="133">
        <f t="shared" si="16"/>
        <v>97</v>
      </c>
      <c r="P149" s="133">
        <f t="shared" si="13"/>
        <v>0</v>
      </c>
    </row>
    <row r="150" spans="1:16" x14ac:dyDescent="0.2">
      <c r="A150" s="104">
        <v>3549</v>
      </c>
      <c r="B150" s="105">
        <v>10</v>
      </c>
      <c r="C150" s="132">
        <f t="shared" si="11"/>
        <v>1.1564439391928429E-3</v>
      </c>
      <c r="D150" s="106">
        <v>0</v>
      </c>
      <c r="E150" s="106">
        <v>0</v>
      </c>
      <c r="F150" s="106">
        <v>0</v>
      </c>
      <c r="G150" s="106">
        <v>0</v>
      </c>
      <c r="H150" s="106">
        <v>0</v>
      </c>
      <c r="I150" s="106">
        <v>0</v>
      </c>
      <c r="J150" s="106">
        <v>0</v>
      </c>
      <c r="K150" s="106">
        <v>0</v>
      </c>
      <c r="L150" s="107">
        <f t="shared" si="14"/>
        <v>0</v>
      </c>
      <c r="M150" s="107">
        <f t="shared" si="15"/>
        <v>0</v>
      </c>
      <c r="N150" s="107">
        <f t="shared" si="12"/>
        <v>0</v>
      </c>
      <c r="O150" s="133">
        <f t="shared" si="16"/>
        <v>0</v>
      </c>
      <c r="P150" s="133">
        <f t="shared" si="13"/>
        <v>0</v>
      </c>
    </row>
    <row r="151" spans="1:16" x14ac:dyDescent="0.2">
      <c r="A151" s="104">
        <v>3549</v>
      </c>
      <c r="B151" s="105">
        <v>11</v>
      </c>
      <c r="C151" s="132">
        <f t="shared" si="11"/>
        <v>8.0055238889194702E-4</v>
      </c>
      <c r="D151" s="106">
        <v>0</v>
      </c>
      <c r="E151" s="106">
        <v>16352</v>
      </c>
      <c r="F151" s="106">
        <v>0</v>
      </c>
      <c r="G151" s="106">
        <v>0</v>
      </c>
      <c r="H151" s="106">
        <v>0</v>
      </c>
      <c r="I151" s="106">
        <v>0</v>
      </c>
      <c r="J151" s="106">
        <v>0</v>
      </c>
      <c r="K151" s="106">
        <v>15449</v>
      </c>
      <c r="L151" s="107">
        <f t="shared" si="14"/>
        <v>31801</v>
      </c>
      <c r="M151" s="107">
        <f t="shared" si="15"/>
        <v>3180.1000000000004</v>
      </c>
      <c r="N151" s="107">
        <f t="shared" si="12"/>
        <v>34981.1</v>
      </c>
      <c r="O151" s="133">
        <f t="shared" si="16"/>
        <v>28</v>
      </c>
      <c r="P151" s="133">
        <f t="shared" si="13"/>
        <v>0</v>
      </c>
    </row>
    <row r="152" spans="1:16" x14ac:dyDescent="0.2">
      <c r="A152" s="104">
        <v>3549</v>
      </c>
      <c r="B152" s="105">
        <v>12</v>
      </c>
      <c r="C152" s="132">
        <f t="shared" si="11"/>
        <v>7.6960529756143418E-4</v>
      </c>
      <c r="D152" s="106">
        <v>914256</v>
      </c>
      <c r="E152" s="106">
        <v>0</v>
      </c>
      <c r="F152" s="106">
        <v>0</v>
      </c>
      <c r="G152" s="106">
        <v>167216</v>
      </c>
      <c r="H152" s="106">
        <v>0</v>
      </c>
      <c r="I152" s="106">
        <v>0</v>
      </c>
      <c r="J152" s="106">
        <v>0</v>
      </c>
      <c r="K152" s="106">
        <v>0</v>
      </c>
      <c r="L152" s="107">
        <f t="shared" si="14"/>
        <v>1081472</v>
      </c>
      <c r="M152" s="107">
        <f t="shared" si="15"/>
        <v>0</v>
      </c>
      <c r="N152" s="107">
        <f t="shared" si="12"/>
        <v>1081472</v>
      </c>
      <c r="O152" s="133">
        <f t="shared" si="16"/>
        <v>832</v>
      </c>
      <c r="P152" s="133">
        <f t="shared" si="13"/>
        <v>128.69031943703277</v>
      </c>
    </row>
    <row r="153" spans="1:16" x14ac:dyDescent="0.2">
      <c r="A153" s="104">
        <v>3549</v>
      </c>
      <c r="B153" s="105">
        <v>13</v>
      </c>
      <c r="C153" s="132">
        <f t="shared" si="11"/>
        <v>7.1666948344345212E-4</v>
      </c>
      <c r="D153" s="106">
        <v>121376</v>
      </c>
      <c r="E153" s="106">
        <v>0</v>
      </c>
      <c r="F153" s="106">
        <v>0</v>
      </c>
      <c r="G153" s="106">
        <v>0</v>
      </c>
      <c r="H153" s="106">
        <v>1408</v>
      </c>
      <c r="I153" s="106">
        <v>0</v>
      </c>
      <c r="J153" s="106">
        <v>0</v>
      </c>
      <c r="K153" s="106">
        <v>0</v>
      </c>
      <c r="L153" s="107">
        <f t="shared" si="14"/>
        <v>122784</v>
      </c>
      <c r="M153" s="107">
        <f t="shared" si="15"/>
        <v>0</v>
      </c>
      <c r="N153" s="107">
        <f t="shared" si="12"/>
        <v>122784</v>
      </c>
      <c r="O153" s="133">
        <f t="shared" si="16"/>
        <v>88</v>
      </c>
      <c r="P153" s="133">
        <f t="shared" si="13"/>
        <v>0</v>
      </c>
    </row>
    <row r="154" spans="1:16" x14ac:dyDescent="0.2">
      <c r="A154" s="104">
        <v>3549</v>
      </c>
      <c r="B154" s="105">
        <v>14</v>
      </c>
      <c r="C154" s="132">
        <f t="shared" si="11"/>
        <v>1.1613303220345029E-3</v>
      </c>
      <c r="D154" s="106">
        <v>0</v>
      </c>
      <c r="E154" s="106">
        <v>0</v>
      </c>
      <c r="F154" s="106">
        <v>0</v>
      </c>
      <c r="G154" s="106">
        <v>0</v>
      </c>
      <c r="H154" s="106">
        <v>0</v>
      </c>
      <c r="I154" s="106">
        <v>104304</v>
      </c>
      <c r="J154" s="106">
        <v>0</v>
      </c>
      <c r="K154" s="106">
        <v>14746</v>
      </c>
      <c r="L154" s="107">
        <f t="shared" si="14"/>
        <v>119050</v>
      </c>
      <c r="M154" s="107">
        <f t="shared" si="15"/>
        <v>11905</v>
      </c>
      <c r="N154" s="107">
        <f t="shared" si="12"/>
        <v>130955</v>
      </c>
      <c r="O154" s="133">
        <f t="shared" si="16"/>
        <v>152</v>
      </c>
      <c r="P154" s="133">
        <f t="shared" si="13"/>
        <v>0</v>
      </c>
    </row>
    <row r="155" spans="1:16" x14ac:dyDescent="0.2">
      <c r="A155" s="104">
        <v>3549</v>
      </c>
      <c r="B155" s="105">
        <v>15</v>
      </c>
      <c r="C155" s="132">
        <f t="shared" si="11"/>
        <v>1.6320518691144066E-3</v>
      </c>
      <c r="D155" s="106">
        <v>0</v>
      </c>
      <c r="E155" s="106">
        <v>0</v>
      </c>
      <c r="F155" s="106">
        <v>0</v>
      </c>
      <c r="G155" s="106">
        <v>0</v>
      </c>
      <c r="H155" s="106">
        <v>0</v>
      </c>
      <c r="I155" s="106">
        <v>21312</v>
      </c>
      <c r="J155" s="106">
        <v>0</v>
      </c>
      <c r="K155" s="106">
        <v>0</v>
      </c>
      <c r="L155" s="107">
        <f t="shared" si="14"/>
        <v>21312</v>
      </c>
      <c r="M155" s="107">
        <f t="shared" si="15"/>
        <v>2131.2000000000003</v>
      </c>
      <c r="N155" s="107">
        <f t="shared" si="12"/>
        <v>23443.200000000001</v>
      </c>
      <c r="O155" s="133">
        <f t="shared" si="16"/>
        <v>38</v>
      </c>
      <c r="P155" s="133">
        <f t="shared" si="13"/>
        <v>0</v>
      </c>
    </row>
    <row r="156" spans="1:16" x14ac:dyDescent="0.2">
      <c r="A156" s="104">
        <v>3549</v>
      </c>
      <c r="B156" s="105">
        <v>16</v>
      </c>
      <c r="C156" s="132">
        <f t="shared" si="11"/>
        <v>9.4958706556257393E-4</v>
      </c>
      <c r="D156" s="106">
        <v>62736</v>
      </c>
      <c r="E156" s="106">
        <v>0</v>
      </c>
      <c r="F156" s="106">
        <v>0</v>
      </c>
      <c r="G156" s="106">
        <v>0</v>
      </c>
      <c r="H156" s="106">
        <v>0</v>
      </c>
      <c r="I156" s="106">
        <v>160176</v>
      </c>
      <c r="J156" s="106">
        <v>0</v>
      </c>
      <c r="K156" s="106">
        <v>25036</v>
      </c>
      <c r="L156" s="107">
        <f t="shared" si="14"/>
        <v>247948</v>
      </c>
      <c r="M156" s="107">
        <f t="shared" si="15"/>
        <v>18521.2</v>
      </c>
      <c r="N156" s="107">
        <f t="shared" si="12"/>
        <v>266469.2</v>
      </c>
      <c r="O156" s="133">
        <f t="shared" si="16"/>
        <v>253</v>
      </c>
      <c r="P156" s="133">
        <f t="shared" si="13"/>
        <v>0</v>
      </c>
    </row>
    <row r="157" spans="1:16" x14ac:dyDescent="0.2">
      <c r="A157" s="104">
        <v>3549</v>
      </c>
      <c r="B157" s="105">
        <v>17</v>
      </c>
      <c r="C157" s="132">
        <f t="shared" si="11"/>
        <v>1.30303542444264E-3</v>
      </c>
      <c r="D157" s="106">
        <v>0</v>
      </c>
      <c r="E157" s="106">
        <v>0</v>
      </c>
      <c r="F157" s="106">
        <v>0</v>
      </c>
      <c r="G157" s="106">
        <v>0</v>
      </c>
      <c r="H157" s="106">
        <v>0</v>
      </c>
      <c r="I157" s="106">
        <v>0</v>
      </c>
      <c r="J157" s="106">
        <v>0</v>
      </c>
      <c r="K157" s="106">
        <v>0</v>
      </c>
      <c r="L157" s="107">
        <f t="shared" si="14"/>
        <v>0</v>
      </c>
      <c r="M157" s="107">
        <f t="shared" si="15"/>
        <v>0</v>
      </c>
      <c r="N157" s="107">
        <f t="shared" si="12"/>
        <v>0</v>
      </c>
      <c r="O157" s="133">
        <f t="shared" si="16"/>
        <v>0</v>
      </c>
      <c r="P157" s="133">
        <f t="shared" si="13"/>
        <v>0</v>
      </c>
    </row>
    <row r="158" spans="1:16" x14ac:dyDescent="0.2">
      <c r="A158" s="104">
        <v>3549</v>
      </c>
      <c r="B158" s="105">
        <v>18</v>
      </c>
      <c r="C158" s="132">
        <f t="shared" si="11"/>
        <v>9.8053415689308655E-4</v>
      </c>
      <c r="D158" s="106">
        <v>0</v>
      </c>
      <c r="E158" s="106">
        <v>0</v>
      </c>
      <c r="F158" s="106">
        <v>0</v>
      </c>
      <c r="G158" s="106">
        <v>0</v>
      </c>
      <c r="H158" s="106">
        <v>0</v>
      </c>
      <c r="I158" s="106">
        <v>72336</v>
      </c>
      <c r="J158" s="106">
        <v>0</v>
      </c>
      <c r="K158" s="106">
        <v>0</v>
      </c>
      <c r="L158" s="107">
        <f t="shared" si="14"/>
        <v>72336</v>
      </c>
      <c r="M158" s="107">
        <f t="shared" si="15"/>
        <v>7233.6</v>
      </c>
      <c r="N158" s="107">
        <f t="shared" si="12"/>
        <v>79569.600000000006</v>
      </c>
      <c r="O158" s="133">
        <f t="shared" si="16"/>
        <v>78</v>
      </c>
      <c r="P158" s="133">
        <f t="shared" si="13"/>
        <v>0</v>
      </c>
    </row>
    <row r="159" spans="1:16" x14ac:dyDescent="0.2">
      <c r="A159" s="104">
        <v>3549</v>
      </c>
      <c r="B159" s="105">
        <v>19</v>
      </c>
      <c r="C159" s="132">
        <f t="shared" si="11"/>
        <v>7.2644224912677183E-4</v>
      </c>
      <c r="D159" s="106">
        <v>0</v>
      </c>
      <c r="E159" s="106">
        <v>902384</v>
      </c>
      <c r="F159" s="106">
        <v>105472</v>
      </c>
      <c r="G159" s="106">
        <v>0</v>
      </c>
      <c r="H159" s="106">
        <v>0</v>
      </c>
      <c r="I159" s="106">
        <v>0</v>
      </c>
      <c r="J159" s="106">
        <v>0</v>
      </c>
      <c r="K159" s="106">
        <v>2292</v>
      </c>
      <c r="L159" s="107">
        <f t="shared" si="14"/>
        <v>1010148</v>
      </c>
      <c r="M159" s="107">
        <f t="shared" si="15"/>
        <v>101014.8</v>
      </c>
      <c r="N159" s="107">
        <f t="shared" si="12"/>
        <v>1111162.8</v>
      </c>
      <c r="O159" s="133">
        <f t="shared" si="16"/>
        <v>807</v>
      </c>
      <c r="P159" s="133">
        <f t="shared" si="13"/>
        <v>84.281248589888776</v>
      </c>
    </row>
    <row r="160" spans="1:16" x14ac:dyDescent="0.2">
      <c r="A160" s="104">
        <v>3549</v>
      </c>
      <c r="B160" s="105">
        <v>20</v>
      </c>
      <c r="C160" s="132">
        <f t="shared" si="11"/>
        <v>9.0235203142652819E-4</v>
      </c>
      <c r="D160" s="106">
        <v>0</v>
      </c>
      <c r="E160" s="106">
        <v>0</v>
      </c>
      <c r="F160" s="106">
        <v>0</v>
      </c>
      <c r="G160" s="106">
        <v>0</v>
      </c>
      <c r="H160" s="106">
        <v>0</v>
      </c>
      <c r="I160" s="106">
        <v>0</v>
      </c>
      <c r="J160" s="106">
        <v>0</v>
      </c>
      <c r="K160" s="106">
        <v>0</v>
      </c>
      <c r="L160" s="107">
        <f t="shared" si="14"/>
        <v>0</v>
      </c>
      <c r="M160" s="107">
        <f t="shared" si="15"/>
        <v>0</v>
      </c>
      <c r="N160" s="107">
        <f t="shared" si="12"/>
        <v>0</v>
      </c>
      <c r="O160" s="133">
        <f t="shared" si="16"/>
        <v>0</v>
      </c>
      <c r="P160" s="133">
        <f t="shared" si="13"/>
        <v>0</v>
      </c>
    </row>
    <row r="161" spans="1:16" x14ac:dyDescent="0.2">
      <c r="A161" s="104">
        <v>3549</v>
      </c>
      <c r="B161" s="105">
        <v>21</v>
      </c>
      <c r="C161" s="132">
        <f t="shared" ref="C161:C224" si="17">C134</f>
        <v>9.2026876851261457E-4</v>
      </c>
      <c r="D161" s="106">
        <v>0</v>
      </c>
      <c r="E161" s="106">
        <v>0</v>
      </c>
      <c r="F161" s="106">
        <v>0</v>
      </c>
      <c r="G161" s="106">
        <v>0</v>
      </c>
      <c r="H161" s="106">
        <v>0</v>
      </c>
      <c r="I161" s="106">
        <v>0</v>
      </c>
      <c r="J161" s="106">
        <v>5052</v>
      </c>
      <c r="K161" s="106">
        <v>0</v>
      </c>
      <c r="L161" s="107">
        <f t="shared" si="14"/>
        <v>5052</v>
      </c>
      <c r="M161" s="107">
        <f t="shared" si="15"/>
        <v>0</v>
      </c>
      <c r="N161" s="107">
        <f t="shared" si="12"/>
        <v>5052</v>
      </c>
      <c r="O161" s="133">
        <f t="shared" si="16"/>
        <v>5</v>
      </c>
      <c r="P161" s="133">
        <f t="shared" si="13"/>
        <v>0</v>
      </c>
    </row>
    <row r="162" spans="1:16" x14ac:dyDescent="0.2">
      <c r="A162" s="104">
        <v>3549</v>
      </c>
      <c r="B162" s="105">
        <v>22</v>
      </c>
      <c r="C162" s="132">
        <f t="shared" si="17"/>
        <v>8.1521153741692665E-4</v>
      </c>
      <c r="D162" s="106">
        <v>0</v>
      </c>
      <c r="E162" s="106">
        <v>0</v>
      </c>
      <c r="F162" s="106">
        <v>0</v>
      </c>
      <c r="G162" s="106">
        <v>0</v>
      </c>
      <c r="H162" s="106">
        <v>4656</v>
      </c>
      <c r="I162" s="106">
        <v>0</v>
      </c>
      <c r="J162" s="106">
        <v>1188</v>
      </c>
      <c r="K162" s="106">
        <v>0</v>
      </c>
      <c r="L162" s="107">
        <f t="shared" si="14"/>
        <v>5844</v>
      </c>
      <c r="M162" s="107">
        <f t="shared" si="15"/>
        <v>0</v>
      </c>
      <c r="N162" s="107">
        <f t="shared" si="12"/>
        <v>5844</v>
      </c>
      <c r="O162" s="133">
        <f t="shared" si="16"/>
        <v>5</v>
      </c>
      <c r="P162" s="133">
        <f t="shared" si="13"/>
        <v>0</v>
      </c>
    </row>
    <row r="163" spans="1:16" x14ac:dyDescent="0.2">
      <c r="A163" s="104">
        <v>3549</v>
      </c>
      <c r="B163" s="105">
        <v>23</v>
      </c>
      <c r="C163" s="132">
        <f t="shared" si="17"/>
        <v>9.2922713705565765E-4</v>
      </c>
      <c r="D163" s="106">
        <v>154224</v>
      </c>
      <c r="E163" s="106">
        <v>0</v>
      </c>
      <c r="F163" s="106">
        <v>0</v>
      </c>
      <c r="G163" s="106">
        <v>0</v>
      </c>
      <c r="H163" s="106">
        <v>0</v>
      </c>
      <c r="I163" s="106">
        <v>0</v>
      </c>
      <c r="J163" s="106">
        <v>0</v>
      </c>
      <c r="K163" s="106">
        <v>0</v>
      </c>
      <c r="L163" s="107">
        <f t="shared" si="14"/>
        <v>154224</v>
      </c>
      <c r="M163" s="107">
        <f t="shared" si="15"/>
        <v>0</v>
      </c>
      <c r="N163" s="107">
        <f t="shared" si="12"/>
        <v>154224</v>
      </c>
      <c r="O163" s="133">
        <f t="shared" si="16"/>
        <v>143</v>
      </c>
      <c r="P163" s="133">
        <f t="shared" si="13"/>
        <v>0</v>
      </c>
    </row>
    <row r="164" spans="1:16" x14ac:dyDescent="0.2">
      <c r="A164" s="104">
        <v>3549</v>
      </c>
      <c r="B164" s="105">
        <v>24</v>
      </c>
      <c r="C164" s="132">
        <f t="shared" si="17"/>
        <v>8.0625316887388357E-4</v>
      </c>
      <c r="D164" s="106">
        <v>59184</v>
      </c>
      <c r="E164" s="106">
        <v>0</v>
      </c>
      <c r="F164" s="106">
        <v>0</v>
      </c>
      <c r="G164" s="106">
        <v>0</v>
      </c>
      <c r="H164" s="106">
        <v>81712</v>
      </c>
      <c r="I164" s="106">
        <v>0</v>
      </c>
      <c r="J164" s="106">
        <v>2801</v>
      </c>
      <c r="K164" s="106">
        <v>0</v>
      </c>
      <c r="L164" s="107">
        <f t="shared" si="14"/>
        <v>143697</v>
      </c>
      <c r="M164" s="107">
        <f t="shared" si="15"/>
        <v>0</v>
      </c>
      <c r="N164" s="107">
        <f t="shared" si="12"/>
        <v>143697</v>
      </c>
      <c r="O164" s="133">
        <f t="shared" si="16"/>
        <v>116</v>
      </c>
      <c r="P164" s="133">
        <f t="shared" si="13"/>
        <v>0</v>
      </c>
    </row>
    <row r="165" spans="1:16" x14ac:dyDescent="0.2">
      <c r="A165" s="104">
        <v>3549</v>
      </c>
      <c r="B165" s="105">
        <v>25</v>
      </c>
      <c r="C165" s="132">
        <f t="shared" si="17"/>
        <v>6.7513522928934282E-4</v>
      </c>
      <c r="D165" s="106">
        <v>2054688</v>
      </c>
      <c r="E165" s="106">
        <v>0</v>
      </c>
      <c r="F165" s="106">
        <v>0</v>
      </c>
      <c r="G165" s="106">
        <v>0</v>
      </c>
      <c r="H165" s="106">
        <v>0</v>
      </c>
      <c r="I165" s="106">
        <v>0</v>
      </c>
      <c r="J165" s="106">
        <v>0</v>
      </c>
      <c r="K165" s="106">
        <v>0</v>
      </c>
      <c r="L165" s="107">
        <f t="shared" si="14"/>
        <v>2054688</v>
      </c>
      <c r="M165" s="107">
        <f t="shared" si="15"/>
        <v>0</v>
      </c>
      <c r="N165" s="107">
        <f t="shared" si="12"/>
        <v>2054688</v>
      </c>
      <c r="O165" s="133">
        <f t="shared" si="16"/>
        <v>1387</v>
      </c>
      <c r="P165" s="133">
        <f t="shared" si="13"/>
        <v>0</v>
      </c>
    </row>
    <row r="166" spans="1:16" x14ac:dyDescent="0.2">
      <c r="A166" s="104">
        <v>3549</v>
      </c>
      <c r="B166" s="105">
        <v>26</v>
      </c>
      <c r="C166" s="132">
        <f t="shared" si="17"/>
        <v>9.0398082570708146E-4</v>
      </c>
      <c r="D166" s="106">
        <v>430752</v>
      </c>
      <c r="E166" s="106">
        <v>0</v>
      </c>
      <c r="F166" s="106">
        <v>0</v>
      </c>
      <c r="G166" s="106">
        <v>0</v>
      </c>
      <c r="H166" s="106">
        <v>2976</v>
      </c>
      <c r="I166" s="106">
        <v>0</v>
      </c>
      <c r="J166" s="106">
        <v>4256</v>
      </c>
      <c r="K166" s="106">
        <v>0</v>
      </c>
      <c r="L166" s="107">
        <f t="shared" si="14"/>
        <v>437984</v>
      </c>
      <c r="M166" s="107">
        <f t="shared" si="15"/>
        <v>0</v>
      </c>
      <c r="N166" s="107">
        <f t="shared" si="12"/>
        <v>437984</v>
      </c>
      <c r="O166" s="133">
        <f t="shared" si="16"/>
        <v>396</v>
      </c>
      <c r="P166" s="133">
        <f t="shared" si="13"/>
        <v>0</v>
      </c>
    </row>
    <row r="167" spans="1:16" x14ac:dyDescent="0.2">
      <c r="A167" s="104">
        <v>3549</v>
      </c>
      <c r="B167" s="105">
        <v>27</v>
      </c>
      <c r="C167" s="132">
        <f t="shared" si="17"/>
        <v>0</v>
      </c>
      <c r="D167" s="106">
        <v>0</v>
      </c>
      <c r="E167" s="106">
        <v>0</v>
      </c>
      <c r="F167" s="106">
        <v>0</v>
      </c>
      <c r="G167" s="106">
        <v>0</v>
      </c>
      <c r="H167" s="106">
        <v>0</v>
      </c>
      <c r="I167" s="106">
        <v>0</v>
      </c>
      <c r="J167" s="106">
        <v>0</v>
      </c>
      <c r="K167" s="106">
        <v>0</v>
      </c>
      <c r="L167" s="107">
        <f t="shared" si="14"/>
        <v>0</v>
      </c>
      <c r="M167" s="107">
        <f t="shared" si="15"/>
        <v>0</v>
      </c>
      <c r="N167" s="107">
        <f t="shared" si="12"/>
        <v>0</v>
      </c>
      <c r="O167" s="133">
        <f t="shared" si="16"/>
        <v>0</v>
      </c>
      <c r="P167" s="133">
        <f t="shared" si="13"/>
        <v>0</v>
      </c>
    </row>
    <row r="168" spans="1:16" x14ac:dyDescent="0.2">
      <c r="A168" s="104">
        <v>7857</v>
      </c>
      <c r="B168" s="105">
        <v>1</v>
      </c>
      <c r="C168" s="132">
        <f t="shared" si="17"/>
        <v>8.1032515457526674E-4</v>
      </c>
      <c r="D168" s="106">
        <v>13008</v>
      </c>
      <c r="E168" s="106">
        <v>0</v>
      </c>
      <c r="F168" s="106">
        <v>0</v>
      </c>
      <c r="G168" s="106">
        <v>0</v>
      </c>
      <c r="H168" s="106">
        <v>0</v>
      </c>
      <c r="I168" s="106">
        <v>0</v>
      </c>
      <c r="J168" s="106">
        <v>0</v>
      </c>
      <c r="K168" s="106">
        <v>0</v>
      </c>
      <c r="L168" s="107">
        <f t="shared" si="14"/>
        <v>13008</v>
      </c>
      <c r="M168" s="107">
        <f t="shared" si="15"/>
        <v>0</v>
      </c>
      <c r="N168" s="107">
        <f t="shared" si="12"/>
        <v>13008</v>
      </c>
      <c r="O168" s="133">
        <f t="shared" si="16"/>
        <v>11</v>
      </c>
      <c r="P168" s="133">
        <f t="shared" si="13"/>
        <v>0</v>
      </c>
    </row>
    <row r="169" spans="1:16" x14ac:dyDescent="0.2">
      <c r="A169" s="104">
        <v>7857</v>
      </c>
      <c r="B169" s="105">
        <v>2</v>
      </c>
      <c r="C169" s="132">
        <f t="shared" si="17"/>
        <v>8.1765472883775655E-4</v>
      </c>
      <c r="D169" s="106">
        <v>0</v>
      </c>
      <c r="E169" s="106">
        <v>0</v>
      </c>
      <c r="F169" s="106">
        <v>0</v>
      </c>
      <c r="G169" s="106">
        <v>0</v>
      </c>
      <c r="H169" s="106">
        <v>84624</v>
      </c>
      <c r="I169" s="106">
        <v>0</v>
      </c>
      <c r="J169" s="106">
        <v>0</v>
      </c>
      <c r="K169" s="106">
        <v>0</v>
      </c>
      <c r="L169" s="107">
        <f t="shared" si="14"/>
        <v>84624</v>
      </c>
      <c r="M169" s="107">
        <f t="shared" si="15"/>
        <v>0</v>
      </c>
      <c r="N169" s="107">
        <f t="shared" si="12"/>
        <v>84624</v>
      </c>
      <c r="O169" s="133">
        <f t="shared" si="16"/>
        <v>69</v>
      </c>
      <c r="P169" s="133">
        <f t="shared" si="13"/>
        <v>0</v>
      </c>
    </row>
    <row r="170" spans="1:16" x14ac:dyDescent="0.2">
      <c r="A170" s="104">
        <v>7857</v>
      </c>
      <c r="B170" s="105">
        <v>3</v>
      </c>
      <c r="C170" s="132">
        <f t="shared" si="17"/>
        <v>7.3214302910870838E-4</v>
      </c>
      <c r="D170" s="106">
        <v>0</v>
      </c>
      <c r="E170" s="106">
        <v>167456</v>
      </c>
      <c r="F170" s="106">
        <v>0</v>
      </c>
      <c r="G170" s="106">
        <v>0</v>
      </c>
      <c r="H170" s="106">
        <v>144880</v>
      </c>
      <c r="I170" s="106">
        <v>0</v>
      </c>
      <c r="J170" s="106">
        <v>0</v>
      </c>
      <c r="K170" s="106">
        <v>0</v>
      </c>
      <c r="L170" s="107">
        <f t="shared" si="14"/>
        <v>312336</v>
      </c>
      <c r="M170" s="107">
        <f t="shared" si="15"/>
        <v>16745.600000000002</v>
      </c>
      <c r="N170" s="107">
        <f t="shared" si="12"/>
        <v>329081.59999999998</v>
      </c>
      <c r="O170" s="133">
        <f t="shared" si="16"/>
        <v>241</v>
      </c>
      <c r="P170" s="133">
        <f t="shared" si="13"/>
        <v>0</v>
      </c>
    </row>
    <row r="171" spans="1:16" x14ac:dyDescent="0.2">
      <c r="A171" s="104">
        <v>7857</v>
      </c>
      <c r="B171" s="105">
        <v>4</v>
      </c>
      <c r="C171" s="132">
        <f t="shared" si="17"/>
        <v>7.2969983768787848E-4</v>
      </c>
      <c r="D171" s="106">
        <v>9728</v>
      </c>
      <c r="E171" s="106">
        <v>32416</v>
      </c>
      <c r="F171" s="106">
        <v>0</v>
      </c>
      <c r="G171" s="106">
        <v>0</v>
      </c>
      <c r="H171" s="106">
        <v>40080</v>
      </c>
      <c r="I171" s="106">
        <v>10848</v>
      </c>
      <c r="J171" s="106">
        <v>48</v>
      </c>
      <c r="K171" s="106">
        <v>3696</v>
      </c>
      <c r="L171" s="107">
        <f t="shared" si="14"/>
        <v>96816</v>
      </c>
      <c r="M171" s="107">
        <f t="shared" si="15"/>
        <v>4696</v>
      </c>
      <c r="N171" s="107">
        <f t="shared" si="12"/>
        <v>101512</v>
      </c>
      <c r="O171" s="133">
        <f t="shared" si="16"/>
        <v>74</v>
      </c>
      <c r="P171" s="133">
        <f t="shared" si="13"/>
        <v>0</v>
      </c>
    </row>
    <row r="172" spans="1:16" x14ac:dyDescent="0.2">
      <c r="A172" s="104">
        <v>7857</v>
      </c>
      <c r="B172" s="105">
        <v>5</v>
      </c>
      <c r="C172" s="132">
        <f t="shared" si="17"/>
        <v>2.8715643166154678E-3</v>
      </c>
      <c r="D172" s="106">
        <v>0</v>
      </c>
      <c r="E172" s="106">
        <v>0</v>
      </c>
      <c r="F172" s="106">
        <v>0</v>
      </c>
      <c r="G172" s="106">
        <v>0</v>
      </c>
      <c r="H172" s="106">
        <v>0</v>
      </c>
      <c r="I172" s="106">
        <v>0</v>
      </c>
      <c r="J172" s="106">
        <v>0</v>
      </c>
      <c r="K172" s="106">
        <v>0</v>
      </c>
      <c r="L172" s="107">
        <f t="shared" si="14"/>
        <v>0</v>
      </c>
      <c r="M172" s="107">
        <f t="shared" si="15"/>
        <v>0</v>
      </c>
      <c r="N172" s="107">
        <f t="shared" si="12"/>
        <v>0</v>
      </c>
      <c r="O172" s="133">
        <f t="shared" si="16"/>
        <v>0</v>
      </c>
      <c r="P172" s="133">
        <f t="shared" si="13"/>
        <v>0</v>
      </c>
    </row>
    <row r="173" spans="1:16" x14ac:dyDescent="0.2">
      <c r="A173" s="104">
        <v>7857</v>
      </c>
      <c r="B173" s="105">
        <v>6</v>
      </c>
      <c r="C173" s="132">
        <f t="shared" si="17"/>
        <v>7.9485160891001037E-4</v>
      </c>
      <c r="D173" s="106">
        <v>288</v>
      </c>
      <c r="E173" s="106">
        <v>0</v>
      </c>
      <c r="F173" s="106">
        <v>0</v>
      </c>
      <c r="G173" s="106">
        <v>0</v>
      </c>
      <c r="H173" s="106">
        <v>240</v>
      </c>
      <c r="I173" s="106">
        <v>0</v>
      </c>
      <c r="J173" s="106">
        <v>0</v>
      </c>
      <c r="K173" s="106">
        <v>0</v>
      </c>
      <c r="L173" s="107">
        <f t="shared" si="14"/>
        <v>528</v>
      </c>
      <c r="M173" s="107">
        <f t="shared" si="15"/>
        <v>0</v>
      </c>
      <c r="N173" s="107">
        <f t="shared" si="12"/>
        <v>528</v>
      </c>
      <c r="O173" s="133">
        <f t="shared" si="16"/>
        <v>0</v>
      </c>
      <c r="P173" s="133">
        <f t="shared" si="13"/>
        <v>0</v>
      </c>
    </row>
    <row r="174" spans="1:16" x14ac:dyDescent="0.2">
      <c r="A174" s="104">
        <v>7857</v>
      </c>
      <c r="B174" s="105">
        <v>7</v>
      </c>
      <c r="C174" s="132">
        <f t="shared" si="17"/>
        <v>8.746625286571221E-4</v>
      </c>
      <c r="D174" s="106">
        <v>0</v>
      </c>
      <c r="E174" s="106">
        <v>1520</v>
      </c>
      <c r="F174" s="106">
        <v>0</v>
      </c>
      <c r="G174" s="106">
        <v>0</v>
      </c>
      <c r="H174" s="106">
        <v>0</v>
      </c>
      <c r="I174" s="106">
        <v>21152</v>
      </c>
      <c r="J174" s="106">
        <v>0</v>
      </c>
      <c r="K174" s="106">
        <v>522</v>
      </c>
      <c r="L174" s="107">
        <f t="shared" si="14"/>
        <v>23194</v>
      </c>
      <c r="M174" s="107">
        <f t="shared" si="15"/>
        <v>2319.4</v>
      </c>
      <c r="N174" s="107">
        <f t="shared" si="12"/>
        <v>25513.4</v>
      </c>
      <c r="O174" s="133">
        <f t="shared" si="16"/>
        <v>22</v>
      </c>
      <c r="P174" s="133">
        <f t="shared" si="13"/>
        <v>0</v>
      </c>
    </row>
    <row r="175" spans="1:16" x14ac:dyDescent="0.2">
      <c r="A175" s="104">
        <v>7857</v>
      </c>
      <c r="B175" s="105">
        <v>8</v>
      </c>
      <c r="C175" s="132">
        <f t="shared" si="17"/>
        <v>9.0886720854874148E-4</v>
      </c>
      <c r="D175" s="106">
        <v>0</v>
      </c>
      <c r="E175" s="106">
        <v>0</v>
      </c>
      <c r="F175" s="106">
        <v>0</v>
      </c>
      <c r="G175" s="106">
        <v>0</v>
      </c>
      <c r="H175" s="106">
        <v>72432</v>
      </c>
      <c r="I175" s="106">
        <v>0</v>
      </c>
      <c r="J175" s="106">
        <v>0</v>
      </c>
      <c r="K175" s="106">
        <v>0</v>
      </c>
      <c r="L175" s="107">
        <f t="shared" si="14"/>
        <v>72432</v>
      </c>
      <c r="M175" s="107">
        <f t="shared" si="15"/>
        <v>0</v>
      </c>
      <c r="N175" s="107">
        <f t="shared" si="12"/>
        <v>72432</v>
      </c>
      <c r="O175" s="133">
        <f t="shared" si="16"/>
        <v>66</v>
      </c>
      <c r="P175" s="133">
        <f t="shared" si="13"/>
        <v>0</v>
      </c>
    </row>
    <row r="176" spans="1:16" x14ac:dyDescent="0.2">
      <c r="A176" s="104">
        <v>7857</v>
      </c>
      <c r="B176" s="105">
        <v>9</v>
      </c>
      <c r="C176" s="132">
        <f t="shared" si="17"/>
        <v>7.8019246038503074E-4</v>
      </c>
      <c r="D176" s="106">
        <v>2544</v>
      </c>
      <c r="E176" s="106">
        <v>8080</v>
      </c>
      <c r="F176" s="106">
        <v>0</v>
      </c>
      <c r="G176" s="106">
        <v>0</v>
      </c>
      <c r="H176" s="106">
        <v>3936</v>
      </c>
      <c r="I176" s="106">
        <v>0</v>
      </c>
      <c r="J176" s="106">
        <v>0</v>
      </c>
      <c r="K176" s="106">
        <v>306</v>
      </c>
      <c r="L176" s="107">
        <f t="shared" si="14"/>
        <v>14866</v>
      </c>
      <c r="M176" s="107">
        <f t="shared" si="15"/>
        <v>838.6</v>
      </c>
      <c r="N176" s="107">
        <f t="shared" si="12"/>
        <v>15704.6</v>
      </c>
      <c r="O176" s="133">
        <f t="shared" si="16"/>
        <v>12</v>
      </c>
      <c r="P176" s="133">
        <f t="shared" si="13"/>
        <v>0</v>
      </c>
    </row>
    <row r="177" spans="1:16" x14ac:dyDescent="0.2">
      <c r="A177" s="104">
        <v>7857</v>
      </c>
      <c r="B177" s="105">
        <v>10</v>
      </c>
      <c r="C177" s="132">
        <f t="shared" si="17"/>
        <v>1.1564439391928429E-3</v>
      </c>
      <c r="D177" s="106">
        <v>0</v>
      </c>
      <c r="E177" s="106">
        <v>0</v>
      </c>
      <c r="F177" s="106">
        <v>0</v>
      </c>
      <c r="G177" s="106">
        <v>0</v>
      </c>
      <c r="H177" s="106">
        <v>0</v>
      </c>
      <c r="I177" s="106">
        <v>0</v>
      </c>
      <c r="J177" s="106">
        <v>0</v>
      </c>
      <c r="K177" s="106">
        <v>0</v>
      </c>
      <c r="L177" s="107">
        <f t="shared" si="14"/>
        <v>0</v>
      </c>
      <c r="M177" s="107">
        <f t="shared" si="15"/>
        <v>0</v>
      </c>
      <c r="N177" s="107">
        <f t="shared" si="12"/>
        <v>0</v>
      </c>
      <c r="O177" s="133">
        <f t="shared" si="16"/>
        <v>0</v>
      </c>
      <c r="P177" s="133">
        <f t="shared" si="13"/>
        <v>0</v>
      </c>
    </row>
    <row r="178" spans="1:16" x14ac:dyDescent="0.2">
      <c r="A178" s="104">
        <v>7857</v>
      </c>
      <c r="B178" s="105">
        <v>11</v>
      </c>
      <c r="C178" s="132">
        <f t="shared" si="17"/>
        <v>8.0055238889194702E-4</v>
      </c>
      <c r="D178" s="106">
        <v>0</v>
      </c>
      <c r="E178" s="106">
        <v>0</v>
      </c>
      <c r="F178" s="106">
        <v>0</v>
      </c>
      <c r="G178" s="106">
        <v>0</v>
      </c>
      <c r="H178" s="106">
        <v>0</v>
      </c>
      <c r="I178" s="106">
        <v>139040</v>
      </c>
      <c r="J178" s="106">
        <v>0</v>
      </c>
      <c r="K178" s="106">
        <v>0</v>
      </c>
      <c r="L178" s="107">
        <f t="shared" si="14"/>
        <v>139040</v>
      </c>
      <c r="M178" s="107">
        <f t="shared" si="15"/>
        <v>13904</v>
      </c>
      <c r="N178" s="107">
        <f t="shared" si="12"/>
        <v>152944</v>
      </c>
      <c r="O178" s="133">
        <f t="shared" si="16"/>
        <v>122</v>
      </c>
      <c r="P178" s="133">
        <f t="shared" si="13"/>
        <v>0</v>
      </c>
    </row>
    <row r="179" spans="1:16" x14ac:dyDescent="0.2">
      <c r="A179" s="104">
        <v>7857</v>
      </c>
      <c r="B179" s="105">
        <v>12</v>
      </c>
      <c r="C179" s="132">
        <f t="shared" si="17"/>
        <v>7.6960529756143418E-4</v>
      </c>
      <c r="D179" s="106">
        <v>155184</v>
      </c>
      <c r="E179" s="106">
        <v>0</v>
      </c>
      <c r="F179" s="106">
        <v>0</v>
      </c>
      <c r="G179" s="106">
        <v>13184</v>
      </c>
      <c r="H179" s="106">
        <v>0</v>
      </c>
      <c r="I179" s="106">
        <v>0</v>
      </c>
      <c r="J179" s="106">
        <v>0</v>
      </c>
      <c r="K179" s="106">
        <v>0</v>
      </c>
      <c r="L179" s="107">
        <f t="shared" si="14"/>
        <v>168368</v>
      </c>
      <c r="M179" s="107">
        <f t="shared" si="15"/>
        <v>0</v>
      </c>
      <c r="N179" s="107">
        <f t="shared" si="12"/>
        <v>168368</v>
      </c>
      <c r="O179" s="133">
        <f t="shared" si="16"/>
        <v>130</v>
      </c>
      <c r="P179" s="133">
        <f t="shared" si="13"/>
        <v>10.146476243049948</v>
      </c>
    </row>
    <row r="180" spans="1:16" x14ac:dyDescent="0.2">
      <c r="A180" s="104">
        <v>7857</v>
      </c>
      <c r="B180" s="105">
        <v>13</v>
      </c>
      <c r="C180" s="132">
        <f t="shared" si="17"/>
        <v>7.1666948344345212E-4</v>
      </c>
      <c r="D180" s="106">
        <v>9104</v>
      </c>
      <c r="E180" s="106">
        <v>0</v>
      </c>
      <c r="F180" s="106">
        <v>0</v>
      </c>
      <c r="G180" s="106">
        <v>0</v>
      </c>
      <c r="H180" s="106">
        <v>0</v>
      </c>
      <c r="I180" s="106">
        <v>0</v>
      </c>
      <c r="J180" s="106">
        <v>0</v>
      </c>
      <c r="K180" s="106">
        <v>0</v>
      </c>
      <c r="L180" s="107">
        <f t="shared" si="14"/>
        <v>9104</v>
      </c>
      <c r="M180" s="107">
        <f t="shared" si="15"/>
        <v>0</v>
      </c>
      <c r="N180" s="107">
        <f t="shared" si="12"/>
        <v>9104</v>
      </c>
      <c r="O180" s="133">
        <f t="shared" si="16"/>
        <v>7</v>
      </c>
      <c r="P180" s="133">
        <f t="shared" si="13"/>
        <v>0</v>
      </c>
    </row>
    <row r="181" spans="1:16" x14ac:dyDescent="0.2">
      <c r="A181" s="104">
        <v>7857</v>
      </c>
      <c r="B181" s="105">
        <v>14</v>
      </c>
      <c r="C181" s="132">
        <f t="shared" si="17"/>
        <v>1.1613303220345029E-3</v>
      </c>
      <c r="D181" s="106">
        <v>0</v>
      </c>
      <c r="E181" s="106">
        <v>0</v>
      </c>
      <c r="F181" s="106">
        <v>0</v>
      </c>
      <c r="G181" s="106">
        <v>0</v>
      </c>
      <c r="H181" s="106">
        <v>0</v>
      </c>
      <c r="I181" s="106">
        <v>41600</v>
      </c>
      <c r="J181" s="106">
        <v>0</v>
      </c>
      <c r="K181" s="106">
        <v>3336</v>
      </c>
      <c r="L181" s="107">
        <f t="shared" si="14"/>
        <v>44936</v>
      </c>
      <c r="M181" s="107">
        <f t="shared" si="15"/>
        <v>4493.6000000000004</v>
      </c>
      <c r="N181" s="107">
        <f t="shared" si="12"/>
        <v>49429.599999999999</v>
      </c>
      <c r="O181" s="133">
        <f t="shared" si="16"/>
        <v>57</v>
      </c>
      <c r="P181" s="133">
        <f t="shared" si="13"/>
        <v>0</v>
      </c>
    </row>
    <row r="182" spans="1:16" x14ac:dyDescent="0.2">
      <c r="A182" s="104">
        <v>7857</v>
      </c>
      <c r="B182" s="105">
        <v>15</v>
      </c>
      <c r="C182" s="132">
        <f t="shared" si="17"/>
        <v>1.6320518691144066E-3</v>
      </c>
      <c r="D182" s="106">
        <v>0</v>
      </c>
      <c r="E182" s="106">
        <v>0</v>
      </c>
      <c r="F182" s="106">
        <v>0</v>
      </c>
      <c r="G182" s="106">
        <v>0</v>
      </c>
      <c r="H182" s="106">
        <v>0</v>
      </c>
      <c r="I182" s="106">
        <v>0</v>
      </c>
      <c r="J182" s="106">
        <v>0</v>
      </c>
      <c r="K182" s="106">
        <v>0</v>
      </c>
      <c r="L182" s="107">
        <f t="shared" si="14"/>
        <v>0</v>
      </c>
      <c r="M182" s="107">
        <f t="shared" si="15"/>
        <v>0</v>
      </c>
      <c r="N182" s="107">
        <f t="shared" si="12"/>
        <v>0</v>
      </c>
      <c r="O182" s="133">
        <f t="shared" si="16"/>
        <v>0</v>
      </c>
      <c r="P182" s="133">
        <f t="shared" si="13"/>
        <v>0</v>
      </c>
    </row>
    <row r="183" spans="1:16" x14ac:dyDescent="0.2">
      <c r="A183" s="104">
        <v>7857</v>
      </c>
      <c r="B183" s="105">
        <v>16</v>
      </c>
      <c r="C183" s="132">
        <f t="shared" si="17"/>
        <v>9.4958706556257393E-4</v>
      </c>
      <c r="D183" s="106">
        <v>0</v>
      </c>
      <c r="E183" s="106">
        <v>0</v>
      </c>
      <c r="F183" s="106">
        <v>0</v>
      </c>
      <c r="G183" s="106">
        <v>0</v>
      </c>
      <c r="H183" s="106">
        <v>0</v>
      </c>
      <c r="I183" s="106">
        <v>10624</v>
      </c>
      <c r="J183" s="106">
        <v>5350</v>
      </c>
      <c r="K183" s="106">
        <v>10795</v>
      </c>
      <c r="L183" s="107">
        <f t="shared" si="14"/>
        <v>26769</v>
      </c>
      <c r="M183" s="107">
        <f t="shared" si="15"/>
        <v>2141.9</v>
      </c>
      <c r="N183" s="107">
        <f t="shared" si="12"/>
        <v>28910.9</v>
      </c>
      <c r="O183" s="133">
        <f t="shared" si="16"/>
        <v>27</v>
      </c>
      <c r="P183" s="133">
        <f t="shared" si="13"/>
        <v>0</v>
      </c>
    </row>
    <row r="184" spans="1:16" x14ac:dyDescent="0.2">
      <c r="A184" s="104">
        <v>7857</v>
      </c>
      <c r="B184" s="105">
        <v>17</v>
      </c>
      <c r="C184" s="132">
        <f t="shared" si="17"/>
        <v>1.30303542444264E-3</v>
      </c>
      <c r="D184" s="106">
        <v>0</v>
      </c>
      <c r="E184" s="106">
        <v>0</v>
      </c>
      <c r="F184" s="106">
        <v>0</v>
      </c>
      <c r="G184" s="106">
        <v>0</v>
      </c>
      <c r="H184" s="106">
        <v>0</v>
      </c>
      <c r="I184" s="106">
        <v>0</v>
      </c>
      <c r="J184" s="106">
        <v>0</v>
      </c>
      <c r="K184" s="106">
        <v>0</v>
      </c>
      <c r="L184" s="107">
        <f t="shared" si="14"/>
        <v>0</v>
      </c>
      <c r="M184" s="107">
        <f t="shared" si="15"/>
        <v>0</v>
      </c>
      <c r="N184" s="107">
        <f t="shared" si="12"/>
        <v>0</v>
      </c>
      <c r="O184" s="133">
        <f t="shared" si="16"/>
        <v>0</v>
      </c>
      <c r="P184" s="133">
        <f t="shared" si="13"/>
        <v>0</v>
      </c>
    </row>
    <row r="185" spans="1:16" x14ac:dyDescent="0.2">
      <c r="A185" s="104">
        <v>7857</v>
      </c>
      <c r="B185" s="105">
        <v>18</v>
      </c>
      <c r="C185" s="132">
        <f t="shared" si="17"/>
        <v>9.8053415689308655E-4</v>
      </c>
      <c r="D185" s="106">
        <v>0</v>
      </c>
      <c r="E185" s="106">
        <v>0</v>
      </c>
      <c r="F185" s="106">
        <v>0</v>
      </c>
      <c r="G185" s="106">
        <v>0</v>
      </c>
      <c r="H185" s="106">
        <v>0</v>
      </c>
      <c r="I185" s="106">
        <v>14352</v>
      </c>
      <c r="J185" s="106">
        <v>0</v>
      </c>
      <c r="K185" s="106">
        <v>0</v>
      </c>
      <c r="L185" s="107">
        <f t="shared" si="14"/>
        <v>14352</v>
      </c>
      <c r="M185" s="107">
        <f t="shared" si="15"/>
        <v>1435.2</v>
      </c>
      <c r="N185" s="107">
        <f t="shared" si="12"/>
        <v>15787.2</v>
      </c>
      <c r="O185" s="133">
        <f t="shared" si="16"/>
        <v>15</v>
      </c>
      <c r="P185" s="133">
        <f t="shared" si="13"/>
        <v>0</v>
      </c>
    </row>
    <row r="186" spans="1:16" x14ac:dyDescent="0.2">
      <c r="A186" s="104">
        <v>7857</v>
      </c>
      <c r="B186" s="105">
        <v>19</v>
      </c>
      <c r="C186" s="132">
        <f t="shared" si="17"/>
        <v>7.2644224912677183E-4</v>
      </c>
      <c r="D186" s="106">
        <v>0</v>
      </c>
      <c r="E186" s="106">
        <v>64704</v>
      </c>
      <c r="F186" s="106">
        <v>69828</v>
      </c>
      <c r="G186" s="106">
        <v>0</v>
      </c>
      <c r="H186" s="106">
        <v>0</v>
      </c>
      <c r="I186" s="106">
        <v>9280</v>
      </c>
      <c r="J186" s="106">
        <v>0</v>
      </c>
      <c r="K186" s="106">
        <v>0</v>
      </c>
      <c r="L186" s="107">
        <f t="shared" si="14"/>
        <v>143812</v>
      </c>
      <c r="M186" s="107">
        <f t="shared" si="15"/>
        <v>14381.2</v>
      </c>
      <c r="N186" s="107">
        <f t="shared" si="12"/>
        <v>158193.20000000001</v>
      </c>
      <c r="O186" s="133">
        <f t="shared" si="16"/>
        <v>115</v>
      </c>
      <c r="P186" s="133">
        <f t="shared" si="13"/>
        <v>55.798610309226646</v>
      </c>
    </row>
    <row r="187" spans="1:16" x14ac:dyDescent="0.2">
      <c r="A187" s="104">
        <v>7857</v>
      </c>
      <c r="B187" s="105">
        <v>20</v>
      </c>
      <c r="C187" s="132">
        <f t="shared" si="17"/>
        <v>9.0235203142652819E-4</v>
      </c>
      <c r="D187" s="106">
        <v>0</v>
      </c>
      <c r="E187" s="106">
        <v>0</v>
      </c>
      <c r="F187" s="106">
        <v>0</v>
      </c>
      <c r="G187" s="106">
        <v>0</v>
      </c>
      <c r="H187" s="106">
        <v>11680</v>
      </c>
      <c r="I187" s="106">
        <v>0</v>
      </c>
      <c r="J187" s="106">
        <v>0</v>
      </c>
      <c r="K187" s="106">
        <v>0</v>
      </c>
      <c r="L187" s="107">
        <f t="shared" si="14"/>
        <v>11680</v>
      </c>
      <c r="M187" s="107">
        <f t="shared" si="15"/>
        <v>0</v>
      </c>
      <c r="N187" s="107">
        <f t="shared" si="12"/>
        <v>11680</v>
      </c>
      <c r="O187" s="133">
        <f t="shared" si="16"/>
        <v>11</v>
      </c>
      <c r="P187" s="133">
        <f t="shared" si="13"/>
        <v>0</v>
      </c>
    </row>
    <row r="188" spans="1:16" x14ac:dyDescent="0.2">
      <c r="A188" s="104">
        <v>7857</v>
      </c>
      <c r="B188" s="105">
        <v>21</v>
      </c>
      <c r="C188" s="132">
        <f t="shared" si="17"/>
        <v>9.2026876851261457E-4</v>
      </c>
      <c r="D188" s="106">
        <v>0</v>
      </c>
      <c r="E188" s="106">
        <v>0</v>
      </c>
      <c r="F188" s="106">
        <v>0</v>
      </c>
      <c r="G188" s="106">
        <v>0</v>
      </c>
      <c r="H188" s="106">
        <v>0</v>
      </c>
      <c r="I188" s="106">
        <v>0</v>
      </c>
      <c r="J188" s="106">
        <v>0</v>
      </c>
      <c r="K188" s="106">
        <v>0</v>
      </c>
      <c r="L188" s="107">
        <f t="shared" si="14"/>
        <v>0</v>
      </c>
      <c r="M188" s="107">
        <f t="shared" si="15"/>
        <v>0</v>
      </c>
      <c r="N188" s="107">
        <f t="shared" si="12"/>
        <v>0</v>
      </c>
      <c r="O188" s="133">
        <f t="shared" si="16"/>
        <v>0</v>
      </c>
      <c r="P188" s="133">
        <f t="shared" si="13"/>
        <v>0</v>
      </c>
    </row>
    <row r="189" spans="1:16" x14ac:dyDescent="0.2">
      <c r="A189" s="104">
        <v>7857</v>
      </c>
      <c r="B189" s="105">
        <v>22</v>
      </c>
      <c r="C189" s="132">
        <f t="shared" si="17"/>
        <v>8.1521153741692665E-4</v>
      </c>
      <c r="D189" s="106">
        <v>0</v>
      </c>
      <c r="E189" s="106">
        <v>0</v>
      </c>
      <c r="F189" s="106">
        <v>0</v>
      </c>
      <c r="G189" s="106">
        <v>0</v>
      </c>
      <c r="H189" s="106">
        <v>1056</v>
      </c>
      <c r="I189" s="106">
        <v>0</v>
      </c>
      <c r="J189" s="106">
        <v>0</v>
      </c>
      <c r="K189" s="106">
        <v>0</v>
      </c>
      <c r="L189" s="107">
        <f t="shared" si="14"/>
        <v>1056</v>
      </c>
      <c r="M189" s="107">
        <f t="shared" si="15"/>
        <v>0</v>
      </c>
      <c r="N189" s="107">
        <f t="shared" si="12"/>
        <v>1056</v>
      </c>
      <c r="O189" s="133">
        <f t="shared" si="16"/>
        <v>1</v>
      </c>
      <c r="P189" s="133">
        <f t="shared" si="13"/>
        <v>0</v>
      </c>
    </row>
    <row r="190" spans="1:16" x14ac:dyDescent="0.2">
      <c r="A190" s="104">
        <v>7857</v>
      </c>
      <c r="B190" s="105">
        <v>23</v>
      </c>
      <c r="C190" s="132">
        <f t="shared" si="17"/>
        <v>9.2922713705565765E-4</v>
      </c>
      <c r="D190" s="106">
        <v>0</v>
      </c>
      <c r="E190" s="106">
        <v>0</v>
      </c>
      <c r="F190" s="106">
        <v>0</v>
      </c>
      <c r="G190" s="106">
        <v>0</v>
      </c>
      <c r="H190" s="106">
        <v>0</v>
      </c>
      <c r="I190" s="106">
        <v>0</v>
      </c>
      <c r="J190" s="106">
        <v>0</v>
      </c>
      <c r="K190" s="106">
        <v>0</v>
      </c>
      <c r="L190" s="107">
        <f t="shared" si="14"/>
        <v>0</v>
      </c>
      <c r="M190" s="107">
        <f t="shared" si="15"/>
        <v>0</v>
      </c>
      <c r="N190" s="107">
        <f t="shared" si="12"/>
        <v>0</v>
      </c>
      <c r="O190" s="133">
        <f t="shared" si="16"/>
        <v>0</v>
      </c>
      <c r="P190" s="133">
        <f t="shared" si="13"/>
        <v>0</v>
      </c>
    </row>
    <row r="191" spans="1:16" x14ac:dyDescent="0.2">
      <c r="A191" s="104">
        <v>7857</v>
      </c>
      <c r="B191" s="105">
        <v>24</v>
      </c>
      <c r="C191" s="132">
        <f t="shared" si="17"/>
        <v>8.0625316887388357E-4</v>
      </c>
      <c r="D191" s="106">
        <v>9600</v>
      </c>
      <c r="E191" s="106">
        <v>0</v>
      </c>
      <c r="F191" s="106">
        <v>0</v>
      </c>
      <c r="G191" s="106">
        <v>0</v>
      </c>
      <c r="H191" s="106">
        <v>15840</v>
      </c>
      <c r="I191" s="106">
        <v>0</v>
      </c>
      <c r="J191" s="106">
        <v>0</v>
      </c>
      <c r="K191" s="106">
        <v>0</v>
      </c>
      <c r="L191" s="107">
        <f t="shared" si="14"/>
        <v>25440</v>
      </c>
      <c r="M191" s="107">
        <f t="shared" si="15"/>
        <v>0</v>
      </c>
      <c r="N191" s="107">
        <f t="shared" si="12"/>
        <v>25440</v>
      </c>
      <c r="O191" s="133">
        <f t="shared" si="16"/>
        <v>21</v>
      </c>
      <c r="P191" s="133">
        <f t="shared" si="13"/>
        <v>0</v>
      </c>
    </row>
    <row r="192" spans="1:16" x14ac:dyDescent="0.2">
      <c r="A192" s="104">
        <v>7857</v>
      </c>
      <c r="B192" s="105">
        <v>25</v>
      </c>
      <c r="C192" s="132">
        <f t="shared" si="17"/>
        <v>6.7513522928934282E-4</v>
      </c>
      <c r="D192" s="106">
        <v>261472</v>
      </c>
      <c r="E192" s="106">
        <v>0</v>
      </c>
      <c r="F192" s="106">
        <v>0</v>
      </c>
      <c r="G192" s="106">
        <v>0</v>
      </c>
      <c r="H192" s="106">
        <v>0</v>
      </c>
      <c r="I192" s="106">
        <v>0</v>
      </c>
      <c r="J192" s="106">
        <v>0</v>
      </c>
      <c r="K192" s="106">
        <v>0</v>
      </c>
      <c r="L192" s="107">
        <f t="shared" si="14"/>
        <v>261472</v>
      </c>
      <c r="M192" s="107">
        <f t="shared" si="15"/>
        <v>0</v>
      </c>
      <c r="N192" s="107">
        <f t="shared" si="12"/>
        <v>261472</v>
      </c>
      <c r="O192" s="133">
        <f t="shared" si="16"/>
        <v>177</v>
      </c>
      <c r="P192" s="133">
        <f t="shared" si="13"/>
        <v>0</v>
      </c>
    </row>
    <row r="193" spans="1:16" x14ac:dyDescent="0.2">
      <c r="A193" s="104">
        <v>7857</v>
      </c>
      <c r="B193" s="105">
        <v>26</v>
      </c>
      <c r="C193" s="132">
        <f t="shared" si="17"/>
        <v>9.0398082570708146E-4</v>
      </c>
      <c r="D193" s="106">
        <v>59520</v>
      </c>
      <c r="E193" s="106">
        <v>0</v>
      </c>
      <c r="F193" s="106">
        <v>0</v>
      </c>
      <c r="G193" s="106">
        <v>0</v>
      </c>
      <c r="H193" s="106">
        <v>0</v>
      </c>
      <c r="I193" s="106">
        <v>0</v>
      </c>
      <c r="J193" s="106">
        <v>716</v>
      </c>
      <c r="K193" s="106">
        <v>0</v>
      </c>
      <c r="L193" s="107">
        <f t="shared" si="14"/>
        <v>60236</v>
      </c>
      <c r="M193" s="107">
        <f t="shared" si="15"/>
        <v>0</v>
      </c>
      <c r="N193" s="107">
        <f t="shared" si="12"/>
        <v>60236</v>
      </c>
      <c r="O193" s="133">
        <f t="shared" si="16"/>
        <v>54</v>
      </c>
      <c r="P193" s="133">
        <f t="shared" si="13"/>
        <v>0</v>
      </c>
    </row>
    <row r="194" spans="1:16" x14ac:dyDescent="0.2">
      <c r="A194" s="104">
        <v>7857</v>
      </c>
      <c r="B194" s="105">
        <v>27</v>
      </c>
      <c r="C194" s="132">
        <f t="shared" si="17"/>
        <v>0</v>
      </c>
      <c r="D194" s="106">
        <v>0</v>
      </c>
      <c r="E194" s="106">
        <v>0</v>
      </c>
      <c r="F194" s="106">
        <v>0</v>
      </c>
      <c r="G194" s="106">
        <v>0</v>
      </c>
      <c r="H194" s="106">
        <v>0</v>
      </c>
      <c r="I194" s="106">
        <v>0</v>
      </c>
      <c r="J194" s="106">
        <v>0</v>
      </c>
      <c r="K194" s="106">
        <v>0</v>
      </c>
      <c r="L194" s="107">
        <f t="shared" si="14"/>
        <v>0</v>
      </c>
      <c r="M194" s="107">
        <f t="shared" si="15"/>
        <v>0</v>
      </c>
      <c r="N194" s="107">
        <f t="shared" si="12"/>
        <v>0</v>
      </c>
      <c r="O194" s="133">
        <f t="shared" si="16"/>
        <v>0</v>
      </c>
      <c r="P194" s="133">
        <f t="shared" si="13"/>
        <v>0</v>
      </c>
    </row>
    <row r="195" spans="1:16" x14ac:dyDescent="0.2">
      <c r="A195" s="104">
        <v>4003</v>
      </c>
      <c r="B195" s="105">
        <v>1</v>
      </c>
      <c r="C195" s="132">
        <f t="shared" si="17"/>
        <v>8.1032515457526674E-4</v>
      </c>
      <c r="D195" s="106">
        <v>50608</v>
      </c>
      <c r="E195" s="106">
        <v>0</v>
      </c>
      <c r="F195" s="106">
        <v>0</v>
      </c>
      <c r="G195" s="106">
        <v>0</v>
      </c>
      <c r="H195" s="106">
        <v>10128</v>
      </c>
      <c r="I195" s="106">
        <v>0</v>
      </c>
      <c r="J195" s="106">
        <v>0</v>
      </c>
      <c r="K195" s="106">
        <v>0</v>
      </c>
      <c r="L195" s="107">
        <f t="shared" si="14"/>
        <v>60736</v>
      </c>
      <c r="M195" s="107">
        <f t="shared" si="15"/>
        <v>0</v>
      </c>
      <c r="N195" s="107">
        <f t="shared" si="12"/>
        <v>60736</v>
      </c>
      <c r="O195" s="133">
        <f t="shared" si="16"/>
        <v>49</v>
      </c>
      <c r="P195" s="133">
        <f t="shared" si="13"/>
        <v>0</v>
      </c>
    </row>
    <row r="196" spans="1:16" x14ac:dyDescent="0.2">
      <c r="A196" s="104">
        <v>4003</v>
      </c>
      <c r="B196" s="105">
        <v>2</v>
      </c>
      <c r="C196" s="132">
        <f t="shared" si="17"/>
        <v>8.1765472883775655E-4</v>
      </c>
      <c r="D196" s="106">
        <v>0</v>
      </c>
      <c r="E196" s="106">
        <v>0</v>
      </c>
      <c r="F196" s="106">
        <v>0</v>
      </c>
      <c r="G196" s="106">
        <v>0</v>
      </c>
      <c r="H196" s="106">
        <v>73984</v>
      </c>
      <c r="I196" s="106">
        <v>0</v>
      </c>
      <c r="J196" s="106">
        <v>55860</v>
      </c>
      <c r="K196" s="106">
        <v>0</v>
      </c>
      <c r="L196" s="107">
        <f t="shared" si="14"/>
        <v>129844</v>
      </c>
      <c r="M196" s="107">
        <f t="shared" si="15"/>
        <v>0</v>
      </c>
      <c r="N196" s="107">
        <f t="shared" si="12"/>
        <v>129844</v>
      </c>
      <c r="O196" s="133">
        <f t="shared" si="16"/>
        <v>106</v>
      </c>
      <c r="P196" s="133">
        <f t="shared" si="13"/>
        <v>0</v>
      </c>
    </row>
    <row r="197" spans="1:16" x14ac:dyDescent="0.2">
      <c r="A197" s="104">
        <v>4003</v>
      </c>
      <c r="B197" s="105">
        <v>3</v>
      </c>
      <c r="C197" s="132">
        <f t="shared" si="17"/>
        <v>7.3214302910870838E-4</v>
      </c>
      <c r="D197" s="106">
        <v>0</v>
      </c>
      <c r="E197" s="106">
        <v>344704</v>
      </c>
      <c r="F197" s="106">
        <v>0</v>
      </c>
      <c r="G197" s="106">
        <v>0</v>
      </c>
      <c r="H197" s="106">
        <v>0</v>
      </c>
      <c r="I197" s="106">
        <v>1824</v>
      </c>
      <c r="J197" s="106">
        <v>0</v>
      </c>
      <c r="K197" s="106">
        <v>0</v>
      </c>
      <c r="L197" s="107">
        <f t="shared" si="14"/>
        <v>346528</v>
      </c>
      <c r="M197" s="107">
        <f t="shared" si="15"/>
        <v>34652.800000000003</v>
      </c>
      <c r="N197" s="107">
        <f t="shared" si="12"/>
        <v>381180.8</v>
      </c>
      <c r="O197" s="133">
        <f t="shared" si="16"/>
        <v>279</v>
      </c>
      <c r="P197" s="133">
        <f t="shared" si="13"/>
        <v>0</v>
      </c>
    </row>
    <row r="198" spans="1:16" x14ac:dyDescent="0.2">
      <c r="A198" s="104">
        <v>4003</v>
      </c>
      <c r="B198" s="105">
        <v>4</v>
      </c>
      <c r="C198" s="132">
        <f t="shared" si="17"/>
        <v>7.2969983768787848E-4</v>
      </c>
      <c r="D198" s="106">
        <v>108672</v>
      </c>
      <c r="E198" s="106">
        <v>82368</v>
      </c>
      <c r="F198" s="106">
        <v>0</v>
      </c>
      <c r="G198" s="106">
        <v>0</v>
      </c>
      <c r="H198" s="106">
        <v>312400</v>
      </c>
      <c r="I198" s="106">
        <v>138544</v>
      </c>
      <c r="J198" s="106">
        <v>85725</v>
      </c>
      <c r="K198" s="106">
        <v>0</v>
      </c>
      <c r="L198" s="107">
        <f t="shared" si="14"/>
        <v>727709</v>
      </c>
      <c r="M198" s="107">
        <f t="shared" si="15"/>
        <v>22091.200000000001</v>
      </c>
      <c r="N198" s="107">
        <f t="shared" ref="N198:N261" si="18">SUM(L198:M198)</f>
        <v>749800.2</v>
      </c>
      <c r="O198" s="133">
        <f t="shared" si="16"/>
        <v>547</v>
      </c>
      <c r="P198" s="133">
        <f t="shared" ref="P198:P261" si="19">(G198+F198*1.1)*C198</f>
        <v>0</v>
      </c>
    </row>
    <row r="199" spans="1:16" x14ac:dyDescent="0.2">
      <c r="A199" s="104">
        <v>4003</v>
      </c>
      <c r="B199" s="105">
        <v>5</v>
      </c>
      <c r="C199" s="132">
        <f t="shared" si="17"/>
        <v>2.8715643166154678E-3</v>
      </c>
      <c r="D199" s="106">
        <v>0</v>
      </c>
      <c r="E199" s="106">
        <v>0</v>
      </c>
      <c r="F199" s="106">
        <v>0</v>
      </c>
      <c r="G199" s="106">
        <v>0</v>
      </c>
      <c r="H199" s="106">
        <v>22944</v>
      </c>
      <c r="I199" s="106">
        <v>0</v>
      </c>
      <c r="J199" s="106">
        <v>240</v>
      </c>
      <c r="K199" s="106">
        <v>0</v>
      </c>
      <c r="L199" s="107">
        <f t="shared" ref="L199:L262" si="20">SUM(D199:K199)</f>
        <v>23184</v>
      </c>
      <c r="M199" s="107">
        <f t="shared" ref="M199:M262" si="21">IF(B199&lt;28,E199+F199+I199+K199,0)*0.1</f>
        <v>0</v>
      </c>
      <c r="N199" s="107">
        <f t="shared" si="18"/>
        <v>23184</v>
      </c>
      <c r="O199" s="133">
        <f t="shared" ref="O199:O262" si="22">ROUND(N199*C199,0)</f>
        <v>67</v>
      </c>
      <c r="P199" s="133">
        <f t="shared" si="19"/>
        <v>0</v>
      </c>
    </row>
    <row r="200" spans="1:16" x14ac:dyDescent="0.2">
      <c r="A200" s="104">
        <v>4003</v>
      </c>
      <c r="B200" s="105">
        <v>6</v>
      </c>
      <c r="C200" s="132">
        <f t="shared" si="17"/>
        <v>7.9485160891001037E-4</v>
      </c>
      <c r="D200" s="106">
        <v>10352</v>
      </c>
      <c r="E200" s="106">
        <v>0</v>
      </c>
      <c r="F200" s="106">
        <v>0</v>
      </c>
      <c r="G200" s="106">
        <v>0</v>
      </c>
      <c r="H200" s="106">
        <v>23232</v>
      </c>
      <c r="I200" s="106">
        <v>0</v>
      </c>
      <c r="J200" s="106">
        <v>0</v>
      </c>
      <c r="K200" s="106">
        <v>0</v>
      </c>
      <c r="L200" s="107">
        <f t="shared" si="20"/>
        <v>33584</v>
      </c>
      <c r="M200" s="107">
        <f t="shared" si="21"/>
        <v>0</v>
      </c>
      <c r="N200" s="107">
        <f t="shared" si="18"/>
        <v>33584</v>
      </c>
      <c r="O200" s="133">
        <f t="shared" si="22"/>
        <v>27</v>
      </c>
      <c r="P200" s="133">
        <f t="shared" si="19"/>
        <v>0</v>
      </c>
    </row>
    <row r="201" spans="1:16" x14ac:dyDescent="0.2">
      <c r="A201" s="104">
        <v>4003</v>
      </c>
      <c r="B201" s="105">
        <v>7</v>
      </c>
      <c r="C201" s="132">
        <f t="shared" si="17"/>
        <v>8.746625286571221E-4</v>
      </c>
      <c r="D201" s="106">
        <v>0</v>
      </c>
      <c r="E201" s="106">
        <v>64832</v>
      </c>
      <c r="F201" s="106">
        <v>0</v>
      </c>
      <c r="G201" s="106">
        <v>0</v>
      </c>
      <c r="H201" s="106">
        <v>0</v>
      </c>
      <c r="I201" s="106">
        <v>319632</v>
      </c>
      <c r="J201" s="106">
        <v>0</v>
      </c>
      <c r="K201" s="106">
        <v>224</v>
      </c>
      <c r="L201" s="107">
        <f t="shared" si="20"/>
        <v>384688</v>
      </c>
      <c r="M201" s="107">
        <f t="shared" si="21"/>
        <v>38468.800000000003</v>
      </c>
      <c r="N201" s="107">
        <f t="shared" si="18"/>
        <v>423156.8</v>
      </c>
      <c r="O201" s="133">
        <f t="shared" si="22"/>
        <v>370</v>
      </c>
      <c r="P201" s="133">
        <f t="shared" si="19"/>
        <v>0</v>
      </c>
    </row>
    <row r="202" spans="1:16" x14ac:dyDescent="0.2">
      <c r="A202" s="104">
        <v>4003</v>
      </c>
      <c r="B202" s="105">
        <v>8</v>
      </c>
      <c r="C202" s="132">
        <f t="shared" si="17"/>
        <v>9.0886720854874148E-4</v>
      </c>
      <c r="D202" s="106">
        <v>0</v>
      </c>
      <c r="E202" s="106">
        <v>0</v>
      </c>
      <c r="F202" s="106">
        <v>0</v>
      </c>
      <c r="G202" s="106">
        <v>0</v>
      </c>
      <c r="H202" s="106">
        <v>27104</v>
      </c>
      <c r="I202" s="106">
        <v>0</v>
      </c>
      <c r="J202" s="106">
        <v>36680</v>
      </c>
      <c r="K202" s="106">
        <v>0</v>
      </c>
      <c r="L202" s="107">
        <f t="shared" si="20"/>
        <v>63784</v>
      </c>
      <c r="M202" s="107">
        <f t="shared" si="21"/>
        <v>0</v>
      </c>
      <c r="N202" s="107">
        <f t="shared" si="18"/>
        <v>63784</v>
      </c>
      <c r="O202" s="133">
        <f t="shared" si="22"/>
        <v>58</v>
      </c>
      <c r="P202" s="133">
        <f t="shared" si="19"/>
        <v>0</v>
      </c>
    </row>
    <row r="203" spans="1:16" x14ac:dyDescent="0.2">
      <c r="A203" s="104">
        <v>4003</v>
      </c>
      <c r="B203" s="105">
        <v>9</v>
      </c>
      <c r="C203" s="132">
        <f t="shared" si="17"/>
        <v>7.8019246038503074E-4</v>
      </c>
      <c r="D203" s="106">
        <v>16416</v>
      </c>
      <c r="E203" s="106">
        <v>34896</v>
      </c>
      <c r="F203" s="106">
        <v>0</v>
      </c>
      <c r="G203" s="106">
        <v>0</v>
      </c>
      <c r="H203" s="106">
        <v>120208</v>
      </c>
      <c r="I203" s="106">
        <v>0</v>
      </c>
      <c r="J203" s="106">
        <v>426</v>
      </c>
      <c r="K203" s="106">
        <v>0</v>
      </c>
      <c r="L203" s="107">
        <f t="shared" si="20"/>
        <v>171946</v>
      </c>
      <c r="M203" s="107">
        <f t="shared" si="21"/>
        <v>3489.6000000000004</v>
      </c>
      <c r="N203" s="107">
        <f t="shared" si="18"/>
        <v>175435.6</v>
      </c>
      <c r="O203" s="133">
        <f t="shared" si="22"/>
        <v>137</v>
      </c>
      <c r="P203" s="133">
        <f t="shared" si="19"/>
        <v>0</v>
      </c>
    </row>
    <row r="204" spans="1:16" x14ac:dyDescent="0.2">
      <c r="A204" s="104">
        <v>4003</v>
      </c>
      <c r="B204" s="105">
        <v>10</v>
      </c>
      <c r="C204" s="132">
        <f t="shared" si="17"/>
        <v>1.1564439391928429E-3</v>
      </c>
      <c r="D204" s="106">
        <v>0</v>
      </c>
      <c r="E204" s="106">
        <v>2080</v>
      </c>
      <c r="F204" s="106">
        <v>0</v>
      </c>
      <c r="G204" s="106">
        <v>0</v>
      </c>
      <c r="H204" s="106">
        <v>0</v>
      </c>
      <c r="I204" s="106">
        <v>0</v>
      </c>
      <c r="J204" s="106">
        <v>0</v>
      </c>
      <c r="K204" s="106">
        <v>0</v>
      </c>
      <c r="L204" s="107">
        <f t="shared" si="20"/>
        <v>2080</v>
      </c>
      <c r="M204" s="107">
        <f t="shared" si="21"/>
        <v>208</v>
      </c>
      <c r="N204" s="107">
        <f t="shared" si="18"/>
        <v>2288</v>
      </c>
      <c r="O204" s="133">
        <f t="shared" si="22"/>
        <v>3</v>
      </c>
      <c r="P204" s="133">
        <f t="shared" si="19"/>
        <v>0</v>
      </c>
    </row>
    <row r="205" spans="1:16" x14ac:dyDescent="0.2">
      <c r="A205" s="104">
        <v>4003</v>
      </c>
      <c r="B205" s="105">
        <v>11</v>
      </c>
      <c r="C205" s="132">
        <f t="shared" si="17"/>
        <v>8.0055238889194702E-4</v>
      </c>
      <c r="D205" s="106">
        <v>0</v>
      </c>
      <c r="E205" s="106">
        <v>0</v>
      </c>
      <c r="F205" s="106">
        <v>0</v>
      </c>
      <c r="G205" s="106">
        <v>0</v>
      </c>
      <c r="H205" s="106">
        <v>0</v>
      </c>
      <c r="I205" s="106">
        <v>64320</v>
      </c>
      <c r="J205" s="106">
        <v>0</v>
      </c>
      <c r="K205" s="106">
        <v>64010</v>
      </c>
      <c r="L205" s="107">
        <f t="shared" si="20"/>
        <v>128330</v>
      </c>
      <c r="M205" s="107">
        <f t="shared" si="21"/>
        <v>12833</v>
      </c>
      <c r="N205" s="107">
        <f t="shared" si="18"/>
        <v>141163</v>
      </c>
      <c r="O205" s="133">
        <f t="shared" si="22"/>
        <v>113</v>
      </c>
      <c r="P205" s="133">
        <f t="shared" si="19"/>
        <v>0</v>
      </c>
    </row>
    <row r="206" spans="1:16" x14ac:dyDescent="0.2">
      <c r="A206" s="104">
        <v>4003</v>
      </c>
      <c r="B206" s="105">
        <v>12</v>
      </c>
      <c r="C206" s="132">
        <f t="shared" si="17"/>
        <v>7.6960529756143418E-4</v>
      </c>
      <c r="D206" s="106">
        <v>626560</v>
      </c>
      <c r="E206" s="106">
        <v>0</v>
      </c>
      <c r="F206" s="106">
        <v>0</v>
      </c>
      <c r="G206" s="106">
        <v>98102</v>
      </c>
      <c r="H206" s="106">
        <v>2976</v>
      </c>
      <c r="I206" s="106">
        <v>0</v>
      </c>
      <c r="J206" s="106">
        <v>0</v>
      </c>
      <c r="K206" s="106">
        <v>0</v>
      </c>
      <c r="L206" s="107">
        <f t="shared" si="20"/>
        <v>727638</v>
      </c>
      <c r="M206" s="107">
        <f t="shared" si="21"/>
        <v>0</v>
      </c>
      <c r="N206" s="107">
        <f t="shared" si="18"/>
        <v>727638</v>
      </c>
      <c r="O206" s="133">
        <f t="shared" si="22"/>
        <v>560</v>
      </c>
      <c r="P206" s="133">
        <f t="shared" si="19"/>
        <v>75.49981890137181</v>
      </c>
    </row>
    <row r="207" spans="1:16" x14ac:dyDescent="0.2">
      <c r="A207" s="104">
        <v>4003</v>
      </c>
      <c r="B207" s="105">
        <v>13</v>
      </c>
      <c r="C207" s="132">
        <f t="shared" si="17"/>
        <v>7.1666948344345212E-4</v>
      </c>
      <c r="D207" s="106">
        <v>145104</v>
      </c>
      <c r="E207" s="106">
        <v>0</v>
      </c>
      <c r="F207" s="106">
        <v>0</v>
      </c>
      <c r="G207" s="106">
        <v>0</v>
      </c>
      <c r="H207" s="106">
        <v>0</v>
      </c>
      <c r="I207" s="106">
        <v>0</v>
      </c>
      <c r="J207" s="106">
        <v>752</v>
      </c>
      <c r="K207" s="106">
        <v>0</v>
      </c>
      <c r="L207" s="107">
        <f t="shared" si="20"/>
        <v>145856</v>
      </c>
      <c r="M207" s="107">
        <f t="shared" si="21"/>
        <v>0</v>
      </c>
      <c r="N207" s="107">
        <f t="shared" si="18"/>
        <v>145856</v>
      </c>
      <c r="O207" s="133">
        <f t="shared" si="22"/>
        <v>105</v>
      </c>
      <c r="P207" s="133">
        <f t="shared" si="19"/>
        <v>0</v>
      </c>
    </row>
    <row r="208" spans="1:16" x14ac:dyDescent="0.2">
      <c r="A208" s="104">
        <v>4003</v>
      </c>
      <c r="B208" s="105">
        <v>14</v>
      </c>
      <c r="C208" s="132">
        <f t="shared" si="17"/>
        <v>1.1613303220345029E-3</v>
      </c>
      <c r="D208" s="106">
        <v>0</v>
      </c>
      <c r="E208" s="106">
        <v>0</v>
      </c>
      <c r="F208" s="106">
        <v>0</v>
      </c>
      <c r="G208" s="106">
        <v>0</v>
      </c>
      <c r="H208" s="106">
        <v>0</v>
      </c>
      <c r="I208" s="106">
        <v>196400</v>
      </c>
      <c r="J208" s="106">
        <v>0</v>
      </c>
      <c r="K208" s="106">
        <v>4626</v>
      </c>
      <c r="L208" s="107">
        <f t="shared" si="20"/>
        <v>201026</v>
      </c>
      <c r="M208" s="107">
        <f t="shared" si="21"/>
        <v>20102.600000000002</v>
      </c>
      <c r="N208" s="107">
        <f t="shared" si="18"/>
        <v>221128.6</v>
      </c>
      <c r="O208" s="133">
        <f t="shared" si="22"/>
        <v>257</v>
      </c>
      <c r="P208" s="133">
        <f t="shared" si="19"/>
        <v>0</v>
      </c>
    </row>
    <row r="209" spans="1:16" x14ac:dyDescent="0.2">
      <c r="A209" s="104">
        <v>4003</v>
      </c>
      <c r="B209" s="105">
        <v>15</v>
      </c>
      <c r="C209" s="132">
        <f t="shared" si="17"/>
        <v>1.6320518691144066E-3</v>
      </c>
      <c r="D209" s="106">
        <v>0</v>
      </c>
      <c r="E209" s="106">
        <v>0</v>
      </c>
      <c r="F209" s="106">
        <v>0</v>
      </c>
      <c r="G209" s="106">
        <v>0</v>
      </c>
      <c r="H209" s="106">
        <v>0</v>
      </c>
      <c r="I209" s="106">
        <v>0</v>
      </c>
      <c r="J209" s="106">
        <v>0</v>
      </c>
      <c r="K209" s="106">
        <v>0</v>
      </c>
      <c r="L209" s="107">
        <f t="shared" si="20"/>
        <v>0</v>
      </c>
      <c r="M209" s="107">
        <f t="shared" si="21"/>
        <v>0</v>
      </c>
      <c r="N209" s="107">
        <f t="shared" si="18"/>
        <v>0</v>
      </c>
      <c r="O209" s="133">
        <f t="shared" si="22"/>
        <v>0</v>
      </c>
      <c r="P209" s="133">
        <f t="shared" si="19"/>
        <v>0</v>
      </c>
    </row>
    <row r="210" spans="1:16" x14ac:dyDescent="0.2">
      <c r="A210" s="104">
        <v>4003</v>
      </c>
      <c r="B210" s="105">
        <v>16</v>
      </c>
      <c r="C210" s="132">
        <f t="shared" si="17"/>
        <v>9.4958706556257393E-4</v>
      </c>
      <c r="D210" s="106">
        <v>8064</v>
      </c>
      <c r="E210" s="106">
        <v>0</v>
      </c>
      <c r="F210" s="106">
        <v>0</v>
      </c>
      <c r="G210" s="106">
        <v>0</v>
      </c>
      <c r="H210" s="106">
        <v>15648</v>
      </c>
      <c r="I210" s="106">
        <v>98224</v>
      </c>
      <c r="J210" s="106">
        <v>6167</v>
      </c>
      <c r="K210" s="106">
        <v>17384</v>
      </c>
      <c r="L210" s="107">
        <f t="shared" si="20"/>
        <v>145487</v>
      </c>
      <c r="M210" s="107">
        <f t="shared" si="21"/>
        <v>11560.800000000001</v>
      </c>
      <c r="N210" s="107">
        <f t="shared" si="18"/>
        <v>157047.79999999999</v>
      </c>
      <c r="O210" s="133">
        <f t="shared" si="22"/>
        <v>149</v>
      </c>
      <c r="P210" s="133">
        <f t="shared" si="19"/>
        <v>0</v>
      </c>
    </row>
    <row r="211" spans="1:16" x14ac:dyDescent="0.2">
      <c r="A211" s="104">
        <v>4003</v>
      </c>
      <c r="B211" s="105">
        <v>17</v>
      </c>
      <c r="C211" s="132">
        <f t="shared" si="17"/>
        <v>1.30303542444264E-3</v>
      </c>
      <c r="D211" s="106">
        <v>0</v>
      </c>
      <c r="E211" s="106">
        <v>0</v>
      </c>
      <c r="F211" s="106">
        <v>0</v>
      </c>
      <c r="G211" s="106">
        <v>0</v>
      </c>
      <c r="H211" s="106">
        <v>0</v>
      </c>
      <c r="I211" s="106">
        <v>0</v>
      </c>
      <c r="J211" s="106">
        <v>0</v>
      </c>
      <c r="K211" s="106">
        <v>0</v>
      </c>
      <c r="L211" s="107">
        <f t="shared" si="20"/>
        <v>0</v>
      </c>
      <c r="M211" s="107">
        <f t="shared" si="21"/>
        <v>0</v>
      </c>
      <c r="N211" s="107">
        <f t="shared" si="18"/>
        <v>0</v>
      </c>
      <c r="O211" s="133">
        <f t="shared" si="22"/>
        <v>0</v>
      </c>
      <c r="P211" s="133">
        <f t="shared" si="19"/>
        <v>0</v>
      </c>
    </row>
    <row r="212" spans="1:16" x14ac:dyDescent="0.2">
      <c r="A212" s="104">
        <v>4003</v>
      </c>
      <c r="B212" s="105">
        <v>18</v>
      </c>
      <c r="C212" s="132">
        <f t="shared" si="17"/>
        <v>9.8053415689308655E-4</v>
      </c>
      <c r="D212" s="106">
        <v>0</v>
      </c>
      <c r="E212" s="106">
        <v>0</v>
      </c>
      <c r="F212" s="106">
        <v>0</v>
      </c>
      <c r="G212" s="106">
        <v>0</v>
      </c>
      <c r="H212" s="106">
        <v>0</v>
      </c>
      <c r="I212" s="106">
        <v>82688</v>
      </c>
      <c r="J212" s="106">
        <v>0</v>
      </c>
      <c r="K212" s="106">
        <v>0</v>
      </c>
      <c r="L212" s="107">
        <f t="shared" si="20"/>
        <v>82688</v>
      </c>
      <c r="M212" s="107">
        <f t="shared" si="21"/>
        <v>8268.8000000000011</v>
      </c>
      <c r="N212" s="107">
        <f t="shared" si="18"/>
        <v>90956.800000000003</v>
      </c>
      <c r="O212" s="133">
        <f t="shared" si="22"/>
        <v>89</v>
      </c>
      <c r="P212" s="133">
        <f t="shared" si="19"/>
        <v>0</v>
      </c>
    </row>
    <row r="213" spans="1:16" x14ac:dyDescent="0.2">
      <c r="A213" s="104">
        <v>4003</v>
      </c>
      <c r="B213" s="105">
        <v>19</v>
      </c>
      <c r="C213" s="132">
        <f t="shared" si="17"/>
        <v>7.2644224912677183E-4</v>
      </c>
      <c r="D213" s="106">
        <v>0</v>
      </c>
      <c r="E213" s="106">
        <v>361792</v>
      </c>
      <c r="F213" s="106">
        <v>179376</v>
      </c>
      <c r="G213" s="106">
        <v>0</v>
      </c>
      <c r="H213" s="106">
        <v>0</v>
      </c>
      <c r="I213" s="106">
        <v>0</v>
      </c>
      <c r="J213" s="106">
        <v>0</v>
      </c>
      <c r="K213" s="106">
        <v>126</v>
      </c>
      <c r="L213" s="107">
        <f t="shared" si="20"/>
        <v>541294</v>
      </c>
      <c r="M213" s="107">
        <f t="shared" si="21"/>
        <v>54129.4</v>
      </c>
      <c r="N213" s="107">
        <f t="shared" si="18"/>
        <v>595423.4</v>
      </c>
      <c r="O213" s="133">
        <f t="shared" si="22"/>
        <v>433</v>
      </c>
      <c r="P213" s="133">
        <f t="shared" si="19"/>
        <v>143.33693536730021</v>
      </c>
    </row>
    <row r="214" spans="1:16" x14ac:dyDescent="0.2">
      <c r="A214" s="104">
        <v>4003</v>
      </c>
      <c r="B214" s="105">
        <v>20</v>
      </c>
      <c r="C214" s="132">
        <f t="shared" si="17"/>
        <v>9.0235203142652819E-4</v>
      </c>
      <c r="D214" s="106">
        <v>0</v>
      </c>
      <c r="E214" s="106">
        <v>0</v>
      </c>
      <c r="F214" s="106">
        <v>0</v>
      </c>
      <c r="G214" s="106">
        <v>0</v>
      </c>
      <c r="H214" s="106">
        <v>34112</v>
      </c>
      <c r="I214" s="106">
        <v>0</v>
      </c>
      <c r="J214" s="106">
        <v>0</v>
      </c>
      <c r="K214" s="106">
        <v>0</v>
      </c>
      <c r="L214" s="107">
        <f t="shared" si="20"/>
        <v>34112</v>
      </c>
      <c r="M214" s="107">
        <f t="shared" si="21"/>
        <v>0</v>
      </c>
      <c r="N214" s="107">
        <f t="shared" si="18"/>
        <v>34112</v>
      </c>
      <c r="O214" s="133">
        <f t="shared" si="22"/>
        <v>31</v>
      </c>
      <c r="P214" s="133">
        <f t="shared" si="19"/>
        <v>0</v>
      </c>
    </row>
    <row r="215" spans="1:16" x14ac:dyDescent="0.2">
      <c r="A215" s="104">
        <v>4003</v>
      </c>
      <c r="B215" s="105">
        <v>21</v>
      </c>
      <c r="C215" s="132">
        <f t="shared" si="17"/>
        <v>9.2026876851261457E-4</v>
      </c>
      <c r="D215" s="106">
        <v>0</v>
      </c>
      <c r="E215" s="106">
        <v>0</v>
      </c>
      <c r="F215" s="106">
        <v>0</v>
      </c>
      <c r="G215" s="106">
        <v>0</v>
      </c>
      <c r="H215" s="106">
        <v>34352</v>
      </c>
      <c r="I215" s="106">
        <v>0</v>
      </c>
      <c r="J215" s="106">
        <v>23720</v>
      </c>
      <c r="K215" s="106">
        <v>0</v>
      </c>
      <c r="L215" s="107">
        <f t="shared" si="20"/>
        <v>58072</v>
      </c>
      <c r="M215" s="107">
        <f t="shared" si="21"/>
        <v>0</v>
      </c>
      <c r="N215" s="107">
        <f t="shared" si="18"/>
        <v>58072</v>
      </c>
      <c r="O215" s="133">
        <f t="shared" si="22"/>
        <v>53</v>
      </c>
      <c r="P215" s="133">
        <f t="shared" si="19"/>
        <v>0</v>
      </c>
    </row>
    <row r="216" spans="1:16" x14ac:dyDescent="0.2">
      <c r="A216" s="104">
        <v>4003</v>
      </c>
      <c r="B216" s="105">
        <v>22</v>
      </c>
      <c r="C216" s="132">
        <f t="shared" si="17"/>
        <v>8.1521153741692665E-4</v>
      </c>
      <c r="D216" s="106">
        <v>0</v>
      </c>
      <c r="E216" s="106">
        <v>0</v>
      </c>
      <c r="F216" s="106">
        <v>0</v>
      </c>
      <c r="G216" s="106">
        <v>0</v>
      </c>
      <c r="H216" s="106">
        <v>30448</v>
      </c>
      <c r="I216" s="106">
        <v>0</v>
      </c>
      <c r="J216" s="106">
        <v>0</v>
      </c>
      <c r="K216" s="106">
        <v>0</v>
      </c>
      <c r="L216" s="107">
        <f t="shared" si="20"/>
        <v>30448</v>
      </c>
      <c r="M216" s="107">
        <f t="shared" si="21"/>
        <v>0</v>
      </c>
      <c r="N216" s="107">
        <f t="shared" si="18"/>
        <v>30448</v>
      </c>
      <c r="O216" s="133">
        <f t="shared" si="22"/>
        <v>25</v>
      </c>
      <c r="P216" s="133">
        <f t="shared" si="19"/>
        <v>0</v>
      </c>
    </row>
    <row r="217" spans="1:16" x14ac:dyDescent="0.2">
      <c r="A217" s="104">
        <v>4003</v>
      </c>
      <c r="B217" s="105">
        <v>23</v>
      </c>
      <c r="C217" s="132">
        <f t="shared" si="17"/>
        <v>9.2922713705565765E-4</v>
      </c>
      <c r="D217" s="106">
        <v>128256</v>
      </c>
      <c r="E217" s="106">
        <v>0</v>
      </c>
      <c r="F217" s="106">
        <v>0</v>
      </c>
      <c r="G217" s="106">
        <v>0</v>
      </c>
      <c r="H217" s="106">
        <v>0</v>
      </c>
      <c r="I217" s="106">
        <v>0</v>
      </c>
      <c r="J217" s="106">
        <v>10440</v>
      </c>
      <c r="K217" s="106">
        <v>0</v>
      </c>
      <c r="L217" s="107">
        <f t="shared" si="20"/>
        <v>138696</v>
      </c>
      <c r="M217" s="107">
        <f t="shared" si="21"/>
        <v>0</v>
      </c>
      <c r="N217" s="107">
        <f t="shared" si="18"/>
        <v>138696</v>
      </c>
      <c r="O217" s="133">
        <f t="shared" si="22"/>
        <v>129</v>
      </c>
      <c r="P217" s="133">
        <f t="shared" si="19"/>
        <v>0</v>
      </c>
    </row>
    <row r="218" spans="1:16" x14ac:dyDescent="0.2">
      <c r="A218" s="104">
        <v>4003</v>
      </c>
      <c r="B218" s="105">
        <v>24</v>
      </c>
      <c r="C218" s="132">
        <f t="shared" si="17"/>
        <v>8.0625316887388357E-4</v>
      </c>
      <c r="D218" s="106">
        <v>100752</v>
      </c>
      <c r="E218" s="106">
        <v>0</v>
      </c>
      <c r="F218" s="106">
        <v>0</v>
      </c>
      <c r="G218" s="106">
        <v>0</v>
      </c>
      <c r="H218" s="106">
        <v>70304</v>
      </c>
      <c r="I218" s="106">
        <v>0</v>
      </c>
      <c r="J218" s="106">
        <v>12140</v>
      </c>
      <c r="K218" s="106">
        <v>0</v>
      </c>
      <c r="L218" s="107">
        <f t="shared" si="20"/>
        <v>183196</v>
      </c>
      <c r="M218" s="107">
        <f t="shared" si="21"/>
        <v>0</v>
      </c>
      <c r="N218" s="107">
        <f t="shared" si="18"/>
        <v>183196</v>
      </c>
      <c r="O218" s="133">
        <f t="shared" si="22"/>
        <v>148</v>
      </c>
      <c r="P218" s="133">
        <f t="shared" si="19"/>
        <v>0</v>
      </c>
    </row>
    <row r="219" spans="1:16" x14ac:dyDescent="0.2">
      <c r="A219" s="104">
        <v>4003</v>
      </c>
      <c r="B219" s="105">
        <v>25</v>
      </c>
      <c r="C219" s="132">
        <f t="shared" si="17"/>
        <v>6.7513522928934282E-4</v>
      </c>
      <c r="D219" s="106">
        <v>1236096</v>
      </c>
      <c r="E219" s="106">
        <v>0</v>
      </c>
      <c r="F219" s="106">
        <v>0</v>
      </c>
      <c r="G219" s="106">
        <v>0</v>
      </c>
      <c r="H219" s="106">
        <v>32400</v>
      </c>
      <c r="I219" s="106">
        <v>0</v>
      </c>
      <c r="J219" s="106">
        <v>800</v>
      </c>
      <c r="K219" s="106">
        <v>0</v>
      </c>
      <c r="L219" s="107">
        <f t="shared" si="20"/>
        <v>1269296</v>
      </c>
      <c r="M219" s="107">
        <f t="shared" si="21"/>
        <v>0</v>
      </c>
      <c r="N219" s="107">
        <f t="shared" si="18"/>
        <v>1269296</v>
      </c>
      <c r="O219" s="133">
        <f t="shared" si="22"/>
        <v>857</v>
      </c>
      <c r="P219" s="133">
        <f t="shared" si="19"/>
        <v>0</v>
      </c>
    </row>
    <row r="220" spans="1:16" x14ac:dyDescent="0.2">
      <c r="A220" s="104">
        <v>4003</v>
      </c>
      <c r="B220" s="105">
        <v>26</v>
      </c>
      <c r="C220" s="132">
        <f t="shared" si="17"/>
        <v>9.0398082570708146E-4</v>
      </c>
      <c r="D220" s="106">
        <v>216336</v>
      </c>
      <c r="E220" s="106">
        <v>0</v>
      </c>
      <c r="F220" s="106">
        <v>0</v>
      </c>
      <c r="G220" s="106">
        <v>0</v>
      </c>
      <c r="H220" s="106">
        <v>24176</v>
      </c>
      <c r="I220" s="106">
        <v>0</v>
      </c>
      <c r="J220" s="106">
        <v>80</v>
      </c>
      <c r="K220" s="106">
        <v>0</v>
      </c>
      <c r="L220" s="107">
        <f t="shared" si="20"/>
        <v>240592</v>
      </c>
      <c r="M220" s="107">
        <f t="shared" si="21"/>
        <v>0</v>
      </c>
      <c r="N220" s="107">
        <f t="shared" si="18"/>
        <v>240592</v>
      </c>
      <c r="O220" s="133">
        <f t="shared" si="22"/>
        <v>217</v>
      </c>
      <c r="P220" s="133">
        <f t="shared" si="19"/>
        <v>0</v>
      </c>
    </row>
    <row r="221" spans="1:16" x14ac:dyDescent="0.2">
      <c r="A221" s="104">
        <v>4003</v>
      </c>
      <c r="B221" s="105">
        <v>27</v>
      </c>
      <c r="C221" s="132">
        <f t="shared" si="17"/>
        <v>0</v>
      </c>
      <c r="D221" s="106">
        <v>0</v>
      </c>
      <c r="E221" s="106">
        <v>0</v>
      </c>
      <c r="F221" s="106">
        <v>0</v>
      </c>
      <c r="G221" s="106">
        <v>0</v>
      </c>
      <c r="H221" s="106">
        <v>0</v>
      </c>
      <c r="I221" s="106">
        <v>0</v>
      </c>
      <c r="J221" s="106">
        <v>0</v>
      </c>
      <c r="K221" s="106">
        <v>0</v>
      </c>
      <c r="L221" s="107">
        <f t="shared" si="20"/>
        <v>0</v>
      </c>
      <c r="M221" s="107">
        <f t="shared" si="21"/>
        <v>0</v>
      </c>
      <c r="N221" s="107">
        <f t="shared" si="18"/>
        <v>0</v>
      </c>
      <c r="O221" s="133">
        <f t="shared" si="22"/>
        <v>0</v>
      </c>
      <c r="P221" s="133">
        <f t="shared" si="19"/>
        <v>0</v>
      </c>
    </row>
    <row r="222" spans="1:16" x14ac:dyDescent="0.2">
      <c r="A222" s="104">
        <v>3553</v>
      </c>
      <c r="B222" s="105">
        <v>1</v>
      </c>
      <c r="C222" s="132">
        <f t="shared" si="17"/>
        <v>8.1032515457526674E-4</v>
      </c>
      <c r="D222" s="106">
        <v>4432</v>
      </c>
      <c r="E222" s="106">
        <v>0</v>
      </c>
      <c r="F222" s="106">
        <v>0</v>
      </c>
      <c r="G222" s="106">
        <v>0</v>
      </c>
      <c r="H222" s="106">
        <v>0</v>
      </c>
      <c r="I222" s="106">
        <v>0</v>
      </c>
      <c r="J222" s="106">
        <v>0</v>
      </c>
      <c r="K222" s="106">
        <v>0</v>
      </c>
      <c r="L222" s="107">
        <f t="shared" si="20"/>
        <v>4432</v>
      </c>
      <c r="M222" s="107">
        <f t="shared" si="21"/>
        <v>0</v>
      </c>
      <c r="N222" s="107">
        <f t="shared" si="18"/>
        <v>4432</v>
      </c>
      <c r="O222" s="133">
        <f t="shared" si="22"/>
        <v>4</v>
      </c>
      <c r="P222" s="133">
        <f t="shared" si="19"/>
        <v>0</v>
      </c>
    </row>
    <row r="223" spans="1:16" x14ac:dyDescent="0.2">
      <c r="A223" s="104">
        <v>3553</v>
      </c>
      <c r="B223" s="105">
        <v>2</v>
      </c>
      <c r="C223" s="132">
        <f t="shared" si="17"/>
        <v>8.1765472883775655E-4</v>
      </c>
      <c r="D223" s="106">
        <v>0</v>
      </c>
      <c r="E223" s="106">
        <v>0</v>
      </c>
      <c r="F223" s="106">
        <v>0</v>
      </c>
      <c r="G223" s="106">
        <v>0</v>
      </c>
      <c r="H223" s="106">
        <v>40928</v>
      </c>
      <c r="I223" s="106">
        <v>0</v>
      </c>
      <c r="J223" s="106">
        <v>7956</v>
      </c>
      <c r="K223" s="106">
        <v>0</v>
      </c>
      <c r="L223" s="107">
        <f t="shared" si="20"/>
        <v>48884</v>
      </c>
      <c r="M223" s="107">
        <f t="shared" si="21"/>
        <v>0</v>
      </c>
      <c r="N223" s="107">
        <f t="shared" si="18"/>
        <v>48884</v>
      </c>
      <c r="O223" s="133">
        <f t="shared" si="22"/>
        <v>40</v>
      </c>
      <c r="P223" s="133">
        <f t="shared" si="19"/>
        <v>0</v>
      </c>
    </row>
    <row r="224" spans="1:16" x14ac:dyDescent="0.2">
      <c r="A224" s="104">
        <v>3553</v>
      </c>
      <c r="B224" s="105">
        <v>3</v>
      </c>
      <c r="C224" s="132">
        <f t="shared" si="17"/>
        <v>7.3214302910870838E-4</v>
      </c>
      <c r="D224" s="106">
        <v>0</v>
      </c>
      <c r="E224" s="106">
        <v>195120</v>
      </c>
      <c r="F224" s="106">
        <v>0</v>
      </c>
      <c r="G224" s="106">
        <v>0</v>
      </c>
      <c r="H224" s="106">
        <v>6928</v>
      </c>
      <c r="I224" s="106">
        <v>1056</v>
      </c>
      <c r="J224" s="106">
        <v>0</v>
      </c>
      <c r="K224" s="106">
        <v>0</v>
      </c>
      <c r="L224" s="107">
        <f t="shared" si="20"/>
        <v>203104</v>
      </c>
      <c r="M224" s="107">
        <f t="shared" si="21"/>
        <v>19617.600000000002</v>
      </c>
      <c r="N224" s="107">
        <f t="shared" si="18"/>
        <v>222721.6</v>
      </c>
      <c r="O224" s="133">
        <f t="shared" si="22"/>
        <v>163</v>
      </c>
      <c r="P224" s="133">
        <f t="shared" si="19"/>
        <v>0</v>
      </c>
    </row>
    <row r="225" spans="1:16" x14ac:dyDescent="0.2">
      <c r="A225" s="104">
        <v>3553</v>
      </c>
      <c r="B225" s="105">
        <v>4</v>
      </c>
      <c r="C225" s="132">
        <f t="shared" ref="C225:C288" si="23">C198</f>
        <v>7.2969983768787848E-4</v>
      </c>
      <c r="D225" s="106">
        <v>14496</v>
      </c>
      <c r="E225" s="106">
        <v>32768</v>
      </c>
      <c r="F225" s="106">
        <v>0</v>
      </c>
      <c r="G225" s="106">
        <v>0</v>
      </c>
      <c r="H225" s="106">
        <v>53472</v>
      </c>
      <c r="I225" s="106">
        <v>1248</v>
      </c>
      <c r="J225" s="106">
        <v>0</v>
      </c>
      <c r="K225" s="106">
        <v>0</v>
      </c>
      <c r="L225" s="107">
        <f t="shared" si="20"/>
        <v>101984</v>
      </c>
      <c r="M225" s="107">
        <f t="shared" si="21"/>
        <v>3401.6000000000004</v>
      </c>
      <c r="N225" s="107">
        <f t="shared" si="18"/>
        <v>105385.60000000001</v>
      </c>
      <c r="O225" s="133">
        <f t="shared" si="22"/>
        <v>77</v>
      </c>
      <c r="P225" s="133">
        <f t="shared" si="19"/>
        <v>0</v>
      </c>
    </row>
    <row r="226" spans="1:16" x14ac:dyDescent="0.2">
      <c r="A226" s="104">
        <v>3553</v>
      </c>
      <c r="B226" s="105">
        <v>5</v>
      </c>
      <c r="C226" s="132">
        <f t="shared" si="23"/>
        <v>2.8715643166154678E-3</v>
      </c>
      <c r="D226" s="106">
        <v>0</v>
      </c>
      <c r="E226" s="106">
        <v>0</v>
      </c>
      <c r="F226" s="106">
        <v>0</v>
      </c>
      <c r="G226" s="106">
        <v>0</v>
      </c>
      <c r="H226" s="106">
        <v>0</v>
      </c>
      <c r="I226" s="106">
        <v>0</v>
      </c>
      <c r="J226" s="106">
        <v>0</v>
      </c>
      <c r="K226" s="106">
        <v>0</v>
      </c>
      <c r="L226" s="107">
        <f t="shared" si="20"/>
        <v>0</v>
      </c>
      <c r="M226" s="107">
        <f t="shared" si="21"/>
        <v>0</v>
      </c>
      <c r="N226" s="107">
        <f t="shared" si="18"/>
        <v>0</v>
      </c>
      <c r="O226" s="133">
        <f t="shared" si="22"/>
        <v>0</v>
      </c>
      <c r="P226" s="133">
        <f t="shared" si="19"/>
        <v>0</v>
      </c>
    </row>
    <row r="227" spans="1:16" x14ac:dyDescent="0.2">
      <c r="A227" s="104">
        <v>3553</v>
      </c>
      <c r="B227" s="105">
        <v>6</v>
      </c>
      <c r="C227" s="132">
        <f t="shared" si="23"/>
        <v>7.9485160891001037E-4</v>
      </c>
      <c r="D227" s="106">
        <v>0</v>
      </c>
      <c r="E227" s="106">
        <v>0</v>
      </c>
      <c r="F227" s="106">
        <v>0</v>
      </c>
      <c r="G227" s="106">
        <v>0</v>
      </c>
      <c r="H227" s="106">
        <v>0</v>
      </c>
      <c r="I227" s="106">
        <v>0</v>
      </c>
      <c r="J227" s="106">
        <v>0</v>
      </c>
      <c r="K227" s="106">
        <v>0</v>
      </c>
      <c r="L227" s="107">
        <f t="shared" si="20"/>
        <v>0</v>
      </c>
      <c r="M227" s="107">
        <f t="shared" si="21"/>
        <v>0</v>
      </c>
      <c r="N227" s="107">
        <f t="shared" si="18"/>
        <v>0</v>
      </c>
      <c r="O227" s="133">
        <f t="shared" si="22"/>
        <v>0</v>
      </c>
      <c r="P227" s="133">
        <f t="shared" si="19"/>
        <v>0</v>
      </c>
    </row>
    <row r="228" spans="1:16" x14ac:dyDescent="0.2">
      <c r="A228" s="104">
        <v>3553</v>
      </c>
      <c r="B228" s="105">
        <v>7</v>
      </c>
      <c r="C228" s="132">
        <f t="shared" si="23"/>
        <v>8.746625286571221E-4</v>
      </c>
      <c r="D228" s="106">
        <v>0</v>
      </c>
      <c r="E228" s="106">
        <v>0</v>
      </c>
      <c r="F228" s="106">
        <v>0</v>
      </c>
      <c r="G228" s="106">
        <v>0</v>
      </c>
      <c r="H228" s="106">
        <v>0</v>
      </c>
      <c r="I228" s="106">
        <v>4304</v>
      </c>
      <c r="J228" s="106">
        <v>0</v>
      </c>
      <c r="K228" s="106">
        <v>0</v>
      </c>
      <c r="L228" s="107">
        <f t="shared" si="20"/>
        <v>4304</v>
      </c>
      <c r="M228" s="107">
        <f t="shared" si="21"/>
        <v>430.40000000000003</v>
      </c>
      <c r="N228" s="107">
        <f t="shared" si="18"/>
        <v>4734.3999999999996</v>
      </c>
      <c r="O228" s="133">
        <f t="shared" si="22"/>
        <v>4</v>
      </c>
      <c r="P228" s="133">
        <f t="shared" si="19"/>
        <v>0</v>
      </c>
    </row>
    <row r="229" spans="1:16" x14ac:dyDescent="0.2">
      <c r="A229" s="104">
        <v>3553</v>
      </c>
      <c r="B229" s="105">
        <v>8</v>
      </c>
      <c r="C229" s="132">
        <f t="shared" si="23"/>
        <v>9.0886720854874148E-4</v>
      </c>
      <c r="D229" s="106">
        <v>0</v>
      </c>
      <c r="E229" s="106">
        <v>0</v>
      </c>
      <c r="F229" s="106">
        <v>0</v>
      </c>
      <c r="G229" s="106">
        <v>0</v>
      </c>
      <c r="H229" s="106">
        <v>1776</v>
      </c>
      <c r="I229" s="106">
        <v>0</v>
      </c>
      <c r="J229" s="106">
        <v>0</v>
      </c>
      <c r="K229" s="106">
        <v>0</v>
      </c>
      <c r="L229" s="107">
        <f t="shared" si="20"/>
        <v>1776</v>
      </c>
      <c r="M229" s="107">
        <f t="shared" si="21"/>
        <v>0</v>
      </c>
      <c r="N229" s="107">
        <f t="shared" si="18"/>
        <v>1776</v>
      </c>
      <c r="O229" s="133">
        <f t="shared" si="22"/>
        <v>2</v>
      </c>
      <c r="P229" s="133">
        <f t="shared" si="19"/>
        <v>0</v>
      </c>
    </row>
    <row r="230" spans="1:16" x14ac:dyDescent="0.2">
      <c r="A230" s="104">
        <v>3553</v>
      </c>
      <c r="B230" s="105">
        <v>9</v>
      </c>
      <c r="C230" s="132">
        <f t="shared" si="23"/>
        <v>7.8019246038503074E-4</v>
      </c>
      <c r="D230" s="106">
        <v>20640</v>
      </c>
      <c r="E230" s="106">
        <v>2720</v>
      </c>
      <c r="F230" s="106">
        <v>0</v>
      </c>
      <c r="G230" s="106">
        <v>0</v>
      </c>
      <c r="H230" s="106">
        <v>39600</v>
      </c>
      <c r="I230" s="106">
        <v>4576</v>
      </c>
      <c r="J230" s="106">
        <v>3428</v>
      </c>
      <c r="K230" s="106">
        <v>0</v>
      </c>
      <c r="L230" s="107">
        <f t="shared" si="20"/>
        <v>70964</v>
      </c>
      <c r="M230" s="107">
        <f t="shared" si="21"/>
        <v>729.6</v>
      </c>
      <c r="N230" s="107">
        <f t="shared" si="18"/>
        <v>71693.600000000006</v>
      </c>
      <c r="O230" s="133">
        <f t="shared" si="22"/>
        <v>56</v>
      </c>
      <c r="P230" s="133">
        <f t="shared" si="19"/>
        <v>0</v>
      </c>
    </row>
    <row r="231" spans="1:16" x14ac:dyDescent="0.2">
      <c r="A231" s="104">
        <v>3553</v>
      </c>
      <c r="B231" s="105">
        <v>10</v>
      </c>
      <c r="C231" s="132">
        <f t="shared" si="23"/>
        <v>1.1564439391928429E-3</v>
      </c>
      <c r="D231" s="106">
        <v>0</v>
      </c>
      <c r="E231" s="106">
        <v>0</v>
      </c>
      <c r="F231" s="106">
        <v>0</v>
      </c>
      <c r="G231" s="106">
        <v>0</v>
      </c>
      <c r="H231" s="106">
        <v>0</v>
      </c>
      <c r="I231" s="106">
        <v>0</v>
      </c>
      <c r="J231" s="106">
        <v>0</v>
      </c>
      <c r="K231" s="106">
        <v>0</v>
      </c>
      <c r="L231" s="107">
        <f t="shared" si="20"/>
        <v>0</v>
      </c>
      <c r="M231" s="107">
        <f t="shared" si="21"/>
        <v>0</v>
      </c>
      <c r="N231" s="107">
        <f t="shared" si="18"/>
        <v>0</v>
      </c>
      <c r="O231" s="133">
        <f t="shared" si="22"/>
        <v>0</v>
      </c>
      <c r="P231" s="133">
        <f t="shared" si="19"/>
        <v>0</v>
      </c>
    </row>
    <row r="232" spans="1:16" x14ac:dyDescent="0.2">
      <c r="A232" s="104">
        <v>3553</v>
      </c>
      <c r="B232" s="105">
        <v>11</v>
      </c>
      <c r="C232" s="132">
        <f t="shared" si="23"/>
        <v>8.0055238889194702E-4</v>
      </c>
      <c r="D232" s="106">
        <v>0</v>
      </c>
      <c r="E232" s="106">
        <v>0</v>
      </c>
      <c r="F232" s="106">
        <v>0</v>
      </c>
      <c r="G232" s="106">
        <v>0</v>
      </c>
      <c r="H232" s="106">
        <v>0</v>
      </c>
      <c r="I232" s="106">
        <v>10672</v>
      </c>
      <c r="J232" s="106">
        <v>0</v>
      </c>
      <c r="K232" s="106">
        <v>360</v>
      </c>
      <c r="L232" s="107">
        <f t="shared" si="20"/>
        <v>11032</v>
      </c>
      <c r="M232" s="107">
        <f t="shared" si="21"/>
        <v>1103.2</v>
      </c>
      <c r="N232" s="107">
        <f t="shared" si="18"/>
        <v>12135.2</v>
      </c>
      <c r="O232" s="133">
        <f t="shared" si="22"/>
        <v>10</v>
      </c>
      <c r="P232" s="133">
        <f t="shared" si="19"/>
        <v>0</v>
      </c>
    </row>
    <row r="233" spans="1:16" x14ac:dyDescent="0.2">
      <c r="A233" s="104">
        <v>3553</v>
      </c>
      <c r="B233" s="105">
        <v>12</v>
      </c>
      <c r="C233" s="132">
        <f t="shared" si="23"/>
        <v>7.6960529756143418E-4</v>
      </c>
      <c r="D233" s="106">
        <v>161808</v>
      </c>
      <c r="E233" s="106">
        <v>0</v>
      </c>
      <c r="F233" s="106">
        <v>0</v>
      </c>
      <c r="G233" s="106">
        <v>27568</v>
      </c>
      <c r="H233" s="106">
        <v>0</v>
      </c>
      <c r="I233" s="106">
        <v>0</v>
      </c>
      <c r="J233" s="106">
        <v>0</v>
      </c>
      <c r="K233" s="106">
        <v>0</v>
      </c>
      <c r="L233" s="107">
        <f t="shared" si="20"/>
        <v>189376</v>
      </c>
      <c r="M233" s="107">
        <f t="shared" si="21"/>
        <v>0</v>
      </c>
      <c r="N233" s="107">
        <f t="shared" si="18"/>
        <v>189376</v>
      </c>
      <c r="O233" s="133">
        <f t="shared" si="22"/>
        <v>146</v>
      </c>
      <c r="P233" s="133">
        <f t="shared" si="19"/>
        <v>21.216478843173618</v>
      </c>
    </row>
    <row r="234" spans="1:16" x14ac:dyDescent="0.2">
      <c r="A234" s="104">
        <v>3553</v>
      </c>
      <c r="B234" s="105">
        <v>13</v>
      </c>
      <c r="C234" s="132">
        <f t="shared" si="23"/>
        <v>7.1666948344345212E-4</v>
      </c>
      <c r="D234" s="106">
        <v>13712</v>
      </c>
      <c r="E234" s="106">
        <v>0</v>
      </c>
      <c r="F234" s="106">
        <v>0</v>
      </c>
      <c r="G234" s="106">
        <v>0</v>
      </c>
      <c r="H234" s="106">
        <v>0</v>
      </c>
      <c r="I234" s="106">
        <v>0</v>
      </c>
      <c r="J234" s="106">
        <v>0</v>
      </c>
      <c r="K234" s="106">
        <v>0</v>
      </c>
      <c r="L234" s="107">
        <f t="shared" si="20"/>
        <v>13712</v>
      </c>
      <c r="M234" s="107">
        <f t="shared" si="21"/>
        <v>0</v>
      </c>
      <c r="N234" s="107">
        <f t="shared" si="18"/>
        <v>13712</v>
      </c>
      <c r="O234" s="133">
        <f t="shared" si="22"/>
        <v>10</v>
      </c>
      <c r="P234" s="133">
        <f t="shared" si="19"/>
        <v>0</v>
      </c>
    </row>
    <row r="235" spans="1:16" x14ac:dyDescent="0.2">
      <c r="A235" s="104">
        <v>3553</v>
      </c>
      <c r="B235" s="105">
        <v>14</v>
      </c>
      <c r="C235" s="132">
        <f t="shared" si="23"/>
        <v>1.1613303220345029E-3</v>
      </c>
      <c r="D235" s="106">
        <v>0</v>
      </c>
      <c r="E235" s="106">
        <v>0</v>
      </c>
      <c r="F235" s="106">
        <v>0</v>
      </c>
      <c r="G235" s="106">
        <v>0</v>
      </c>
      <c r="H235" s="106">
        <v>0</v>
      </c>
      <c r="I235" s="106">
        <v>40752</v>
      </c>
      <c r="J235" s="106">
        <v>0</v>
      </c>
      <c r="K235" s="106">
        <v>0</v>
      </c>
      <c r="L235" s="107">
        <f t="shared" si="20"/>
        <v>40752</v>
      </c>
      <c r="M235" s="107">
        <f t="shared" si="21"/>
        <v>4075.2000000000003</v>
      </c>
      <c r="N235" s="107">
        <f t="shared" si="18"/>
        <v>44827.199999999997</v>
      </c>
      <c r="O235" s="133">
        <f t="shared" si="22"/>
        <v>52</v>
      </c>
      <c r="P235" s="133">
        <f t="shared" si="19"/>
        <v>0</v>
      </c>
    </row>
    <row r="236" spans="1:16" x14ac:dyDescent="0.2">
      <c r="A236" s="104">
        <v>3553</v>
      </c>
      <c r="B236" s="105">
        <v>15</v>
      </c>
      <c r="C236" s="132">
        <f t="shared" si="23"/>
        <v>1.6320518691144066E-3</v>
      </c>
      <c r="D236" s="106">
        <v>0</v>
      </c>
      <c r="E236" s="106">
        <v>0</v>
      </c>
      <c r="F236" s="106">
        <v>0</v>
      </c>
      <c r="G236" s="106">
        <v>0</v>
      </c>
      <c r="H236" s="106">
        <v>0</v>
      </c>
      <c r="I236" s="106">
        <v>0</v>
      </c>
      <c r="J236" s="106">
        <v>0</v>
      </c>
      <c r="K236" s="106">
        <v>0</v>
      </c>
      <c r="L236" s="107">
        <f t="shared" si="20"/>
        <v>0</v>
      </c>
      <c r="M236" s="107">
        <f t="shared" si="21"/>
        <v>0</v>
      </c>
      <c r="N236" s="107">
        <f t="shared" si="18"/>
        <v>0</v>
      </c>
      <c r="O236" s="133">
        <f t="shared" si="22"/>
        <v>0</v>
      </c>
      <c r="P236" s="133">
        <f t="shared" si="19"/>
        <v>0</v>
      </c>
    </row>
    <row r="237" spans="1:16" x14ac:dyDescent="0.2">
      <c r="A237" s="104">
        <v>3553</v>
      </c>
      <c r="B237" s="105">
        <v>16</v>
      </c>
      <c r="C237" s="132">
        <f t="shared" si="23"/>
        <v>9.4958706556257393E-4</v>
      </c>
      <c r="D237" s="106">
        <v>16080</v>
      </c>
      <c r="E237" s="106">
        <v>2880</v>
      </c>
      <c r="F237" s="106">
        <v>0</v>
      </c>
      <c r="G237" s="106">
        <v>0</v>
      </c>
      <c r="H237" s="106">
        <v>0</v>
      </c>
      <c r="I237" s="106">
        <v>43600</v>
      </c>
      <c r="J237" s="106">
        <v>0</v>
      </c>
      <c r="K237" s="106">
        <v>7900</v>
      </c>
      <c r="L237" s="107">
        <f t="shared" si="20"/>
        <v>70460</v>
      </c>
      <c r="M237" s="107">
        <f t="shared" si="21"/>
        <v>5438</v>
      </c>
      <c r="N237" s="107">
        <f t="shared" si="18"/>
        <v>75898</v>
      </c>
      <c r="O237" s="133">
        <f t="shared" si="22"/>
        <v>72</v>
      </c>
      <c r="P237" s="133">
        <f t="shared" si="19"/>
        <v>0</v>
      </c>
    </row>
    <row r="238" spans="1:16" x14ac:dyDescent="0.2">
      <c r="A238" s="104">
        <v>3553</v>
      </c>
      <c r="B238" s="105">
        <v>17</v>
      </c>
      <c r="C238" s="132">
        <f t="shared" si="23"/>
        <v>1.30303542444264E-3</v>
      </c>
      <c r="D238" s="106">
        <v>0</v>
      </c>
      <c r="E238" s="106">
        <v>0</v>
      </c>
      <c r="F238" s="106">
        <v>0</v>
      </c>
      <c r="G238" s="106">
        <v>0</v>
      </c>
      <c r="H238" s="106">
        <v>0</v>
      </c>
      <c r="I238" s="106">
        <v>19664</v>
      </c>
      <c r="J238" s="106">
        <v>0</v>
      </c>
      <c r="K238" s="106">
        <v>0</v>
      </c>
      <c r="L238" s="107">
        <f t="shared" si="20"/>
        <v>19664</v>
      </c>
      <c r="M238" s="107">
        <f t="shared" si="21"/>
        <v>1966.4</v>
      </c>
      <c r="N238" s="107">
        <f t="shared" si="18"/>
        <v>21630.400000000001</v>
      </c>
      <c r="O238" s="133">
        <f t="shared" si="22"/>
        <v>28</v>
      </c>
      <c r="P238" s="133">
        <f t="shared" si="19"/>
        <v>0</v>
      </c>
    </row>
    <row r="239" spans="1:16" x14ac:dyDescent="0.2">
      <c r="A239" s="104">
        <v>3553</v>
      </c>
      <c r="B239" s="105">
        <v>18</v>
      </c>
      <c r="C239" s="132">
        <f t="shared" si="23"/>
        <v>9.8053415689308655E-4</v>
      </c>
      <c r="D239" s="106">
        <v>0</v>
      </c>
      <c r="E239" s="106">
        <v>0</v>
      </c>
      <c r="F239" s="106">
        <v>0</v>
      </c>
      <c r="G239" s="106">
        <v>0</v>
      </c>
      <c r="H239" s="106">
        <v>0</v>
      </c>
      <c r="I239" s="106">
        <v>95616</v>
      </c>
      <c r="J239" s="106">
        <v>0</v>
      </c>
      <c r="K239" s="106">
        <v>0</v>
      </c>
      <c r="L239" s="107">
        <f t="shared" si="20"/>
        <v>95616</v>
      </c>
      <c r="M239" s="107">
        <f t="shared" si="21"/>
        <v>9561.6</v>
      </c>
      <c r="N239" s="107">
        <f t="shared" si="18"/>
        <v>105177.60000000001</v>
      </c>
      <c r="O239" s="133">
        <f t="shared" si="22"/>
        <v>103</v>
      </c>
      <c r="P239" s="133">
        <f t="shared" si="19"/>
        <v>0</v>
      </c>
    </row>
    <row r="240" spans="1:16" x14ac:dyDescent="0.2">
      <c r="A240" s="104">
        <v>3553</v>
      </c>
      <c r="B240" s="105">
        <v>19</v>
      </c>
      <c r="C240" s="132">
        <f t="shared" si="23"/>
        <v>7.2644224912677183E-4</v>
      </c>
      <c r="D240" s="106">
        <v>0</v>
      </c>
      <c r="E240" s="106">
        <v>102946</v>
      </c>
      <c r="F240" s="106">
        <v>42496</v>
      </c>
      <c r="G240" s="106">
        <v>0</v>
      </c>
      <c r="H240" s="106">
        <v>0</v>
      </c>
      <c r="I240" s="106">
        <v>0</v>
      </c>
      <c r="J240" s="106">
        <v>0</v>
      </c>
      <c r="K240" s="106">
        <v>0</v>
      </c>
      <c r="L240" s="107">
        <f t="shared" si="20"/>
        <v>145442</v>
      </c>
      <c r="M240" s="107">
        <f t="shared" si="21"/>
        <v>14544.2</v>
      </c>
      <c r="N240" s="107">
        <f t="shared" si="18"/>
        <v>159986.20000000001</v>
      </c>
      <c r="O240" s="133">
        <f t="shared" si="22"/>
        <v>116</v>
      </c>
      <c r="P240" s="133">
        <f t="shared" si="19"/>
        <v>33.957978800780431</v>
      </c>
    </row>
    <row r="241" spans="1:16" x14ac:dyDescent="0.2">
      <c r="A241" s="104">
        <v>3553</v>
      </c>
      <c r="B241" s="105">
        <v>20</v>
      </c>
      <c r="C241" s="132">
        <f t="shared" si="23"/>
        <v>9.0235203142652819E-4</v>
      </c>
      <c r="D241" s="106">
        <v>0</v>
      </c>
      <c r="E241" s="106">
        <v>0</v>
      </c>
      <c r="F241" s="106">
        <v>0</v>
      </c>
      <c r="G241" s="106">
        <v>0</v>
      </c>
      <c r="H241" s="106">
        <v>25920</v>
      </c>
      <c r="I241" s="106">
        <v>0</v>
      </c>
      <c r="J241" s="106">
        <v>0</v>
      </c>
      <c r="K241" s="106">
        <v>0</v>
      </c>
      <c r="L241" s="107">
        <f t="shared" si="20"/>
        <v>25920</v>
      </c>
      <c r="M241" s="107">
        <f t="shared" si="21"/>
        <v>0</v>
      </c>
      <c r="N241" s="107">
        <f t="shared" si="18"/>
        <v>25920</v>
      </c>
      <c r="O241" s="133">
        <f t="shared" si="22"/>
        <v>23</v>
      </c>
      <c r="P241" s="133">
        <f t="shared" si="19"/>
        <v>0</v>
      </c>
    </row>
    <row r="242" spans="1:16" x14ac:dyDescent="0.2">
      <c r="A242" s="104">
        <v>3553</v>
      </c>
      <c r="B242" s="105">
        <v>21</v>
      </c>
      <c r="C242" s="132">
        <f t="shared" si="23"/>
        <v>9.2026876851261457E-4</v>
      </c>
      <c r="D242" s="106">
        <v>0</v>
      </c>
      <c r="E242" s="106">
        <v>0</v>
      </c>
      <c r="F242" s="106">
        <v>0</v>
      </c>
      <c r="G242" s="106">
        <v>0</v>
      </c>
      <c r="H242" s="106">
        <v>0</v>
      </c>
      <c r="I242" s="106">
        <v>0</v>
      </c>
      <c r="J242" s="106">
        <v>0</v>
      </c>
      <c r="K242" s="106">
        <v>0</v>
      </c>
      <c r="L242" s="107">
        <f t="shared" si="20"/>
        <v>0</v>
      </c>
      <c r="M242" s="107">
        <f t="shared" si="21"/>
        <v>0</v>
      </c>
      <c r="N242" s="107">
        <f t="shared" si="18"/>
        <v>0</v>
      </c>
      <c r="O242" s="133">
        <f t="shared" si="22"/>
        <v>0</v>
      </c>
      <c r="P242" s="133">
        <f t="shared" si="19"/>
        <v>0</v>
      </c>
    </row>
    <row r="243" spans="1:16" x14ac:dyDescent="0.2">
      <c r="A243" s="104">
        <v>3553</v>
      </c>
      <c r="B243" s="105">
        <v>22</v>
      </c>
      <c r="C243" s="132">
        <f t="shared" si="23"/>
        <v>8.1521153741692665E-4</v>
      </c>
      <c r="D243" s="106">
        <v>0</v>
      </c>
      <c r="E243" s="106">
        <v>0</v>
      </c>
      <c r="F243" s="106">
        <v>0</v>
      </c>
      <c r="G243" s="106">
        <v>0</v>
      </c>
      <c r="H243" s="106">
        <v>1280</v>
      </c>
      <c r="I243" s="106">
        <v>0</v>
      </c>
      <c r="J243" s="106">
        <v>0</v>
      </c>
      <c r="K243" s="106">
        <v>0</v>
      </c>
      <c r="L243" s="107">
        <f t="shared" si="20"/>
        <v>1280</v>
      </c>
      <c r="M243" s="107">
        <f t="shared" si="21"/>
        <v>0</v>
      </c>
      <c r="N243" s="107">
        <f t="shared" si="18"/>
        <v>1280</v>
      </c>
      <c r="O243" s="133">
        <f t="shared" si="22"/>
        <v>1</v>
      </c>
      <c r="P243" s="133">
        <f t="shared" si="19"/>
        <v>0</v>
      </c>
    </row>
    <row r="244" spans="1:16" x14ac:dyDescent="0.2">
      <c r="A244" s="104">
        <v>3553</v>
      </c>
      <c r="B244" s="105">
        <v>23</v>
      </c>
      <c r="C244" s="132">
        <f t="shared" si="23"/>
        <v>9.2922713705565765E-4</v>
      </c>
      <c r="D244" s="106">
        <v>72528</v>
      </c>
      <c r="E244" s="106">
        <v>0</v>
      </c>
      <c r="F244" s="106">
        <v>0</v>
      </c>
      <c r="G244" s="106">
        <v>0</v>
      </c>
      <c r="H244" s="106">
        <v>0</v>
      </c>
      <c r="I244" s="106">
        <v>0</v>
      </c>
      <c r="J244" s="106">
        <v>0</v>
      </c>
      <c r="K244" s="106">
        <v>0</v>
      </c>
      <c r="L244" s="107">
        <f t="shared" si="20"/>
        <v>72528</v>
      </c>
      <c r="M244" s="107">
        <f t="shared" si="21"/>
        <v>0</v>
      </c>
      <c r="N244" s="107">
        <f t="shared" si="18"/>
        <v>72528</v>
      </c>
      <c r="O244" s="133">
        <f t="shared" si="22"/>
        <v>67</v>
      </c>
      <c r="P244" s="133">
        <f t="shared" si="19"/>
        <v>0</v>
      </c>
    </row>
    <row r="245" spans="1:16" x14ac:dyDescent="0.2">
      <c r="A245" s="104">
        <v>3553</v>
      </c>
      <c r="B245" s="105">
        <v>24</v>
      </c>
      <c r="C245" s="132">
        <f t="shared" si="23"/>
        <v>8.0625316887388357E-4</v>
      </c>
      <c r="D245" s="106">
        <v>6144</v>
      </c>
      <c r="E245" s="106">
        <v>0</v>
      </c>
      <c r="F245" s="106">
        <v>0</v>
      </c>
      <c r="G245" s="106">
        <v>0</v>
      </c>
      <c r="H245" s="106">
        <v>21648</v>
      </c>
      <c r="I245" s="106">
        <v>0</v>
      </c>
      <c r="J245" s="106">
        <v>0</v>
      </c>
      <c r="K245" s="106">
        <v>0</v>
      </c>
      <c r="L245" s="107">
        <f t="shared" si="20"/>
        <v>27792</v>
      </c>
      <c r="M245" s="107">
        <f t="shared" si="21"/>
        <v>0</v>
      </c>
      <c r="N245" s="107">
        <f t="shared" si="18"/>
        <v>27792</v>
      </c>
      <c r="O245" s="133">
        <f t="shared" si="22"/>
        <v>22</v>
      </c>
      <c r="P245" s="133">
        <f t="shared" si="19"/>
        <v>0</v>
      </c>
    </row>
    <row r="246" spans="1:16" x14ac:dyDescent="0.2">
      <c r="A246" s="104">
        <v>3553</v>
      </c>
      <c r="B246" s="105">
        <v>25</v>
      </c>
      <c r="C246" s="132">
        <f t="shared" si="23"/>
        <v>6.7513522928934282E-4</v>
      </c>
      <c r="D246" s="106">
        <v>313824</v>
      </c>
      <c r="E246" s="106">
        <v>0</v>
      </c>
      <c r="F246" s="106">
        <v>0</v>
      </c>
      <c r="G246" s="106">
        <v>0</v>
      </c>
      <c r="H246" s="106">
        <v>0</v>
      </c>
      <c r="I246" s="106">
        <v>0</v>
      </c>
      <c r="J246" s="106">
        <v>0</v>
      </c>
      <c r="K246" s="106">
        <v>0</v>
      </c>
      <c r="L246" s="107">
        <f t="shared" si="20"/>
        <v>313824</v>
      </c>
      <c r="M246" s="107">
        <f t="shared" si="21"/>
        <v>0</v>
      </c>
      <c r="N246" s="107">
        <f t="shared" si="18"/>
        <v>313824</v>
      </c>
      <c r="O246" s="133">
        <f t="shared" si="22"/>
        <v>212</v>
      </c>
      <c r="P246" s="133">
        <f t="shared" si="19"/>
        <v>0</v>
      </c>
    </row>
    <row r="247" spans="1:16" x14ac:dyDescent="0.2">
      <c r="A247" s="104">
        <v>3553</v>
      </c>
      <c r="B247" s="105">
        <v>26</v>
      </c>
      <c r="C247" s="132">
        <f t="shared" si="23"/>
        <v>9.0398082570708146E-4</v>
      </c>
      <c r="D247" s="106">
        <v>64048</v>
      </c>
      <c r="E247" s="106">
        <v>0</v>
      </c>
      <c r="F247" s="106">
        <v>0</v>
      </c>
      <c r="G247" s="106">
        <v>0</v>
      </c>
      <c r="H247" s="106">
        <v>0</v>
      </c>
      <c r="I247" s="106">
        <v>0</v>
      </c>
      <c r="J247" s="106">
        <v>0</v>
      </c>
      <c r="K247" s="106">
        <v>0</v>
      </c>
      <c r="L247" s="107">
        <f t="shared" si="20"/>
        <v>64048</v>
      </c>
      <c r="M247" s="107">
        <f t="shared" si="21"/>
        <v>0</v>
      </c>
      <c r="N247" s="107">
        <f t="shared" si="18"/>
        <v>64048</v>
      </c>
      <c r="O247" s="133">
        <f t="shared" si="22"/>
        <v>58</v>
      </c>
      <c r="P247" s="133">
        <f t="shared" si="19"/>
        <v>0</v>
      </c>
    </row>
    <row r="248" spans="1:16" x14ac:dyDescent="0.2">
      <c r="A248" s="104">
        <v>3553</v>
      </c>
      <c r="B248" s="105">
        <v>27</v>
      </c>
      <c r="C248" s="132">
        <f t="shared" si="23"/>
        <v>0</v>
      </c>
      <c r="D248" s="106">
        <v>0</v>
      </c>
      <c r="E248" s="106">
        <v>0</v>
      </c>
      <c r="F248" s="106">
        <v>0</v>
      </c>
      <c r="G248" s="106">
        <v>0</v>
      </c>
      <c r="H248" s="106">
        <v>0</v>
      </c>
      <c r="I248" s="106">
        <v>0</v>
      </c>
      <c r="J248" s="106">
        <v>0</v>
      </c>
      <c r="K248" s="106">
        <v>0</v>
      </c>
      <c r="L248" s="107">
        <f t="shared" si="20"/>
        <v>0</v>
      </c>
      <c r="M248" s="107">
        <f t="shared" si="21"/>
        <v>0</v>
      </c>
      <c r="N248" s="107">
        <f t="shared" si="18"/>
        <v>0</v>
      </c>
      <c r="O248" s="133">
        <f t="shared" si="22"/>
        <v>0</v>
      </c>
      <c r="P248" s="133">
        <f t="shared" si="19"/>
        <v>0</v>
      </c>
    </row>
    <row r="249" spans="1:16" x14ac:dyDescent="0.2">
      <c r="A249" s="104">
        <v>3554</v>
      </c>
      <c r="B249" s="105">
        <v>1</v>
      </c>
      <c r="C249" s="132">
        <f t="shared" si="23"/>
        <v>8.1032515457526674E-4</v>
      </c>
      <c r="D249" s="106">
        <v>11472</v>
      </c>
      <c r="E249" s="106">
        <v>0</v>
      </c>
      <c r="F249" s="106">
        <v>0</v>
      </c>
      <c r="G249" s="106">
        <v>0</v>
      </c>
      <c r="H249" s="106">
        <v>22592</v>
      </c>
      <c r="I249" s="106">
        <v>0</v>
      </c>
      <c r="J249" s="106">
        <v>0</v>
      </c>
      <c r="K249" s="106">
        <v>0</v>
      </c>
      <c r="L249" s="107">
        <f t="shared" si="20"/>
        <v>34064</v>
      </c>
      <c r="M249" s="107">
        <f t="shared" si="21"/>
        <v>0</v>
      </c>
      <c r="N249" s="107">
        <f t="shared" si="18"/>
        <v>34064</v>
      </c>
      <c r="O249" s="133">
        <f t="shared" si="22"/>
        <v>28</v>
      </c>
      <c r="P249" s="133">
        <f t="shared" si="19"/>
        <v>0</v>
      </c>
    </row>
    <row r="250" spans="1:16" x14ac:dyDescent="0.2">
      <c r="A250" s="104">
        <v>3554</v>
      </c>
      <c r="B250" s="105">
        <v>2</v>
      </c>
      <c r="C250" s="132">
        <f t="shared" si="23"/>
        <v>8.1765472883775655E-4</v>
      </c>
      <c r="D250" s="106">
        <v>0</v>
      </c>
      <c r="E250" s="106">
        <v>0</v>
      </c>
      <c r="F250" s="106">
        <v>0</v>
      </c>
      <c r="G250" s="106">
        <v>0</v>
      </c>
      <c r="H250" s="106">
        <v>27408</v>
      </c>
      <c r="I250" s="106">
        <v>0</v>
      </c>
      <c r="J250" s="106">
        <v>0</v>
      </c>
      <c r="K250" s="106">
        <v>0</v>
      </c>
      <c r="L250" s="107">
        <f t="shared" si="20"/>
        <v>27408</v>
      </c>
      <c r="M250" s="107">
        <f t="shared" si="21"/>
        <v>0</v>
      </c>
      <c r="N250" s="107">
        <f t="shared" si="18"/>
        <v>27408</v>
      </c>
      <c r="O250" s="133">
        <f t="shared" si="22"/>
        <v>22</v>
      </c>
      <c r="P250" s="133">
        <f t="shared" si="19"/>
        <v>0</v>
      </c>
    </row>
    <row r="251" spans="1:16" x14ac:dyDescent="0.2">
      <c r="A251" s="104">
        <v>3554</v>
      </c>
      <c r="B251" s="105">
        <v>3</v>
      </c>
      <c r="C251" s="132">
        <f t="shared" si="23"/>
        <v>7.3214302910870838E-4</v>
      </c>
      <c r="D251" s="106">
        <v>0</v>
      </c>
      <c r="E251" s="106">
        <v>69904</v>
      </c>
      <c r="F251" s="106">
        <v>0</v>
      </c>
      <c r="G251" s="106">
        <v>0</v>
      </c>
      <c r="H251" s="106">
        <v>0</v>
      </c>
      <c r="I251" s="106">
        <v>1600</v>
      </c>
      <c r="J251" s="106">
        <v>0</v>
      </c>
      <c r="K251" s="106">
        <v>0</v>
      </c>
      <c r="L251" s="107">
        <f t="shared" si="20"/>
        <v>71504</v>
      </c>
      <c r="M251" s="107">
        <f t="shared" si="21"/>
        <v>7150.4000000000005</v>
      </c>
      <c r="N251" s="107">
        <f t="shared" si="18"/>
        <v>78654.399999999994</v>
      </c>
      <c r="O251" s="133">
        <f t="shared" si="22"/>
        <v>58</v>
      </c>
      <c r="P251" s="133">
        <f t="shared" si="19"/>
        <v>0</v>
      </c>
    </row>
    <row r="252" spans="1:16" x14ac:dyDescent="0.2">
      <c r="A252" s="104">
        <v>3554</v>
      </c>
      <c r="B252" s="105">
        <v>4</v>
      </c>
      <c r="C252" s="132">
        <f t="shared" si="23"/>
        <v>7.2969983768787848E-4</v>
      </c>
      <c r="D252" s="106">
        <v>1440</v>
      </c>
      <c r="E252" s="106">
        <v>720</v>
      </c>
      <c r="F252" s="106">
        <v>0</v>
      </c>
      <c r="G252" s="106">
        <v>0</v>
      </c>
      <c r="H252" s="106">
        <v>0</v>
      </c>
      <c r="I252" s="106">
        <v>3120</v>
      </c>
      <c r="J252" s="106">
        <v>0</v>
      </c>
      <c r="K252" s="106">
        <v>0</v>
      </c>
      <c r="L252" s="107">
        <f t="shared" si="20"/>
        <v>5280</v>
      </c>
      <c r="M252" s="107">
        <f t="shared" si="21"/>
        <v>384</v>
      </c>
      <c r="N252" s="107">
        <f t="shared" si="18"/>
        <v>5664</v>
      </c>
      <c r="O252" s="133">
        <f t="shared" si="22"/>
        <v>4</v>
      </c>
      <c r="P252" s="133">
        <f t="shared" si="19"/>
        <v>0</v>
      </c>
    </row>
    <row r="253" spans="1:16" x14ac:dyDescent="0.2">
      <c r="A253" s="104">
        <v>3554</v>
      </c>
      <c r="B253" s="105">
        <v>5</v>
      </c>
      <c r="C253" s="132">
        <f t="shared" si="23"/>
        <v>2.8715643166154678E-3</v>
      </c>
      <c r="D253" s="106">
        <v>0</v>
      </c>
      <c r="E253" s="106">
        <v>0</v>
      </c>
      <c r="F253" s="106">
        <v>0</v>
      </c>
      <c r="G253" s="106">
        <v>0</v>
      </c>
      <c r="H253" s="106">
        <v>0</v>
      </c>
      <c r="I253" s="106">
        <v>0</v>
      </c>
      <c r="J253" s="106">
        <v>0</v>
      </c>
      <c r="K253" s="106">
        <v>0</v>
      </c>
      <c r="L253" s="107">
        <f t="shared" si="20"/>
        <v>0</v>
      </c>
      <c r="M253" s="107">
        <f t="shared" si="21"/>
        <v>0</v>
      </c>
      <c r="N253" s="107">
        <f t="shared" si="18"/>
        <v>0</v>
      </c>
      <c r="O253" s="133">
        <f t="shared" si="22"/>
        <v>0</v>
      </c>
      <c r="P253" s="133">
        <f t="shared" si="19"/>
        <v>0</v>
      </c>
    </row>
    <row r="254" spans="1:16" x14ac:dyDescent="0.2">
      <c r="A254" s="104">
        <v>3554</v>
      </c>
      <c r="B254" s="105">
        <v>6</v>
      </c>
      <c r="C254" s="132">
        <f t="shared" si="23"/>
        <v>7.9485160891001037E-4</v>
      </c>
      <c r="D254" s="106">
        <v>0</v>
      </c>
      <c r="E254" s="106">
        <v>0</v>
      </c>
      <c r="F254" s="106">
        <v>0</v>
      </c>
      <c r="G254" s="106">
        <v>0</v>
      </c>
      <c r="H254" s="106">
        <v>0</v>
      </c>
      <c r="I254" s="106">
        <v>0</v>
      </c>
      <c r="J254" s="106">
        <v>0</v>
      </c>
      <c r="K254" s="106">
        <v>0</v>
      </c>
      <c r="L254" s="107">
        <f t="shared" si="20"/>
        <v>0</v>
      </c>
      <c r="M254" s="107">
        <f t="shared" si="21"/>
        <v>0</v>
      </c>
      <c r="N254" s="107">
        <f t="shared" si="18"/>
        <v>0</v>
      </c>
      <c r="O254" s="133">
        <f t="shared" si="22"/>
        <v>0</v>
      </c>
      <c r="P254" s="133">
        <f t="shared" si="19"/>
        <v>0</v>
      </c>
    </row>
    <row r="255" spans="1:16" x14ac:dyDescent="0.2">
      <c r="A255" s="104">
        <v>3554</v>
      </c>
      <c r="B255" s="105">
        <v>7</v>
      </c>
      <c r="C255" s="132">
        <f t="shared" si="23"/>
        <v>8.746625286571221E-4</v>
      </c>
      <c r="D255" s="106">
        <v>0</v>
      </c>
      <c r="E255" s="106">
        <v>0</v>
      </c>
      <c r="F255" s="106">
        <v>0</v>
      </c>
      <c r="G255" s="106">
        <v>0</v>
      </c>
      <c r="H255" s="106">
        <v>0</v>
      </c>
      <c r="I255" s="106">
        <v>0</v>
      </c>
      <c r="J255" s="106">
        <v>0</v>
      </c>
      <c r="K255" s="106">
        <v>0</v>
      </c>
      <c r="L255" s="107">
        <f t="shared" si="20"/>
        <v>0</v>
      </c>
      <c r="M255" s="107">
        <f t="shared" si="21"/>
        <v>0</v>
      </c>
      <c r="N255" s="107">
        <f t="shared" si="18"/>
        <v>0</v>
      </c>
      <c r="O255" s="133">
        <f t="shared" si="22"/>
        <v>0</v>
      </c>
      <c r="P255" s="133">
        <f t="shared" si="19"/>
        <v>0</v>
      </c>
    </row>
    <row r="256" spans="1:16" x14ac:dyDescent="0.2">
      <c r="A256" s="104">
        <v>3554</v>
      </c>
      <c r="B256" s="105">
        <v>8</v>
      </c>
      <c r="C256" s="132">
        <f t="shared" si="23"/>
        <v>9.0886720854874148E-4</v>
      </c>
      <c r="D256" s="106">
        <v>0</v>
      </c>
      <c r="E256" s="106">
        <v>0</v>
      </c>
      <c r="F256" s="106">
        <v>0</v>
      </c>
      <c r="G256" s="106">
        <v>0</v>
      </c>
      <c r="H256" s="106">
        <v>0</v>
      </c>
      <c r="I256" s="106">
        <v>0</v>
      </c>
      <c r="J256" s="106">
        <v>0</v>
      </c>
      <c r="K256" s="106">
        <v>0</v>
      </c>
      <c r="L256" s="107">
        <f t="shared" si="20"/>
        <v>0</v>
      </c>
      <c r="M256" s="107">
        <f t="shared" si="21"/>
        <v>0</v>
      </c>
      <c r="N256" s="107">
        <f t="shared" si="18"/>
        <v>0</v>
      </c>
      <c r="O256" s="133">
        <f t="shared" si="22"/>
        <v>0</v>
      </c>
      <c r="P256" s="133">
        <f t="shared" si="19"/>
        <v>0</v>
      </c>
    </row>
    <row r="257" spans="1:16" x14ac:dyDescent="0.2">
      <c r="A257" s="104">
        <v>3554</v>
      </c>
      <c r="B257" s="105">
        <v>9</v>
      </c>
      <c r="C257" s="132">
        <f t="shared" si="23"/>
        <v>7.8019246038503074E-4</v>
      </c>
      <c r="D257" s="106">
        <v>5040</v>
      </c>
      <c r="E257" s="106">
        <v>0</v>
      </c>
      <c r="F257" s="106">
        <v>0</v>
      </c>
      <c r="G257" s="106">
        <v>0</v>
      </c>
      <c r="H257" s="106">
        <v>132528</v>
      </c>
      <c r="I257" s="106">
        <v>0</v>
      </c>
      <c r="J257" s="106">
        <v>0</v>
      </c>
      <c r="K257" s="106">
        <v>0</v>
      </c>
      <c r="L257" s="107">
        <f t="shared" si="20"/>
        <v>137568</v>
      </c>
      <c r="M257" s="107">
        <f t="shared" si="21"/>
        <v>0</v>
      </c>
      <c r="N257" s="107">
        <f t="shared" si="18"/>
        <v>137568</v>
      </c>
      <c r="O257" s="133">
        <f t="shared" si="22"/>
        <v>107</v>
      </c>
      <c r="P257" s="133">
        <f t="shared" si="19"/>
        <v>0</v>
      </c>
    </row>
    <row r="258" spans="1:16" x14ac:dyDescent="0.2">
      <c r="A258" s="104">
        <v>3554</v>
      </c>
      <c r="B258" s="105">
        <v>10</v>
      </c>
      <c r="C258" s="132">
        <f t="shared" si="23"/>
        <v>1.1564439391928429E-3</v>
      </c>
      <c r="D258" s="106">
        <v>0</v>
      </c>
      <c r="E258" s="106">
        <v>0</v>
      </c>
      <c r="F258" s="106">
        <v>0</v>
      </c>
      <c r="G258" s="106">
        <v>0</v>
      </c>
      <c r="H258" s="106">
        <v>0</v>
      </c>
      <c r="I258" s="106">
        <v>0</v>
      </c>
      <c r="J258" s="106">
        <v>0</v>
      </c>
      <c r="K258" s="106">
        <v>0</v>
      </c>
      <c r="L258" s="107">
        <f t="shared" si="20"/>
        <v>0</v>
      </c>
      <c r="M258" s="107">
        <f t="shared" si="21"/>
        <v>0</v>
      </c>
      <c r="N258" s="107">
        <f t="shared" si="18"/>
        <v>0</v>
      </c>
      <c r="O258" s="133">
        <f t="shared" si="22"/>
        <v>0</v>
      </c>
      <c r="P258" s="133">
        <f t="shared" si="19"/>
        <v>0</v>
      </c>
    </row>
    <row r="259" spans="1:16" x14ac:dyDescent="0.2">
      <c r="A259" s="104">
        <v>3554</v>
      </c>
      <c r="B259" s="105">
        <v>11</v>
      </c>
      <c r="C259" s="132">
        <f t="shared" si="23"/>
        <v>8.0055238889194702E-4</v>
      </c>
      <c r="D259" s="106">
        <v>0</v>
      </c>
      <c r="E259" s="106">
        <v>0</v>
      </c>
      <c r="F259" s="106">
        <v>0</v>
      </c>
      <c r="G259" s="106">
        <v>0</v>
      </c>
      <c r="H259" s="106">
        <v>0</v>
      </c>
      <c r="I259" s="106">
        <v>3904</v>
      </c>
      <c r="J259" s="106">
        <v>0</v>
      </c>
      <c r="K259" s="106">
        <v>0</v>
      </c>
      <c r="L259" s="107">
        <f t="shared" si="20"/>
        <v>3904</v>
      </c>
      <c r="M259" s="107">
        <f t="shared" si="21"/>
        <v>390.40000000000003</v>
      </c>
      <c r="N259" s="107">
        <f t="shared" si="18"/>
        <v>4294.3999999999996</v>
      </c>
      <c r="O259" s="133">
        <f t="shared" si="22"/>
        <v>3</v>
      </c>
      <c r="P259" s="133">
        <f t="shared" si="19"/>
        <v>0</v>
      </c>
    </row>
    <row r="260" spans="1:16" x14ac:dyDescent="0.2">
      <c r="A260" s="104">
        <v>3554</v>
      </c>
      <c r="B260" s="105">
        <v>12</v>
      </c>
      <c r="C260" s="132">
        <f t="shared" si="23"/>
        <v>7.6960529756143418E-4</v>
      </c>
      <c r="D260" s="106">
        <v>51168</v>
      </c>
      <c r="E260" s="106">
        <v>0</v>
      </c>
      <c r="F260" s="106">
        <v>0</v>
      </c>
      <c r="G260" s="106">
        <v>8768</v>
      </c>
      <c r="H260" s="106">
        <v>0</v>
      </c>
      <c r="I260" s="106">
        <v>0</v>
      </c>
      <c r="J260" s="106">
        <v>0</v>
      </c>
      <c r="K260" s="106">
        <v>0</v>
      </c>
      <c r="L260" s="107">
        <f t="shared" si="20"/>
        <v>59936</v>
      </c>
      <c r="M260" s="107">
        <f t="shared" si="21"/>
        <v>0</v>
      </c>
      <c r="N260" s="107">
        <f t="shared" si="18"/>
        <v>59936</v>
      </c>
      <c r="O260" s="133">
        <f t="shared" si="22"/>
        <v>46</v>
      </c>
      <c r="P260" s="133">
        <f t="shared" si="19"/>
        <v>6.7478992490186549</v>
      </c>
    </row>
    <row r="261" spans="1:16" x14ac:dyDescent="0.2">
      <c r="A261" s="104">
        <v>3554</v>
      </c>
      <c r="B261" s="105">
        <v>13</v>
      </c>
      <c r="C261" s="132">
        <f t="shared" si="23"/>
        <v>7.1666948344345212E-4</v>
      </c>
      <c r="D261" s="106">
        <v>8832</v>
      </c>
      <c r="E261" s="106">
        <v>0</v>
      </c>
      <c r="F261" s="106">
        <v>0</v>
      </c>
      <c r="G261" s="106">
        <v>0</v>
      </c>
      <c r="H261" s="106">
        <v>0</v>
      </c>
      <c r="I261" s="106">
        <v>0</v>
      </c>
      <c r="J261" s="106">
        <v>0</v>
      </c>
      <c r="K261" s="106">
        <v>0</v>
      </c>
      <c r="L261" s="107">
        <f t="shared" si="20"/>
        <v>8832</v>
      </c>
      <c r="M261" s="107">
        <f t="shared" si="21"/>
        <v>0</v>
      </c>
      <c r="N261" s="107">
        <f t="shared" si="18"/>
        <v>8832</v>
      </c>
      <c r="O261" s="133">
        <f t="shared" si="22"/>
        <v>6</v>
      </c>
      <c r="P261" s="133">
        <f t="shared" si="19"/>
        <v>0</v>
      </c>
    </row>
    <row r="262" spans="1:16" x14ac:dyDescent="0.2">
      <c r="A262" s="104">
        <v>3554</v>
      </c>
      <c r="B262" s="105">
        <v>14</v>
      </c>
      <c r="C262" s="132">
        <f t="shared" si="23"/>
        <v>1.1613303220345029E-3</v>
      </c>
      <c r="D262" s="106">
        <v>0</v>
      </c>
      <c r="E262" s="106">
        <v>27776</v>
      </c>
      <c r="F262" s="106">
        <v>0</v>
      </c>
      <c r="G262" s="106">
        <v>0</v>
      </c>
      <c r="H262" s="106">
        <v>0</v>
      </c>
      <c r="I262" s="106">
        <v>0</v>
      </c>
      <c r="J262" s="106">
        <v>0</v>
      </c>
      <c r="K262" s="106">
        <v>0</v>
      </c>
      <c r="L262" s="107">
        <f t="shared" si="20"/>
        <v>27776</v>
      </c>
      <c r="M262" s="107">
        <f t="shared" si="21"/>
        <v>2777.6000000000004</v>
      </c>
      <c r="N262" s="107">
        <f t="shared" ref="N262:N325" si="24">SUM(L262:M262)</f>
        <v>30553.599999999999</v>
      </c>
      <c r="O262" s="133">
        <f t="shared" si="22"/>
        <v>35</v>
      </c>
      <c r="P262" s="133">
        <f t="shared" ref="P262:P325" si="25">(G262+F262*1.1)*C262</f>
        <v>0</v>
      </c>
    </row>
    <row r="263" spans="1:16" x14ac:dyDescent="0.2">
      <c r="A263" s="104">
        <v>3554</v>
      </c>
      <c r="B263" s="105">
        <v>15</v>
      </c>
      <c r="C263" s="132">
        <f t="shared" si="23"/>
        <v>1.6320518691144066E-3</v>
      </c>
      <c r="D263" s="106">
        <v>0</v>
      </c>
      <c r="E263" s="106">
        <v>0</v>
      </c>
      <c r="F263" s="106">
        <v>0</v>
      </c>
      <c r="G263" s="106">
        <v>0</v>
      </c>
      <c r="H263" s="106">
        <v>0</v>
      </c>
      <c r="I263" s="106">
        <v>0</v>
      </c>
      <c r="J263" s="106">
        <v>0</v>
      </c>
      <c r="K263" s="106">
        <v>0</v>
      </c>
      <c r="L263" s="107">
        <f t="shared" ref="L263:L326" si="26">SUM(D263:K263)</f>
        <v>0</v>
      </c>
      <c r="M263" s="107">
        <f t="shared" ref="M263:M326" si="27">IF(B263&lt;28,E263+F263+I263+K263,0)*0.1</f>
        <v>0</v>
      </c>
      <c r="N263" s="107">
        <f t="shared" si="24"/>
        <v>0</v>
      </c>
      <c r="O263" s="133">
        <f t="shared" ref="O263:O326" si="28">ROUND(N263*C263,0)</f>
        <v>0</v>
      </c>
      <c r="P263" s="133">
        <f t="shared" si="25"/>
        <v>0</v>
      </c>
    </row>
    <row r="264" spans="1:16" x14ac:dyDescent="0.2">
      <c r="A264" s="104">
        <v>3554</v>
      </c>
      <c r="B264" s="105">
        <v>16</v>
      </c>
      <c r="C264" s="132">
        <f t="shared" si="23"/>
        <v>9.4958706556257393E-4</v>
      </c>
      <c r="D264" s="106">
        <v>7200</v>
      </c>
      <c r="E264" s="106">
        <v>1040</v>
      </c>
      <c r="F264" s="106">
        <v>0</v>
      </c>
      <c r="G264" s="106">
        <v>0</v>
      </c>
      <c r="H264" s="106">
        <v>0</v>
      </c>
      <c r="I264" s="106">
        <v>0</v>
      </c>
      <c r="J264" s="106">
        <v>0</v>
      </c>
      <c r="K264" s="106">
        <v>3936</v>
      </c>
      <c r="L264" s="107">
        <f t="shared" si="26"/>
        <v>12176</v>
      </c>
      <c r="M264" s="107">
        <f t="shared" si="27"/>
        <v>497.6</v>
      </c>
      <c r="N264" s="107">
        <f t="shared" si="24"/>
        <v>12673.6</v>
      </c>
      <c r="O264" s="133">
        <f t="shared" si="28"/>
        <v>12</v>
      </c>
      <c r="P264" s="133">
        <f t="shared" si="25"/>
        <v>0</v>
      </c>
    </row>
    <row r="265" spans="1:16" x14ac:dyDescent="0.2">
      <c r="A265" s="104">
        <v>3554</v>
      </c>
      <c r="B265" s="105">
        <v>17</v>
      </c>
      <c r="C265" s="132">
        <f t="shared" si="23"/>
        <v>1.30303542444264E-3</v>
      </c>
      <c r="D265" s="106">
        <v>0</v>
      </c>
      <c r="E265" s="106">
        <v>0</v>
      </c>
      <c r="F265" s="106">
        <v>0</v>
      </c>
      <c r="G265" s="106">
        <v>0</v>
      </c>
      <c r="H265" s="106">
        <v>0</v>
      </c>
      <c r="I265" s="106">
        <v>0</v>
      </c>
      <c r="J265" s="106">
        <v>0</v>
      </c>
      <c r="K265" s="106">
        <v>0</v>
      </c>
      <c r="L265" s="107">
        <f t="shared" si="26"/>
        <v>0</v>
      </c>
      <c r="M265" s="107">
        <f t="shared" si="27"/>
        <v>0</v>
      </c>
      <c r="N265" s="107">
        <f t="shared" si="24"/>
        <v>0</v>
      </c>
      <c r="O265" s="133">
        <f t="shared" si="28"/>
        <v>0</v>
      </c>
      <c r="P265" s="133">
        <f t="shared" si="25"/>
        <v>0</v>
      </c>
    </row>
    <row r="266" spans="1:16" x14ac:dyDescent="0.2">
      <c r="A266" s="104">
        <v>3554</v>
      </c>
      <c r="B266" s="105">
        <v>18</v>
      </c>
      <c r="C266" s="132">
        <f t="shared" si="23"/>
        <v>9.8053415689308655E-4</v>
      </c>
      <c r="D266" s="106">
        <v>0</v>
      </c>
      <c r="E266" s="106">
        <v>0</v>
      </c>
      <c r="F266" s="106">
        <v>0</v>
      </c>
      <c r="G266" s="106">
        <v>0</v>
      </c>
      <c r="H266" s="106">
        <v>0</v>
      </c>
      <c r="I266" s="106">
        <v>80624</v>
      </c>
      <c r="J266" s="106">
        <v>0</v>
      </c>
      <c r="K266" s="106">
        <v>0</v>
      </c>
      <c r="L266" s="107">
        <f t="shared" si="26"/>
        <v>80624</v>
      </c>
      <c r="M266" s="107">
        <f t="shared" si="27"/>
        <v>8062.4000000000005</v>
      </c>
      <c r="N266" s="107">
        <f t="shared" si="24"/>
        <v>88686.399999999994</v>
      </c>
      <c r="O266" s="133">
        <f t="shared" si="28"/>
        <v>87</v>
      </c>
      <c r="P266" s="133">
        <f t="shared" si="25"/>
        <v>0</v>
      </c>
    </row>
    <row r="267" spans="1:16" x14ac:dyDescent="0.2">
      <c r="A267" s="104">
        <v>3554</v>
      </c>
      <c r="B267" s="105">
        <v>19</v>
      </c>
      <c r="C267" s="132">
        <f t="shared" si="23"/>
        <v>7.2644224912677183E-4</v>
      </c>
      <c r="D267" s="106">
        <v>0</v>
      </c>
      <c r="E267" s="106">
        <v>27776</v>
      </c>
      <c r="F267" s="106">
        <v>5792</v>
      </c>
      <c r="G267" s="106">
        <v>0</v>
      </c>
      <c r="H267" s="106">
        <v>0</v>
      </c>
      <c r="I267" s="106">
        <v>0</v>
      </c>
      <c r="J267" s="106">
        <v>0</v>
      </c>
      <c r="K267" s="106">
        <v>0</v>
      </c>
      <c r="L267" s="107">
        <f t="shared" si="26"/>
        <v>33568</v>
      </c>
      <c r="M267" s="107">
        <f t="shared" si="27"/>
        <v>3356.8</v>
      </c>
      <c r="N267" s="107">
        <f t="shared" si="24"/>
        <v>36924.800000000003</v>
      </c>
      <c r="O267" s="133">
        <f t="shared" si="28"/>
        <v>27</v>
      </c>
      <c r="P267" s="133">
        <f t="shared" si="25"/>
        <v>4.6283088576364895</v>
      </c>
    </row>
    <row r="268" spans="1:16" x14ac:dyDescent="0.2">
      <c r="A268" s="104">
        <v>3554</v>
      </c>
      <c r="B268" s="105">
        <v>20</v>
      </c>
      <c r="C268" s="132">
        <f t="shared" si="23"/>
        <v>9.0235203142652819E-4</v>
      </c>
      <c r="D268" s="106">
        <v>0</v>
      </c>
      <c r="E268" s="106">
        <v>0</v>
      </c>
      <c r="F268" s="106">
        <v>0</v>
      </c>
      <c r="G268" s="106">
        <v>0</v>
      </c>
      <c r="H268" s="106">
        <v>0</v>
      </c>
      <c r="I268" s="106">
        <v>0</v>
      </c>
      <c r="J268" s="106">
        <v>592</v>
      </c>
      <c r="K268" s="106">
        <v>0</v>
      </c>
      <c r="L268" s="107">
        <f t="shared" si="26"/>
        <v>592</v>
      </c>
      <c r="M268" s="107">
        <f t="shared" si="27"/>
        <v>0</v>
      </c>
      <c r="N268" s="107">
        <f t="shared" si="24"/>
        <v>592</v>
      </c>
      <c r="O268" s="133">
        <f t="shared" si="28"/>
        <v>1</v>
      </c>
      <c r="P268" s="133">
        <f t="shared" si="25"/>
        <v>0</v>
      </c>
    </row>
    <row r="269" spans="1:16" x14ac:dyDescent="0.2">
      <c r="A269" s="104">
        <v>3554</v>
      </c>
      <c r="B269" s="105">
        <v>21</v>
      </c>
      <c r="C269" s="132">
        <f t="shared" si="23"/>
        <v>9.2026876851261457E-4</v>
      </c>
      <c r="D269" s="106">
        <v>0</v>
      </c>
      <c r="E269" s="106">
        <v>0</v>
      </c>
      <c r="F269" s="106">
        <v>0</v>
      </c>
      <c r="G269" s="106">
        <v>0</v>
      </c>
      <c r="H269" s="106">
        <v>0</v>
      </c>
      <c r="I269" s="106">
        <v>0</v>
      </c>
      <c r="J269" s="106">
        <v>0</v>
      </c>
      <c r="K269" s="106">
        <v>0</v>
      </c>
      <c r="L269" s="107">
        <f t="shared" si="26"/>
        <v>0</v>
      </c>
      <c r="M269" s="107">
        <f t="shared" si="27"/>
        <v>0</v>
      </c>
      <c r="N269" s="107">
        <f t="shared" si="24"/>
        <v>0</v>
      </c>
      <c r="O269" s="133">
        <f t="shared" si="28"/>
        <v>0</v>
      </c>
      <c r="P269" s="133">
        <f t="shared" si="25"/>
        <v>0</v>
      </c>
    </row>
    <row r="270" spans="1:16" x14ac:dyDescent="0.2">
      <c r="A270" s="104">
        <v>3554</v>
      </c>
      <c r="B270" s="105">
        <v>22</v>
      </c>
      <c r="C270" s="132">
        <f t="shared" si="23"/>
        <v>8.1521153741692665E-4</v>
      </c>
      <c r="D270" s="106">
        <v>0</v>
      </c>
      <c r="E270" s="106">
        <v>0</v>
      </c>
      <c r="F270" s="106">
        <v>0</v>
      </c>
      <c r="G270" s="106">
        <v>0</v>
      </c>
      <c r="H270" s="106">
        <v>640</v>
      </c>
      <c r="I270" s="106">
        <v>0</v>
      </c>
      <c r="J270" s="106">
        <v>0</v>
      </c>
      <c r="K270" s="106">
        <v>0</v>
      </c>
      <c r="L270" s="107">
        <f t="shared" si="26"/>
        <v>640</v>
      </c>
      <c r="M270" s="107">
        <f t="shared" si="27"/>
        <v>0</v>
      </c>
      <c r="N270" s="107">
        <f t="shared" si="24"/>
        <v>640</v>
      </c>
      <c r="O270" s="133">
        <f t="shared" si="28"/>
        <v>1</v>
      </c>
      <c r="P270" s="133">
        <f t="shared" si="25"/>
        <v>0</v>
      </c>
    </row>
    <row r="271" spans="1:16" x14ac:dyDescent="0.2">
      <c r="A271" s="104">
        <v>3554</v>
      </c>
      <c r="B271" s="105">
        <v>23</v>
      </c>
      <c r="C271" s="132">
        <f t="shared" si="23"/>
        <v>9.2922713705565765E-4</v>
      </c>
      <c r="D271" s="106">
        <v>31216</v>
      </c>
      <c r="E271" s="106">
        <v>0</v>
      </c>
      <c r="F271" s="106">
        <v>0</v>
      </c>
      <c r="G271" s="106">
        <v>0</v>
      </c>
      <c r="H271" s="106">
        <v>0</v>
      </c>
      <c r="I271" s="106">
        <v>0</v>
      </c>
      <c r="J271" s="106">
        <v>736</v>
      </c>
      <c r="K271" s="106">
        <v>0</v>
      </c>
      <c r="L271" s="107">
        <f t="shared" si="26"/>
        <v>31952</v>
      </c>
      <c r="M271" s="107">
        <f t="shared" si="27"/>
        <v>0</v>
      </c>
      <c r="N271" s="107">
        <f t="shared" si="24"/>
        <v>31952</v>
      </c>
      <c r="O271" s="133">
        <f t="shared" si="28"/>
        <v>30</v>
      </c>
      <c r="P271" s="133">
        <f t="shared" si="25"/>
        <v>0</v>
      </c>
    </row>
    <row r="272" spans="1:16" x14ac:dyDescent="0.2">
      <c r="A272" s="104">
        <v>3554</v>
      </c>
      <c r="B272" s="105">
        <v>24</v>
      </c>
      <c r="C272" s="132">
        <f t="shared" si="23"/>
        <v>8.0625316887388357E-4</v>
      </c>
      <c r="D272" s="106">
        <v>3024</v>
      </c>
      <c r="E272" s="106">
        <v>0</v>
      </c>
      <c r="F272" s="106">
        <v>0</v>
      </c>
      <c r="G272" s="106">
        <v>0</v>
      </c>
      <c r="H272" s="106">
        <v>0</v>
      </c>
      <c r="I272" s="106">
        <v>0</v>
      </c>
      <c r="J272" s="106">
        <v>12712</v>
      </c>
      <c r="K272" s="106">
        <v>0</v>
      </c>
      <c r="L272" s="107">
        <f t="shared" si="26"/>
        <v>15736</v>
      </c>
      <c r="M272" s="107">
        <f t="shared" si="27"/>
        <v>0</v>
      </c>
      <c r="N272" s="107">
        <f t="shared" si="24"/>
        <v>15736</v>
      </c>
      <c r="O272" s="133">
        <f t="shared" si="28"/>
        <v>13</v>
      </c>
      <c r="P272" s="133">
        <f t="shared" si="25"/>
        <v>0</v>
      </c>
    </row>
    <row r="273" spans="1:16" x14ac:dyDescent="0.2">
      <c r="A273" s="104">
        <v>3554</v>
      </c>
      <c r="B273" s="105">
        <v>25</v>
      </c>
      <c r="C273" s="132">
        <f t="shared" si="23"/>
        <v>6.7513522928934282E-4</v>
      </c>
      <c r="D273" s="106">
        <v>94080</v>
      </c>
      <c r="E273" s="106">
        <v>0</v>
      </c>
      <c r="F273" s="106">
        <v>0</v>
      </c>
      <c r="G273" s="106">
        <v>0</v>
      </c>
      <c r="H273" s="106">
        <v>0</v>
      </c>
      <c r="I273" s="106">
        <v>0</v>
      </c>
      <c r="J273" s="106">
        <v>0</v>
      </c>
      <c r="K273" s="106">
        <v>0</v>
      </c>
      <c r="L273" s="107">
        <f t="shared" si="26"/>
        <v>94080</v>
      </c>
      <c r="M273" s="107">
        <f t="shared" si="27"/>
        <v>0</v>
      </c>
      <c r="N273" s="107">
        <f t="shared" si="24"/>
        <v>94080</v>
      </c>
      <c r="O273" s="133">
        <f t="shared" si="28"/>
        <v>64</v>
      </c>
      <c r="P273" s="133">
        <f t="shared" si="25"/>
        <v>0</v>
      </c>
    </row>
    <row r="274" spans="1:16" x14ac:dyDescent="0.2">
      <c r="A274" s="104">
        <v>3554</v>
      </c>
      <c r="B274" s="105">
        <v>26</v>
      </c>
      <c r="C274" s="132">
        <f t="shared" si="23"/>
        <v>9.0398082570708146E-4</v>
      </c>
      <c r="D274" s="106">
        <v>26160</v>
      </c>
      <c r="E274" s="106">
        <v>0</v>
      </c>
      <c r="F274" s="106">
        <v>0</v>
      </c>
      <c r="G274" s="106">
        <v>0</v>
      </c>
      <c r="H274" s="106">
        <v>0</v>
      </c>
      <c r="I274" s="106">
        <v>0</v>
      </c>
      <c r="J274" s="106">
        <v>0</v>
      </c>
      <c r="K274" s="106">
        <v>0</v>
      </c>
      <c r="L274" s="107">
        <f t="shared" si="26"/>
        <v>26160</v>
      </c>
      <c r="M274" s="107">
        <f t="shared" si="27"/>
        <v>0</v>
      </c>
      <c r="N274" s="107">
        <f t="shared" si="24"/>
        <v>26160</v>
      </c>
      <c r="O274" s="133">
        <f t="shared" si="28"/>
        <v>24</v>
      </c>
      <c r="P274" s="133">
        <f t="shared" si="25"/>
        <v>0</v>
      </c>
    </row>
    <row r="275" spans="1:16" x14ac:dyDescent="0.2">
      <c r="A275" s="104">
        <v>3554</v>
      </c>
      <c r="B275" s="105">
        <v>27</v>
      </c>
      <c r="C275" s="132">
        <f t="shared" si="23"/>
        <v>0</v>
      </c>
      <c r="D275" s="106">
        <v>0</v>
      </c>
      <c r="E275" s="106">
        <v>0</v>
      </c>
      <c r="F275" s="106">
        <v>0</v>
      </c>
      <c r="G275" s="106">
        <v>0</v>
      </c>
      <c r="H275" s="106">
        <v>0</v>
      </c>
      <c r="I275" s="106">
        <v>0</v>
      </c>
      <c r="J275" s="106">
        <v>0</v>
      </c>
      <c r="K275" s="106">
        <v>0</v>
      </c>
      <c r="L275" s="107">
        <f t="shared" si="26"/>
        <v>0</v>
      </c>
      <c r="M275" s="107">
        <f t="shared" si="27"/>
        <v>0</v>
      </c>
      <c r="N275" s="107">
        <f t="shared" si="24"/>
        <v>0</v>
      </c>
      <c r="O275" s="133">
        <f t="shared" si="28"/>
        <v>0</v>
      </c>
      <c r="P275" s="133">
        <f t="shared" si="25"/>
        <v>0</v>
      </c>
    </row>
    <row r="276" spans="1:16" x14ac:dyDescent="0.2">
      <c r="A276" s="104">
        <v>3546</v>
      </c>
      <c r="B276" s="105">
        <v>1</v>
      </c>
      <c r="C276" s="132">
        <f t="shared" si="23"/>
        <v>8.1032515457526674E-4</v>
      </c>
      <c r="D276" s="106">
        <v>5424</v>
      </c>
      <c r="E276" s="106">
        <v>0</v>
      </c>
      <c r="F276" s="106">
        <v>0</v>
      </c>
      <c r="G276" s="106">
        <v>0</v>
      </c>
      <c r="H276" s="106">
        <v>0</v>
      </c>
      <c r="I276" s="106">
        <v>0</v>
      </c>
      <c r="J276" s="106">
        <v>10212</v>
      </c>
      <c r="K276" s="106">
        <v>0</v>
      </c>
      <c r="L276" s="107">
        <f t="shared" si="26"/>
        <v>15636</v>
      </c>
      <c r="M276" s="107">
        <f t="shared" si="27"/>
        <v>0</v>
      </c>
      <c r="N276" s="107">
        <f t="shared" si="24"/>
        <v>15636</v>
      </c>
      <c r="O276" s="133">
        <f t="shared" si="28"/>
        <v>13</v>
      </c>
      <c r="P276" s="133">
        <f t="shared" si="25"/>
        <v>0</v>
      </c>
    </row>
    <row r="277" spans="1:16" x14ac:dyDescent="0.2">
      <c r="A277" s="104">
        <v>3546</v>
      </c>
      <c r="B277" s="105">
        <v>2</v>
      </c>
      <c r="C277" s="132">
        <f t="shared" si="23"/>
        <v>8.1765472883775655E-4</v>
      </c>
      <c r="D277" s="106">
        <v>0</v>
      </c>
      <c r="E277" s="106">
        <v>0</v>
      </c>
      <c r="F277" s="106">
        <v>0</v>
      </c>
      <c r="G277" s="106">
        <v>0</v>
      </c>
      <c r="H277" s="106">
        <v>95264</v>
      </c>
      <c r="I277" s="106">
        <v>0</v>
      </c>
      <c r="J277" s="106">
        <v>14128</v>
      </c>
      <c r="K277" s="106">
        <v>0</v>
      </c>
      <c r="L277" s="107">
        <f t="shared" si="26"/>
        <v>109392</v>
      </c>
      <c r="M277" s="107">
        <f t="shared" si="27"/>
        <v>0</v>
      </c>
      <c r="N277" s="107">
        <f t="shared" si="24"/>
        <v>109392</v>
      </c>
      <c r="O277" s="133">
        <f t="shared" si="28"/>
        <v>89</v>
      </c>
      <c r="P277" s="133">
        <f t="shared" si="25"/>
        <v>0</v>
      </c>
    </row>
    <row r="278" spans="1:16" x14ac:dyDescent="0.2">
      <c r="A278" s="104">
        <v>3546</v>
      </c>
      <c r="B278" s="105">
        <v>3</v>
      </c>
      <c r="C278" s="132">
        <f t="shared" si="23"/>
        <v>7.3214302910870838E-4</v>
      </c>
      <c r="D278" s="106">
        <v>0</v>
      </c>
      <c r="E278" s="106">
        <v>143752</v>
      </c>
      <c r="F278" s="106">
        <v>0</v>
      </c>
      <c r="G278" s="106">
        <v>0</v>
      </c>
      <c r="H278" s="106">
        <v>0</v>
      </c>
      <c r="I278" s="106">
        <v>0</v>
      </c>
      <c r="J278" s="106">
        <v>0</v>
      </c>
      <c r="K278" s="106">
        <v>0</v>
      </c>
      <c r="L278" s="107">
        <f t="shared" si="26"/>
        <v>143752</v>
      </c>
      <c r="M278" s="107">
        <f t="shared" si="27"/>
        <v>14375.2</v>
      </c>
      <c r="N278" s="107">
        <f t="shared" si="24"/>
        <v>158127.20000000001</v>
      </c>
      <c r="O278" s="133">
        <f t="shared" si="28"/>
        <v>116</v>
      </c>
      <c r="P278" s="133">
        <f t="shared" si="25"/>
        <v>0</v>
      </c>
    </row>
    <row r="279" spans="1:16" x14ac:dyDescent="0.2">
      <c r="A279" s="104">
        <v>3546</v>
      </c>
      <c r="B279" s="105">
        <v>4</v>
      </c>
      <c r="C279" s="132">
        <f t="shared" si="23"/>
        <v>7.2969983768787848E-4</v>
      </c>
      <c r="D279" s="106">
        <v>5768</v>
      </c>
      <c r="E279" s="106">
        <v>73440</v>
      </c>
      <c r="F279" s="106">
        <v>0</v>
      </c>
      <c r="G279" s="106">
        <v>0</v>
      </c>
      <c r="H279" s="106">
        <v>35776</v>
      </c>
      <c r="I279" s="106">
        <v>20384</v>
      </c>
      <c r="J279" s="106">
        <v>1866</v>
      </c>
      <c r="K279" s="106">
        <v>0</v>
      </c>
      <c r="L279" s="107">
        <f t="shared" si="26"/>
        <v>137234</v>
      </c>
      <c r="M279" s="107">
        <f t="shared" si="27"/>
        <v>9382.4</v>
      </c>
      <c r="N279" s="107">
        <f t="shared" si="24"/>
        <v>146616.4</v>
      </c>
      <c r="O279" s="133">
        <f t="shared" si="28"/>
        <v>107</v>
      </c>
      <c r="P279" s="133">
        <f t="shared" si="25"/>
        <v>0</v>
      </c>
    </row>
    <row r="280" spans="1:16" x14ac:dyDescent="0.2">
      <c r="A280" s="104">
        <v>3546</v>
      </c>
      <c r="B280" s="105">
        <v>5</v>
      </c>
      <c r="C280" s="132">
        <f t="shared" si="23"/>
        <v>2.8715643166154678E-3</v>
      </c>
      <c r="D280" s="106">
        <v>0</v>
      </c>
      <c r="E280" s="106">
        <v>0</v>
      </c>
      <c r="F280" s="106">
        <v>0</v>
      </c>
      <c r="G280" s="106">
        <v>0</v>
      </c>
      <c r="H280" s="106">
        <v>0</v>
      </c>
      <c r="I280" s="106">
        <v>0</v>
      </c>
      <c r="J280" s="106">
        <v>0</v>
      </c>
      <c r="K280" s="106">
        <v>0</v>
      </c>
      <c r="L280" s="107">
        <f t="shared" si="26"/>
        <v>0</v>
      </c>
      <c r="M280" s="107">
        <f t="shared" si="27"/>
        <v>0</v>
      </c>
      <c r="N280" s="107">
        <f t="shared" si="24"/>
        <v>0</v>
      </c>
      <c r="O280" s="133">
        <f t="shared" si="28"/>
        <v>0</v>
      </c>
      <c r="P280" s="133">
        <f t="shared" si="25"/>
        <v>0</v>
      </c>
    </row>
    <row r="281" spans="1:16" x14ac:dyDescent="0.2">
      <c r="A281" s="104">
        <v>3546</v>
      </c>
      <c r="B281" s="105">
        <v>6</v>
      </c>
      <c r="C281" s="132">
        <f t="shared" si="23"/>
        <v>7.9485160891001037E-4</v>
      </c>
      <c r="D281" s="106">
        <v>0</v>
      </c>
      <c r="E281" s="106">
        <v>0</v>
      </c>
      <c r="F281" s="106">
        <v>0</v>
      </c>
      <c r="G281" s="106">
        <v>0</v>
      </c>
      <c r="H281" s="106">
        <v>6912</v>
      </c>
      <c r="I281" s="106">
        <v>0</v>
      </c>
      <c r="J281" s="106">
        <v>2520</v>
      </c>
      <c r="K281" s="106">
        <v>0</v>
      </c>
      <c r="L281" s="107">
        <f t="shared" si="26"/>
        <v>9432</v>
      </c>
      <c r="M281" s="107">
        <f t="shared" si="27"/>
        <v>0</v>
      </c>
      <c r="N281" s="107">
        <f t="shared" si="24"/>
        <v>9432</v>
      </c>
      <c r="O281" s="133">
        <f t="shared" si="28"/>
        <v>7</v>
      </c>
      <c r="P281" s="133">
        <f t="shared" si="25"/>
        <v>0</v>
      </c>
    </row>
    <row r="282" spans="1:16" x14ac:dyDescent="0.2">
      <c r="A282" s="104">
        <v>3546</v>
      </c>
      <c r="B282" s="105">
        <v>7</v>
      </c>
      <c r="C282" s="132">
        <f t="shared" si="23"/>
        <v>8.746625286571221E-4</v>
      </c>
      <c r="D282" s="106">
        <v>0</v>
      </c>
      <c r="E282" s="106">
        <v>8736</v>
      </c>
      <c r="F282" s="106">
        <v>0</v>
      </c>
      <c r="G282" s="106">
        <v>0</v>
      </c>
      <c r="H282" s="106">
        <v>0</v>
      </c>
      <c r="I282" s="106">
        <v>13056</v>
      </c>
      <c r="J282" s="106">
        <v>0</v>
      </c>
      <c r="K282" s="106">
        <v>19968</v>
      </c>
      <c r="L282" s="107">
        <f t="shared" si="26"/>
        <v>41760</v>
      </c>
      <c r="M282" s="107">
        <f t="shared" si="27"/>
        <v>4176</v>
      </c>
      <c r="N282" s="107">
        <f t="shared" si="24"/>
        <v>45936</v>
      </c>
      <c r="O282" s="133">
        <f t="shared" si="28"/>
        <v>40</v>
      </c>
      <c r="P282" s="133">
        <f t="shared" si="25"/>
        <v>0</v>
      </c>
    </row>
    <row r="283" spans="1:16" x14ac:dyDescent="0.2">
      <c r="A283" s="104">
        <v>3546</v>
      </c>
      <c r="B283" s="105">
        <v>8</v>
      </c>
      <c r="C283" s="132">
        <f t="shared" si="23"/>
        <v>9.0886720854874148E-4</v>
      </c>
      <c r="D283" s="106">
        <v>0</v>
      </c>
      <c r="E283" s="106">
        <v>0</v>
      </c>
      <c r="F283" s="106">
        <v>0</v>
      </c>
      <c r="G283" s="106">
        <v>0</v>
      </c>
      <c r="H283" s="106">
        <v>0</v>
      </c>
      <c r="I283" s="106">
        <v>0</v>
      </c>
      <c r="J283" s="106">
        <v>37356</v>
      </c>
      <c r="K283" s="106">
        <v>0</v>
      </c>
      <c r="L283" s="107">
        <f t="shared" si="26"/>
        <v>37356</v>
      </c>
      <c r="M283" s="107">
        <f t="shared" si="27"/>
        <v>0</v>
      </c>
      <c r="N283" s="107">
        <f t="shared" si="24"/>
        <v>37356</v>
      </c>
      <c r="O283" s="133">
        <f t="shared" si="28"/>
        <v>34</v>
      </c>
      <c r="P283" s="133">
        <f t="shared" si="25"/>
        <v>0</v>
      </c>
    </row>
    <row r="284" spans="1:16" x14ac:dyDescent="0.2">
      <c r="A284" s="104">
        <v>3546</v>
      </c>
      <c r="B284" s="105">
        <v>9</v>
      </c>
      <c r="C284" s="132">
        <f t="shared" si="23"/>
        <v>7.8019246038503074E-4</v>
      </c>
      <c r="D284" s="106">
        <v>17472</v>
      </c>
      <c r="E284" s="106">
        <v>7648</v>
      </c>
      <c r="F284" s="106">
        <v>0</v>
      </c>
      <c r="G284" s="106">
        <v>0</v>
      </c>
      <c r="H284" s="106">
        <v>100096</v>
      </c>
      <c r="I284" s="106">
        <v>0</v>
      </c>
      <c r="J284" s="106">
        <v>20912</v>
      </c>
      <c r="K284" s="106">
        <v>0</v>
      </c>
      <c r="L284" s="107">
        <f t="shared" si="26"/>
        <v>146128</v>
      </c>
      <c r="M284" s="107">
        <f t="shared" si="27"/>
        <v>764.80000000000007</v>
      </c>
      <c r="N284" s="107">
        <f t="shared" si="24"/>
        <v>146892.79999999999</v>
      </c>
      <c r="O284" s="133">
        <f t="shared" si="28"/>
        <v>115</v>
      </c>
      <c r="P284" s="133">
        <f t="shared" si="25"/>
        <v>0</v>
      </c>
    </row>
    <row r="285" spans="1:16" x14ac:dyDescent="0.2">
      <c r="A285" s="104">
        <v>3546</v>
      </c>
      <c r="B285" s="105">
        <v>10</v>
      </c>
      <c r="C285" s="132">
        <f t="shared" si="23"/>
        <v>1.1564439391928429E-3</v>
      </c>
      <c r="D285" s="106">
        <v>0</v>
      </c>
      <c r="E285" s="106">
        <v>0</v>
      </c>
      <c r="F285" s="106">
        <v>0</v>
      </c>
      <c r="G285" s="106">
        <v>0</v>
      </c>
      <c r="H285" s="106">
        <v>0</v>
      </c>
      <c r="I285" s="106">
        <v>0</v>
      </c>
      <c r="J285" s="106">
        <v>0</v>
      </c>
      <c r="K285" s="106">
        <v>0</v>
      </c>
      <c r="L285" s="107">
        <f t="shared" si="26"/>
        <v>0</v>
      </c>
      <c r="M285" s="107">
        <f t="shared" si="27"/>
        <v>0</v>
      </c>
      <c r="N285" s="107">
        <f t="shared" si="24"/>
        <v>0</v>
      </c>
      <c r="O285" s="133">
        <f t="shared" si="28"/>
        <v>0</v>
      </c>
      <c r="P285" s="133">
        <f t="shared" si="25"/>
        <v>0</v>
      </c>
    </row>
    <row r="286" spans="1:16" x14ac:dyDescent="0.2">
      <c r="A286" s="104">
        <v>3546</v>
      </c>
      <c r="B286" s="105">
        <v>11</v>
      </c>
      <c r="C286" s="132">
        <f t="shared" si="23"/>
        <v>8.0055238889194702E-4</v>
      </c>
      <c r="D286" s="106">
        <v>0</v>
      </c>
      <c r="E286" s="106">
        <v>0</v>
      </c>
      <c r="F286" s="106">
        <v>0</v>
      </c>
      <c r="G286" s="106">
        <v>0</v>
      </c>
      <c r="H286" s="106">
        <v>0</v>
      </c>
      <c r="I286" s="106">
        <v>53536</v>
      </c>
      <c r="J286" s="106">
        <v>0</v>
      </c>
      <c r="K286" s="106">
        <v>52298</v>
      </c>
      <c r="L286" s="107">
        <f t="shared" si="26"/>
        <v>105834</v>
      </c>
      <c r="M286" s="107">
        <f t="shared" si="27"/>
        <v>10583.400000000001</v>
      </c>
      <c r="N286" s="107">
        <f t="shared" si="24"/>
        <v>116417.4</v>
      </c>
      <c r="O286" s="133">
        <f t="shared" si="28"/>
        <v>93</v>
      </c>
      <c r="P286" s="133">
        <f t="shared" si="25"/>
        <v>0</v>
      </c>
    </row>
    <row r="287" spans="1:16" x14ac:dyDescent="0.2">
      <c r="A287" s="104">
        <v>3546</v>
      </c>
      <c r="B287" s="105">
        <v>12</v>
      </c>
      <c r="C287" s="132">
        <f t="shared" si="23"/>
        <v>7.6960529756143418E-4</v>
      </c>
      <c r="D287" s="106">
        <v>198880</v>
      </c>
      <c r="E287" s="106">
        <v>0</v>
      </c>
      <c r="F287" s="106">
        <v>0</v>
      </c>
      <c r="G287" s="106">
        <v>27024</v>
      </c>
      <c r="H287" s="106">
        <v>0</v>
      </c>
      <c r="I287" s="106">
        <v>0</v>
      </c>
      <c r="J287" s="106">
        <v>0</v>
      </c>
      <c r="K287" s="106">
        <v>0</v>
      </c>
      <c r="L287" s="107">
        <f t="shared" si="26"/>
        <v>225904</v>
      </c>
      <c r="M287" s="107">
        <f t="shared" si="27"/>
        <v>0</v>
      </c>
      <c r="N287" s="107">
        <f t="shared" si="24"/>
        <v>225904</v>
      </c>
      <c r="O287" s="133">
        <f t="shared" si="28"/>
        <v>174</v>
      </c>
      <c r="P287" s="133">
        <f t="shared" si="25"/>
        <v>20.797813561300199</v>
      </c>
    </row>
    <row r="288" spans="1:16" x14ac:dyDescent="0.2">
      <c r="A288" s="104">
        <v>3546</v>
      </c>
      <c r="B288" s="105">
        <v>13</v>
      </c>
      <c r="C288" s="132">
        <f t="shared" si="23"/>
        <v>7.1666948344345212E-4</v>
      </c>
      <c r="D288" s="106">
        <v>22992</v>
      </c>
      <c r="E288" s="106">
        <v>0</v>
      </c>
      <c r="F288" s="106">
        <v>0</v>
      </c>
      <c r="G288" s="106">
        <v>0</v>
      </c>
      <c r="H288" s="106">
        <v>0</v>
      </c>
      <c r="I288" s="106">
        <v>0</v>
      </c>
      <c r="J288" s="106">
        <v>0</v>
      </c>
      <c r="K288" s="106">
        <v>0</v>
      </c>
      <c r="L288" s="107">
        <f t="shared" si="26"/>
        <v>22992</v>
      </c>
      <c r="M288" s="107">
        <f t="shared" si="27"/>
        <v>0</v>
      </c>
      <c r="N288" s="107">
        <f t="shared" si="24"/>
        <v>22992</v>
      </c>
      <c r="O288" s="133">
        <f t="shared" si="28"/>
        <v>16</v>
      </c>
      <c r="P288" s="133">
        <f t="shared" si="25"/>
        <v>0</v>
      </c>
    </row>
    <row r="289" spans="1:16" x14ac:dyDescent="0.2">
      <c r="A289" s="104">
        <v>3546</v>
      </c>
      <c r="B289" s="105">
        <v>14</v>
      </c>
      <c r="C289" s="132">
        <f t="shared" ref="C289:C352" si="29">C262</f>
        <v>1.1613303220345029E-3</v>
      </c>
      <c r="D289" s="106">
        <v>0</v>
      </c>
      <c r="E289" s="106">
        <v>0</v>
      </c>
      <c r="F289" s="106">
        <v>0</v>
      </c>
      <c r="G289" s="106">
        <v>0</v>
      </c>
      <c r="H289" s="106">
        <v>0</v>
      </c>
      <c r="I289" s="106">
        <v>12240</v>
      </c>
      <c r="J289" s="106">
        <v>0</v>
      </c>
      <c r="K289" s="106">
        <v>16944</v>
      </c>
      <c r="L289" s="107">
        <f t="shared" si="26"/>
        <v>29184</v>
      </c>
      <c r="M289" s="107">
        <f t="shared" si="27"/>
        <v>2918.4</v>
      </c>
      <c r="N289" s="107">
        <f t="shared" si="24"/>
        <v>32102.400000000001</v>
      </c>
      <c r="O289" s="133">
        <f t="shared" si="28"/>
        <v>37</v>
      </c>
      <c r="P289" s="133">
        <f t="shared" si="25"/>
        <v>0</v>
      </c>
    </row>
    <row r="290" spans="1:16" x14ac:dyDescent="0.2">
      <c r="A290" s="104">
        <v>3546</v>
      </c>
      <c r="B290" s="105">
        <v>15</v>
      </c>
      <c r="C290" s="132">
        <f t="shared" si="29"/>
        <v>1.6320518691144066E-3</v>
      </c>
      <c r="D290" s="106">
        <v>0</v>
      </c>
      <c r="E290" s="106">
        <v>0</v>
      </c>
      <c r="F290" s="106">
        <v>0</v>
      </c>
      <c r="G290" s="106">
        <v>0</v>
      </c>
      <c r="H290" s="106">
        <v>0</v>
      </c>
      <c r="I290" s="106">
        <v>38352</v>
      </c>
      <c r="J290" s="106">
        <v>0</v>
      </c>
      <c r="K290" s="106">
        <v>24</v>
      </c>
      <c r="L290" s="107">
        <f t="shared" si="26"/>
        <v>38376</v>
      </c>
      <c r="M290" s="107">
        <f t="shared" si="27"/>
        <v>3837.6000000000004</v>
      </c>
      <c r="N290" s="107">
        <f t="shared" si="24"/>
        <v>42213.599999999999</v>
      </c>
      <c r="O290" s="133">
        <f t="shared" si="28"/>
        <v>69</v>
      </c>
      <c r="P290" s="133">
        <f t="shared" si="25"/>
        <v>0</v>
      </c>
    </row>
    <row r="291" spans="1:16" x14ac:dyDescent="0.2">
      <c r="A291" s="104">
        <v>3546</v>
      </c>
      <c r="B291" s="105">
        <v>16</v>
      </c>
      <c r="C291" s="132">
        <f t="shared" si="29"/>
        <v>9.4958706556257393E-4</v>
      </c>
      <c r="D291" s="106">
        <v>8112</v>
      </c>
      <c r="E291" s="106">
        <v>0</v>
      </c>
      <c r="F291" s="106">
        <v>0</v>
      </c>
      <c r="G291" s="106">
        <v>0</v>
      </c>
      <c r="H291" s="106">
        <v>0</v>
      </c>
      <c r="I291" s="106">
        <v>62192</v>
      </c>
      <c r="J291" s="106">
        <v>0</v>
      </c>
      <c r="K291" s="106">
        <v>8201</v>
      </c>
      <c r="L291" s="107">
        <f t="shared" si="26"/>
        <v>78505</v>
      </c>
      <c r="M291" s="107">
        <f t="shared" si="27"/>
        <v>7039.3</v>
      </c>
      <c r="N291" s="107">
        <f t="shared" si="24"/>
        <v>85544.3</v>
      </c>
      <c r="O291" s="133">
        <f t="shared" si="28"/>
        <v>81</v>
      </c>
      <c r="P291" s="133">
        <f t="shared" si="25"/>
        <v>0</v>
      </c>
    </row>
    <row r="292" spans="1:16" x14ac:dyDescent="0.2">
      <c r="A292" s="104">
        <v>3546</v>
      </c>
      <c r="B292" s="105">
        <v>17</v>
      </c>
      <c r="C292" s="132">
        <f t="shared" si="29"/>
        <v>1.30303542444264E-3</v>
      </c>
      <c r="D292" s="106">
        <v>0</v>
      </c>
      <c r="E292" s="106">
        <v>0</v>
      </c>
      <c r="F292" s="106">
        <v>0</v>
      </c>
      <c r="G292" s="106">
        <v>0</v>
      </c>
      <c r="H292" s="106">
        <v>0</v>
      </c>
      <c r="I292" s="106">
        <v>0</v>
      </c>
      <c r="J292" s="106">
        <v>0</v>
      </c>
      <c r="K292" s="106">
        <v>0</v>
      </c>
      <c r="L292" s="107">
        <f t="shared" si="26"/>
        <v>0</v>
      </c>
      <c r="M292" s="107">
        <f t="shared" si="27"/>
        <v>0</v>
      </c>
      <c r="N292" s="107">
        <f t="shared" si="24"/>
        <v>0</v>
      </c>
      <c r="O292" s="133">
        <f t="shared" si="28"/>
        <v>0</v>
      </c>
      <c r="P292" s="133">
        <f t="shared" si="25"/>
        <v>0</v>
      </c>
    </row>
    <row r="293" spans="1:16" x14ac:dyDescent="0.2">
      <c r="A293" s="104">
        <v>3546</v>
      </c>
      <c r="B293" s="105">
        <v>18</v>
      </c>
      <c r="C293" s="132">
        <f t="shared" si="29"/>
        <v>9.8053415689308655E-4</v>
      </c>
      <c r="D293" s="106">
        <v>0</v>
      </c>
      <c r="E293" s="106">
        <v>0</v>
      </c>
      <c r="F293" s="106">
        <v>0</v>
      </c>
      <c r="G293" s="106">
        <v>0</v>
      </c>
      <c r="H293" s="106">
        <v>0</v>
      </c>
      <c r="I293" s="106">
        <v>194656</v>
      </c>
      <c r="J293" s="106">
        <v>0</v>
      </c>
      <c r="K293" s="106">
        <v>0</v>
      </c>
      <c r="L293" s="107">
        <f t="shared" si="26"/>
        <v>194656</v>
      </c>
      <c r="M293" s="107">
        <f t="shared" si="27"/>
        <v>19465.600000000002</v>
      </c>
      <c r="N293" s="107">
        <f t="shared" si="24"/>
        <v>214121.60000000001</v>
      </c>
      <c r="O293" s="133">
        <f t="shared" si="28"/>
        <v>210</v>
      </c>
      <c r="P293" s="133">
        <f t="shared" si="25"/>
        <v>0</v>
      </c>
    </row>
    <row r="294" spans="1:16" x14ac:dyDescent="0.2">
      <c r="A294" s="104">
        <v>3546</v>
      </c>
      <c r="B294" s="105">
        <v>19</v>
      </c>
      <c r="C294" s="132">
        <f t="shared" si="29"/>
        <v>7.2644224912677183E-4</v>
      </c>
      <c r="D294" s="106">
        <v>0</v>
      </c>
      <c r="E294" s="106">
        <v>53376</v>
      </c>
      <c r="F294" s="106">
        <v>47440</v>
      </c>
      <c r="G294" s="106">
        <v>0</v>
      </c>
      <c r="H294" s="106">
        <v>0</v>
      </c>
      <c r="I294" s="106">
        <v>384</v>
      </c>
      <c r="J294" s="106">
        <v>0</v>
      </c>
      <c r="K294" s="106">
        <v>0</v>
      </c>
      <c r="L294" s="107">
        <f t="shared" si="26"/>
        <v>101200</v>
      </c>
      <c r="M294" s="107">
        <f t="shared" si="27"/>
        <v>10120</v>
      </c>
      <c r="N294" s="107">
        <f t="shared" si="24"/>
        <v>111320</v>
      </c>
      <c r="O294" s="133">
        <f t="shared" si="28"/>
        <v>81</v>
      </c>
      <c r="P294" s="133">
        <f t="shared" si="25"/>
        <v>37.908662328431468</v>
      </c>
    </row>
    <row r="295" spans="1:16" x14ac:dyDescent="0.2">
      <c r="A295" s="104">
        <v>3546</v>
      </c>
      <c r="B295" s="105">
        <v>20</v>
      </c>
      <c r="C295" s="132">
        <f t="shared" si="29"/>
        <v>9.0235203142652819E-4</v>
      </c>
      <c r="D295" s="106">
        <v>0</v>
      </c>
      <c r="E295" s="106">
        <v>0</v>
      </c>
      <c r="F295" s="106">
        <v>0</v>
      </c>
      <c r="G295" s="106">
        <v>0</v>
      </c>
      <c r="H295" s="106">
        <v>7520</v>
      </c>
      <c r="I295" s="106">
        <v>0</v>
      </c>
      <c r="J295" s="106">
        <v>19416</v>
      </c>
      <c r="K295" s="106">
        <v>0</v>
      </c>
      <c r="L295" s="107">
        <f t="shared" si="26"/>
        <v>26936</v>
      </c>
      <c r="M295" s="107">
        <f t="shared" si="27"/>
        <v>0</v>
      </c>
      <c r="N295" s="107">
        <f t="shared" si="24"/>
        <v>26936</v>
      </c>
      <c r="O295" s="133">
        <f t="shared" si="28"/>
        <v>24</v>
      </c>
      <c r="P295" s="133">
        <f t="shared" si="25"/>
        <v>0</v>
      </c>
    </row>
    <row r="296" spans="1:16" x14ac:dyDescent="0.2">
      <c r="A296" s="104">
        <v>3546</v>
      </c>
      <c r="B296" s="105">
        <v>21</v>
      </c>
      <c r="C296" s="132">
        <f t="shared" si="29"/>
        <v>9.2026876851261457E-4</v>
      </c>
      <c r="D296" s="106">
        <v>0</v>
      </c>
      <c r="E296" s="106">
        <v>0</v>
      </c>
      <c r="F296" s="106">
        <v>0</v>
      </c>
      <c r="G296" s="106">
        <v>0</v>
      </c>
      <c r="H296" s="106">
        <v>18208</v>
      </c>
      <c r="I296" s="106">
        <v>0</v>
      </c>
      <c r="J296" s="106">
        <v>0</v>
      </c>
      <c r="K296" s="106">
        <v>0</v>
      </c>
      <c r="L296" s="107">
        <f t="shared" si="26"/>
        <v>18208</v>
      </c>
      <c r="M296" s="107">
        <f t="shared" si="27"/>
        <v>0</v>
      </c>
      <c r="N296" s="107">
        <f t="shared" si="24"/>
        <v>18208</v>
      </c>
      <c r="O296" s="133">
        <f t="shared" si="28"/>
        <v>17</v>
      </c>
      <c r="P296" s="133">
        <f t="shared" si="25"/>
        <v>0</v>
      </c>
    </row>
    <row r="297" spans="1:16" x14ac:dyDescent="0.2">
      <c r="A297" s="104">
        <v>3546</v>
      </c>
      <c r="B297" s="105">
        <v>22</v>
      </c>
      <c r="C297" s="132">
        <f t="shared" si="29"/>
        <v>8.1521153741692665E-4</v>
      </c>
      <c r="D297" s="106">
        <v>0</v>
      </c>
      <c r="E297" s="106">
        <v>0</v>
      </c>
      <c r="F297" s="106">
        <v>0</v>
      </c>
      <c r="G297" s="106">
        <v>0</v>
      </c>
      <c r="H297" s="106">
        <v>864</v>
      </c>
      <c r="I297" s="106">
        <v>0</v>
      </c>
      <c r="J297" s="106">
        <v>32</v>
      </c>
      <c r="K297" s="106">
        <v>0</v>
      </c>
      <c r="L297" s="107">
        <f t="shared" si="26"/>
        <v>896</v>
      </c>
      <c r="M297" s="107">
        <f t="shared" si="27"/>
        <v>0</v>
      </c>
      <c r="N297" s="107">
        <f t="shared" si="24"/>
        <v>896</v>
      </c>
      <c r="O297" s="133">
        <f t="shared" si="28"/>
        <v>1</v>
      </c>
      <c r="P297" s="133">
        <f t="shared" si="25"/>
        <v>0</v>
      </c>
    </row>
    <row r="298" spans="1:16" x14ac:dyDescent="0.2">
      <c r="A298" s="104">
        <v>3546</v>
      </c>
      <c r="B298" s="105">
        <v>23</v>
      </c>
      <c r="C298" s="132">
        <f t="shared" si="29"/>
        <v>9.2922713705565765E-4</v>
      </c>
      <c r="D298" s="106">
        <v>31792</v>
      </c>
      <c r="E298" s="106">
        <v>0</v>
      </c>
      <c r="F298" s="106">
        <v>0</v>
      </c>
      <c r="G298" s="106">
        <v>0</v>
      </c>
      <c r="H298" s="106">
        <v>0</v>
      </c>
      <c r="I298" s="106">
        <v>0</v>
      </c>
      <c r="J298" s="106">
        <v>0</v>
      </c>
      <c r="K298" s="106">
        <v>0</v>
      </c>
      <c r="L298" s="107">
        <f t="shared" si="26"/>
        <v>31792</v>
      </c>
      <c r="M298" s="107">
        <f t="shared" si="27"/>
        <v>0</v>
      </c>
      <c r="N298" s="107">
        <f t="shared" si="24"/>
        <v>31792</v>
      </c>
      <c r="O298" s="133">
        <f t="shared" si="28"/>
        <v>30</v>
      </c>
      <c r="P298" s="133">
        <f t="shared" si="25"/>
        <v>0</v>
      </c>
    </row>
    <row r="299" spans="1:16" x14ac:dyDescent="0.2">
      <c r="A299" s="104">
        <v>3546</v>
      </c>
      <c r="B299" s="105">
        <v>24</v>
      </c>
      <c r="C299" s="132">
        <f t="shared" si="29"/>
        <v>8.0625316887388357E-4</v>
      </c>
      <c r="D299" s="106">
        <v>14528</v>
      </c>
      <c r="E299" s="106">
        <v>0</v>
      </c>
      <c r="F299" s="106">
        <v>0</v>
      </c>
      <c r="G299" s="106">
        <v>0</v>
      </c>
      <c r="H299" s="106">
        <v>22992</v>
      </c>
      <c r="I299" s="106">
        <v>0</v>
      </c>
      <c r="J299" s="106">
        <v>828</v>
      </c>
      <c r="K299" s="106">
        <v>0</v>
      </c>
      <c r="L299" s="107">
        <f t="shared" si="26"/>
        <v>38348</v>
      </c>
      <c r="M299" s="107">
        <f t="shared" si="27"/>
        <v>0</v>
      </c>
      <c r="N299" s="107">
        <f t="shared" si="24"/>
        <v>38348</v>
      </c>
      <c r="O299" s="133">
        <f t="shared" si="28"/>
        <v>31</v>
      </c>
      <c r="P299" s="133">
        <f t="shared" si="25"/>
        <v>0</v>
      </c>
    </row>
    <row r="300" spans="1:16" x14ac:dyDescent="0.2">
      <c r="A300" s="104">
        <v>3546</v>
      </c>
      <c r="B300" s="105">
        <v>25</v>
      </c>
      <c r="C300" s="132">
        <f t="shared" si="29"/>
        <v>6.7513522928934282E-4</v>
      </c>
      <c r="D300" s="106">
        <v>289632</v>
      </c>
      <c r="E300" s="106">
        <v>0</v>
      </c>
      <c r="F300" s="106">
        <v>0</v>
      </c>
      <c r="G300" s="106">
        <v>0</v>
      </c>
      <c r="H300" s="106">
        <v>1920</v>
      </c>
      <c r="I300" s="106">
        <v>0</v>
      </c>
      <c r="J300" s="106">
        <v>0</v>
      </c>
      <c r="K300" s="106">
        <v>0</v>
      </c>
      <c r="L300" s="107">
        <f t="shared" si="26"/>
        <v>291552</v>
      </c>
      <c r="M300" s="107">
        <f t="shared" si="27"/>
        <v>0</v>
      </c>
      <c r="N300" s="107">
        <f t="shared" si="24"/>
        <v>291552</v>
      </c>
      <c r="O300" s="133">
        <f t="shared" si="28"/>
        <v>197</v>
      </c>
      <c r="P300" s="133">
        <f t="shared" si="25"/>
        <v>0</v>
      </c>
    </row>
    <row r="301" spans="1:16" x14ac:dyDescent="0.2">
      <c r="A301" s="104">
        <v>3546</v>
      </c>
      <c r="B301" s="105">
        <v>26</v>
      </c>
      <c r="C301" s="132">
        <f t="shared" si="29"/>
        <v>9.0398082570708146E-4</v>
      </c>
      <c r="D301" s="106">
        <v>57504</v>
      </c>
      <c r="E301" s="106">
        <v>0</v>
      </c>
      <c r="F301" s="106">
        <v>0</v>
      </c>
      <c r="G301" s="106">
        <v>0</v>
      </c>
      <c r="H301" s="106">
        <v>896</v>
      </c>
      <c r="I301" s="106">
        <v>0</v>
      </c>
      <c r="J301" s="106">
        <v>544</v>
      </c>
      <c r="K301" s="106">
        <v>0</v>
      </c>
      <c r="L301" s="107">
        <f t="shared" si="26"/>
        <v>58944</v>
      </c>
      <c r="M301" s="107">
        <f t="shared" si="27"/>
        <v>0</v>
      </c>
      <c r="N301" s="107">
        <f t="shared" si="24"/>
        <v>58944</v>
      </c>
      <c r="O301" s="133">
        <f t="shared" si="28"/>
        <v>53</v>
      </c>
      <c r="P301" s="133">
        <f t="shared" si="25"/>
        <v>0</v>
      </c>
    </row>
    <row r="302" spans="1:16" x14ac:dyDescent="0.2">
      <c r="A302" s="104">
        <v>3546</v>
      </c>
      <c r="B302" s="105">
        <v>27</v>
      </c>
      <c r="C302" s="132">
        <f t="shared" si="29"/>
        <v>0</v>
      </c>
      <c r="D302" s="106">
        <v>0</v>
      </c>
      <c r="E302" s="106">
        <v>0</v>
      </c>
      <c r="F302" s="106">
        <v>0</v>
      </c>
      <c r="G302" s="106">
        <v>0</v>
      </c>
      <c r="H302" s="106">
        <v>0</v>
      </c>
      <c r="I302" s="106">
        <v>0</v>
      </c>
      <c r="J302" s="106">
        <v>0</v>
      </c>
      <c r="K302" s="106">
        <v>0</v>
      </c>
      <c r="L302" s="107">
        <f t="shared" si="26"/>
        <v>0</v>
      </c>
      <c r="M302" s="107">
        <f t="shared" si="27"/>
        <v>0</v>
      </c>
      <c r="N302" s="107">
        <f t="shared" si="24"/>
        <v>0</v>
      </c>
      <c r="O302" s="133">
        <f t="shared" si="28"/>
        <v>0</v>
      </c>
      <c r="P302" s="133">
        <f t="shared" si="25"/>
        <v>0</v>
      </c>
    </row>
    <row r="303" spans="1:16" x14ac:dyDescent="0.2">
      <c r="A303" s="104">
        <v>7096</v>
      </c>
      <c r="B303" s="105">
        <v>1</v>
      </c>
      <c r="C303" s="132">
        <f t="shared" si="29"/>
        <v>8.1032515457526674E-4</v>
      </c>
      <c r="D303" s="106">
        <v>2688</v>
      </c>
      <c r="E303" s="106">
        <v>0</v>
      </c>
      <c r="F303" s="106">
        <v>0</v>
      </c>
      <c r="G303" s="106">
        <v>0</v>
      </c>
      <c r="H303" s="106">
        <v>0</v>
      </c>
      <c r="I303" s="106">
        <v>0</v>
      </c>
      <c r="J303" s="106">
        <v>0</v>
      </c>
      <c r="K303" s="106">
        <v>0</v>
      </c>
      <c r="L303" s="107">
        <f t="shared" si="26"/>
        <v>2688</v>
      </c>
      <c r="M303" s="107">
        <f t="shared" si="27"/>
        <v>0</v>
      </c>
      <c r="N303" s="107">
        <f t="shared" si="24"/>
        <v>2688</v>
      </c>
      <c r="O303" s="133">
        <f t="shared" si="28"/>
        <v>2</v>
      </c>
      <c r="P303" s="133">
        <f t="shared" si="25"/>
        <v>0</v>
      </c>
    </row>
    <row r="304" spans="1:16" x14ac:dyDescent="0.2">
      <c r="A304" s="104">
        <v>7096</v>
      </c>
      <c r="B304" s="105">
        <v>2</v>
      </c>
      <c r="C304" s="132">
        <f t="shared" si="29"/>
        <v>8.1765472883775655E-4</v>
      </c>
      <c r="D304" s="106">
        <v>0</v>
      </c>
      <c r="E304" s="106">
        <v>0</v>
      </c>
      <c r="F304" s="106">
        <v>0</v>
      </c>
      <c r="G304" s="106">
        <v>0</v>
      </c>
      <c r="H304" s="106">
        <v>43040</v>
      </c>
      <c r="I304" s="106">
        <v>0</v>
      </c>
      <c r="J304" s="106">
        <v>44631</v>
      </c>
      <c r="K304" s="106">
        <v>0</v>
      </c>
      <c r="L304" s="107">
        <f t="shared" si="26"/>
        <v>87671</v>
      </c>
      <c r="M304" s="107">
        <f t="shared" si="27"/>
        <v>0</v>
      </c>
      <c r="N304" s="107">
        <f t="shared" si="24"/>
        <v>87671</v>
      </c>
      <c r="O304" s="133">
        <f t="shared" si="28"/>
        <v>72</v>
      </c>
      <c r="P304" s="133">
        <f t="shared" si="25"/>
        <v>0</v>
      </c>
    </row>
    <row r="305" spans="1:16" x14ac:dyDescent="0.2">
      <c r="A305" s="104">
        <v>7096</v>
      </c>
      <c r="B305" s="105">
        <v>3</v>
      </c>
      <c r="C305" s="132">
        <f t="shared" si="29"/>
        <v>7.3214302910870838E-4</v>
      </c>
      <c r="D305" s="106">
        <v>0</v>
      </c>
      <c r="E305" s="106">
        <v>202480</v>
      </c>
      <c r="F305" s="106">
        <v>0</v>
      </c>
      <c r="G305" s="106">
        <v>0</v>
      </c>
      <c r="H305" s="106">
        <v>127808</v>
      </c>
      <c r="I305" s="106">
        <v>0</v>
      </c>
      <c r="J305" s="106">
        <v>2336</v>
      </c>
      <c r="K305" s="106">
        <v>0</v>
      </c>
      <c r="L305" s="107">
        <f t="shared" si="26"/>
        <v>332624</v>
      </c>
      <c r="M305" s="107">
        <f t="shared" si="27"/>
        <v>20248</v>
      </c>
      <c r="N305" s="107">
        <f t="shared" si="24"/>
        <v>352872</v>
      </c>
      <c r="O305" s="133">
        <f t="shared" si="28"/>
        <v>258</v>
      </c>
      <c r="P305" s="133">
        <f t="shared" si="25"/>
        <v>0</v>
      </c>
    </row>
    <row r="306" spans="1:16" x14ac:dyDescent="0.2">
      <c r="A306" s="104">
        <v>7096</v>
      </c>
      <c r="B306" s="105">
        <v>4</v>
      </c>
      <c r="C306" s="132">
        <f t="shared" si="29"/>
        <v>7.2969983768787848E-4</v>
      </c>
      <c r="D306" s="106">
        <v>13200</v>
      </c>
      <c r="E306" s="106">
        <v>14912</v>
      </c>
      <c r="F306" s="106">
        <v>0</v>
      </c>
      <c r="G306" s="106">
        <v>0</v>
      </c>
      <c r="H306" s="106">
        <v>16656</v>
      </c>
      <c r="I306" s="106">
        <v>25280</v>
      </c>
      <c r="J306" s="106">
        <v>8920</v>
      </c>
      <c r="K306" s="106">
        <v>4764</v>
      </c>
      <c r="L306" s="107">
        <f t="shared" si="26"/>
        <v>83732</v>
      </c>
      <c r="M306" s="107">
        <f t="shared" si="27"/>
        <v>4495.6000000000004</v>
      </c>
      <c r="N306" s="107">
        <f t="shared" si="24"/>
        <v>88227.6</v>
      </c>
      <c r="O306" s="133">
        <f t="shared" si="28"/>
        <v>64</v>
      </c>
      <c r="P306" s="133">
        <f t="shared" si="25"/>
        <v>0</v>
      </c>
    </row>
    <row r="307" spans="1:16" x14ac:dyDescent="0.2">
      <c r="A307" s="104">
        <v>7096</v>
      </c>
      <c r="B307" s="105">
        <v>5</v>
      </c>
      <c r="C307" s="132">
        <f t="shared" si="29"/>
        <v>2.8715643166154678E-3</v>
      </c>
      <c r="D307" s="106">
        <v>0</v>
      </c>
      <c r="E307" s="106">
        <v>0</v>
      </c>
      <c r="F307" s="106">
        <v>0</v>
      </c>
      <c r="G307" s="106">
        <v>0</v>
      </c>
      <c r="H307" s="106">
        <v>0</v>
      </c>
      <c r="I307" s="106">
        <v>0</v>
      </c>
      <c r="J307" s="106">
        <v>0</v>
      </c>
      <c r="K307" s="106">
        <v>0</v>
      </c>
      <c r="L307" s="107">
        <f t="shared" si="26"/>
        <v>0</v>
      </c>
      <c r="M307" s="107">
        <f t="shared" si="27"/>
        <v>0</v>
      </c>
      <c r="N307" s="107">
        <f t="shared" si="24"/>
        <v>0</v>
      </c>
      <c r="O307" s="133">
        <f t="shared" si="28"/>
        <v>0</v>
      </c>
      <c r="P307" s="133">
        <f t="shared" si="25"/>
        <v>0</v>
      </c>
    </row>
    <row r="308" spans="1:16" x14ac:dyDescent="0.2">
      <c r="A308" s="104">
        <v>7096</v>
      </c>
      <c r="B308" s="105">
        <v>6</v>
      </c>
      <c r="C308" s="132">
        <f t="shared" si="29"/>
        <v>7.9485160891001037E-4</v>
      </c>
      <c r="D308" s="106">
        <v>0</v>
      </c>
      <c r="E308" s="106">
        <v>0</v>
      </c>
      <c r="F308" s="106">
        <v>0</v>
      </c>
      <c r="G308" s="106">
        <v>0</v>
      </c>
      <c r="H308" s="106">
        <v>288</v>
      </c>
      <c r="I308" s="106">
        <v>0</v>
      </c>
      <c r="J308" s="106">
        <v>0</v>
      </c>
      <c r="K308" s="106">
        <v>0</v>
      </c>
      <c r="L308" s="107">
        <f t="shared" si="26"/>
        <v>288</v>
      </c>
      <c r="M308" s="107">
        <f t="shared" si="27"/>
        <v>0</v>
      </c>
      <c r="N308" s="107">
        <f t="shared" si="24"/>
        <v>288</v>
      </c>
      <c r="O308" s="133">
        <f t="shared" si="28"/>
        <v>0</v>
      </c>
      <c r="P308" s="133">
        <f t="shared" si="25"/>
        <v>0</v>
      </c>
    </row>
    <row r="309" spans="1:16" x14ac:dyDescent="0.2">
      <c r="A309" s="104">
        <v>7096</v>
      </c>
      <c r="B309" s="105">
        <v>7</v>
      </c>
      <c r="C309" s="132">
        <f t="shared" si="29"/>
        <v>8.746625286571221E-4</v>
      </c>
      <c r="D309" s="106">
        <v>0</v>
      </c>
      <c r="E309" s="106">
        <v>24192</v>
      </c>
      <c r="F309" s="106">
        <v>0</v>
      </c>
      <c r="G309" s="106">
        <v>0</v>
      </c>
      <c r="H309" s="106">
        <v>0</v>
      </c>
      <c r="I309" s="106">
        <v>7744</v>
      </c>
      <c r="J309" s="106">
        <v>0</v>
      </c>
      <c r="K309" s="106">
        <v>1056</v>
      </c>
      <c r="L309" s="107">
        <f t="shared" si="26"/>
        <v>32992</v>
      </c>
      <c r="M309" s="107">
        <f t="shared" si="27"/>
        <v>3299.2000000000003</v>
      </c>
      <c r="N309" s="107">
        <f t="shared" si="24"/>
        <v>36291.199999999997</v>
      </c>
      <c r="O309" s="133">
        <f t="shared" si="28"/>
        <v>32</v>
      </c>
      <c r="P309" s="133">
        <f t="shared" si="25"/>
        <v>0</v>
      </c>
    </row>
    <row r="310" spans="1:16" x14ac:dyDescent="0.2">
      <c r="A310" s="104">
        <v>7096</v>
      </c>
      <c r="B310" s="105">
        <v>8</v>
      </c>
      <c r="C310" s="132">
        <f t="shared" si="29"/>
        <v>9.0886720854874148E-4</v>
      </c>
      <c r="D310" s="106">
        <v>0</v>
      </c>
      <c r="E310" s="106">
        <v>0</v>
      </c>
      <c r="F310" s="106">
        <v>0</v>
      </c>
      <c r="G310" s="106">
        <v>0</v>
      </c>
      <c r="H310" s="106">
        <v>0</v>
      </c>
      <c r="I310" s="106">
        <v>0</v>
      </c>
      <c r="J310" s="106">
        <v>220</v>
      </c>
      <c r="K310" s="106">
        <v>0</v>
      </c>
      <c r="L310" s="107">
        <f t="shared" si="26"/>
        <v>220</v>
      </c>
      <c r="M310" s="107">
        <f t="shared" si="27"/>
        <v>0</v>
      </c>
      <c r="N310" s="107">
        <f t="shared" si="24"/>
        <v>220</v>
      </c>
      <c r="O310" s="133">
        <f t="shared" si="28"/>
        <v>0</v>
      </c>
      <c r="P310" s="133">
        <f t="shared" si="25"/>
        <v>0</v>
      </c>
    </row>
    <row r="311" spans="1:16" x14ac:dyDescent="0.2">
      <c r="A311" s="104">
        <v>7096</v>
      </c>
      <c r="B311" s="105">
        <v>9</v>
      </c>
      <c r="C311" s="132">
        <f t="shared" si="29"/>
        <v>7.8019246038503074E-4</v>
      </c>
      <c r="D311" s="106">
        <v>12000</v>
      </c>
      <c r="E311" s="106">
        <v>8480</v>
      </c>
      <c r="F311" s="106">
        <v>0</v>
      </c>
      <c r="G311" s="106">
        <v>0</v>
      </c>
      <c r="H311" s="106">
        <v>52272</v>
      </c>
      <c r="I311" s="106">
        <v>320</v>
      </c>
      <c r="J311" s="106">
        <v>3269</v>
      </c>
      <c r="K311" s="106">
        <v>0</v>
      </c>
      <c r="L311" s="107">
        <f t="shared" si="26"/>
        <v>76341</v>
      </c>
      <c r="M311" s="107">
        <f t="shared" si="27"/>
        <v>880</v>
      </c>
      <c r="N311" s="107">
        <f t="shared" si="24"/>
        <v>77221</v>
      </c>
      <c r="O311" s="133">
        <f t="shared" si="28"/>
        <v>60</v>
      </c>
      <c r="P311" s="133">
        <f t="shared" si="25"/>
        <v>0</v>
      </c>
    </row>
    <row r="312" spans="1:16" x14ac:dyDescent="0.2">
      <c r="A312" s="104">
        <v>7096</v>
      </c>
      <c r="B312" s="105">
        <v>10</v>
      </c>
      <c r="C312" s="132">
        <f t="shared" si="29"/>
        <v>1.1564439391928429E-3</v>
      </c>
      <c r="D312" s="106">
        <v>0</v>
      </c>
      <c r="E312" s="106">
        <v>0</v>
      </c>
      <c r="F312" s="106">
        <v>0</v>
      </c>
      <c r="G312" s="106">
        <v>0</v>
      </c>
      <c r="H312" s="106">
        <v>0</v>
      </c>
      <c r="I312" s="106">
        <v>0</v>
      </c>
      <c r="J312" s="106">
        <v>0</v>
      </c>
      <c r="K312" s="106">
        <v>0</v>
      </c>
      <c r="L312" s="107">
        <f t="shared" si="26"/>
        <v>0</v>
      </c>
      <c r="M312" s="107">
        <f t="shared" si="27"/>
        <v>0</v>
      </c>
      <c r="N312" s="107">
        <f t="shared" si="24"/>
        <v>0</v>
      </c>
      <c r="O312" s="133">
        <f t="shared" si="28"/>
        <v>0</v>
      </c>
      <c r="P312" s="133">
        <f t="shared" si="25"/>
        <v>0</v>
      </c>
    </row>
    <row r="313" spans="1:16" x14ac:dyDescent="0.2">
      <c r="A313" s="104">
        <v>7096</v>
      </c>
      <c r="B313" s="105">
        <v>11</v>
      </c>
      <c r="C313" s="132">
        <f t="shared" si="29"/>
        <v>8.0055238889194702E-4</v>
      </c>
      <c r="D313" s="106">
        <v>0</v>
      </c>
      <c r="E313" s="106">
        <v>0</v>
      </c>
      <c r="F313" s="106">
        <v>0</v>
      </c>
      <c r="G313" s="106">
        <v>0</v>
      </c>
      <c r="H313" s="106">
        <v>0</v>
      </c>
      <c r="I313" s="106">
        <v>27008</v>
      </c>
      <c r="J313" s="106">
        <v>0</v>
      </c>
      <c r="K313" s="106">
        <v>19964</v>
      </c>
      <c r="L313" s="107">
        <f t="shared" si="26"/>
        <v>46972</v>
      </c>
      <c r="M313" s="107">
        <f t="shared" si="27"/>
        <v>4697.2</v>
      </c>
      <c r="N313" s="107">
        <f t="shared" si="24"/>
        <v>51669.2</v>
      </c>
      <c r="O313" s="133">
        <f t="shared" si="28"/>
        <v>41</v>
      </c>
      <c r="P313" s="133">
        <f t="shared" si="25"/>
        <v>0</v>
      </c>
    </row>
    <row r="314" spans="1:16" x14ac:dyDescent="0.2">
      <c r="A314" s="104">
        <v>7096</v>
      </c>
      <c r="B314" s="105">
        <v>12</v>
      </c>
      <c r="C314" s="132">
        <f t="shared" si="29"/>
        <v>7.6960529756143418E-4</v>
      </c>
      <c r="D314" s="106">
        <v>179232</v>
      </c>
      <c r="E314" s="106">
        <v>0</v>
      </c>
      <c r="F314" s="106">
        <v>0</v>
      </c>
      <c r="G314" s="106">
        <v>22536</v>
      </c>
      <c r="H314" s="106">
        <v>0</v>
      </c>
      <c r="I314" s="106">
        <v>0</v>
      </c>
      <c r="J314" s="106">
        <v>0</v>
      </c>
      <c r="K314" s="106">
        <v>0</v>
      </c>
      <c r="L314" s="107">
        <f t="shared" si="26"/>
        <v>201768</v>
      </c>
      <c r="M314" s="107">
        <f t="shared" si="27"/>
        <v>0</v>
      </c>
      <c r="N314" s="107">
        <f t="shared" si="24"/>
        <v>201768</v>
      </c>
      <c r="O314" s="133">
        <f t="shared" si="28"/>
        <v>155</v>
      </c>
      <c r="P314" s="133">
        <f t="shared" si="25"/>
        <v>17.343824985844481</v>
      </c>
    </row>
    <row r="315" spans="1:16" x14ac:dyDescent="0.2">
      <c r="A315" s="104">
        <v>7096</v>
      </c>
      <c r="B315" s="105">
        <v>13</v>
      </c>
      <c r="C315" s="132">
        <f t="shared" si="29"/>
        <v>7.1666948344345212E-4</v>
      </c>
      <c r="D315" s="106">
        <v>12336</v>
      </c>
      <c r="E315" s="106">
        <v>0</v>
      </c>
      <c r="F315" s="106">
        <v>0</v>
      </c>
      <c r="G315" s="106">
        <v>0</v>
      </c>
      <c r="H315" s="106">
        <v>0</v>
      </c>
      <c r="I315" s="106">
        <v>0</v>
      </c>
      <c r="J315" s="106">
        <v>0</v>
      </c>
      <c r="K315" s="106">
        <v>0</v>
      </c>
      <c r="L315" s="107">
        <f t="shared" si="26"/>
        <v>12336</v>
      </c>
      <c r="M315" s="107">
        <f t="shared" si="27"/>
        <v>0</v>
      </c>
      <c r="N315" s="107">
        <f t="shared" si="24"/>
        <v>12336</v>
      </c>
      <c r="O315" s="133">
        <f t="shared" si="28"/>
        <v>9</v>
      </c>
      <c r="P315" s="133">
        <f t="shared" si="25"/>
        <v>0</v>
      </c>
    </row>
    <row r="316" spans="1:16" x14ac:dyDescent="0.2">
      <c r="A316" s="104">
        <v>7096</v>
      </c>
      <c r="B316" s="105">
        <v>14</v>
      </c>
      <c r="C316" s="132">
        <f t="shared" si="29"/>
        <v>1.1613303220345029E-3</v>
      </c>
      <c r="D316" s="106">
        <v>0</v>
      </c>
      <c r="E316" s="106">
        <v>0</v>
      </c>
      <c r="F316" s="106">
        <v>0</v>
      </c>
      <c r="G316" s="106">
        <v>0</v>
      </c>
      <c r="H316" s="106">
        <v>0</v>
      </c>
      <c r="I316" s="106">
        <v>108992</v>
      </c>
      <c r="J316" s="106">
        <v>0</v>
      </c>
      <c r="K316" s="106">
        <v>5983</v>
      </c>
      <c r="L316" s="107">
        <f t="shared" si="26"/>
        <v>114975</v>
      </c>
      <c r="M316" s="107">
        <f t="shared" si="27"/>
        <v>11497.5</v>
      </c>
      <c r="N316" s="107">
        <f t="shared" si="24"/>
        <v>126472.5</v>
      </c>
      <c r="O316" s="133">
        <f t="shared" si="28"/>
        <v>147</v>
      </c>
      <c r="P316" s="133">
        <f t="shared" si="25"/>
        <v>0</v>
      </c>
    </row>
    <row r="317" spans="1:16" x14ac:dyDescent="0.2">
      <c r="A317" s="104">
        <v>7096</v>
      </c>
      <c r="B317" s="105">
        <v>15</v>
      </c>
      <c r="C317" s="132">
        <f t="shared" si="29"/>
        <v>1.6320518691144066E-3</v>
      </c>
      <c r="D317" s="106">
        <v>0</v>
      </c>
      <c r="E317" s="106">
        <v>0</v>
      </c>
      <c r="F317" s="106">
        <v>0</v>
      </c>
      <c r="G317" s="106">
        <v>0</v>
      </c>
      <c r="H317" s="106">
        <v>0</v>
      </c>
      <c r="I317" s="106">
        <v>0</v>
      </c>
      <c r="J317" s="106">
        <v>0</v>
      </c>
      <c r="K317" s="106">
        <v>0</v>
      </c>
      <c r="L317" s="107">
        <f t="shared" si="26"/>
        <v>0</v>
      </c>
      <c r="M317" s="107">
        <f t="shared" si="27"/>
        <v>0</v>
      </c>
      <c r="N317" s="107">
        <f t="shared" si="24"/>
        <v>0</v>
      </c>
      <c r="O317" s="133">
        <f t="shared" si="28"/>
        <v>0</v>
      </c>
      <c r="P317" s="133">
        <f t="shared" si="25"/>
        <v>0</v>
      </c>
    </row>
    <row r="318" spans="1:16" x14ac:dyDescent="0.2">
      <c r="A318" s="104">
        <v>7096</v>
      </c>
      <c r="B318" s="105">
        <v>16</v>
      </c>
      <c r="C318" s="132">
        <f t="shared" si="29"/>
        <v>9.4958706556257393E-4</v>
      </c>
      <c r="D318" s="106">
        <v>288</v>
      </c>
      <c r="E318" s="106">
        <v>0</v>
      </c>
      <c r="F318" s="106">
        <v>0</v>
      </c>
      <c r="G318" s="106">
        <v>0</v>
      </c>
      <c r="H318" s="106">
        <v>0</v>
      </c>
      <c r="I318" s="106">
        <v>62928</v>
      </c>
      <c r="J318" s="106">
        <v>0</v>
      </c>
      <c r="K318" s="106">
        <v>13218</v>
      </c>
      <c r="L318" s="107">
        <f t="shared" si="26"/>
        <v>76434</v>
      </c>
      <c r="M318" s="107">
        <f t="shared" si="27"/>
        <v>7614.6</v>
      </c>
      <c r="N318" s="107">
        <f t="shared" si="24"/>
        <v>84048.6</v>
      </c>
      <c r="O318" s="133">
        <f t="shared" si="28"/>
        <v>80</v>
      </c>
      <c r="P318" s="133">
        <f t="shared" si="25"/>
        <v>0</v>
      </c>
    </row>
    <row r="319" spans="1:16" x14ac:dyDescent="0.2">
      <c r="A319" s="104">
        <v>7096</v>
      </c>
      <c r="B319" s="105">
        <v>17</v>
      </c>
      <c r="C319" s="132">
        <f t="shared" si="29"/>
        <v>1.30303542444264E-3</v>
      </c>
      <c r="D319" s="106">
        <v>0</v>
      </c>
      <c r="E319" s="106">
        <v>0</v>
      </c>
      <c r="F319" s="106">
        <v>0</v>
      </c>
      <c r="G319" s="106">
        <v>0</v>
      </c>
      <c r="H319" s="106">
        <v>0</v>
      </c>
      <c r="I319" s="106">
        <v>0</v>
      </c>
      <c r="J319" s="106">
        <v>0</v>
      </c>
      <c r="K319" s="106">
        <v>0</v>
      </c>
      <c r="L319" s="107">
        <f t="shared" si="26"/>
        <v>0</v>
      </c>
      <c r="M319" s="107">
        <f t="shared" si="27"/>
        <v>0</v>
      </c>
      <c r="N319" s="107">
        <f t="shared" si="24"/>
        <v>0</v>
      </c>
      <c r="O319" s="133">
        <f t="shared" si="28"/>
        <v>0</v>
      </c>
      <c r="P319" s="133">
        <f t="shared" si="25"/>
        <v>0</v>
      </c>
    </row>
    <row r="320" spans="1:16" x14ac:dyDescent="0.2">
      <c r="A320" s="104">
        <v>7096</v>
      </c>
      <c r="B320" s="105">
        <v>18</v>
      </c>
      <c r="C320" s="132">
        <f t="shared" si="29"/>
        <v>9.8053415689308655E-4</v>
      </c>
      <c r="D320" s="106">
        <v>0</v>
      </c>
      <c r="E320" s="106">
        <v>0</v>
      </c>
      <c r="F320" s="106">
        <v>0</v>
      </c>
      <c r="G320" s="106">
        <v>0</v>
      </c>
      <c r="H320" s="106">
        <v>0</v>
      </c>
      <c r="I320" s="106">
        <v>32288</v>
      </c>
      <c r="J320" s="106">
        <v>0</v>
      </c>
      <c r="K320" s="106">
        <v>0</v>
      </c>
      <c r="L320" s="107">
        <f t="shared" si="26"/>
        <v>32288</v>
      </c>
      <c r="M320" s="107">
        <f t="shared" si="27"/>
        <v>3228.8</v>
      </c>
      <c r="N320" s="107">
        <f t="shared" si="24"/>
        <v>35516.800000000003</v>
      </c>
      <c r="O320" s="133">
        <f t="shared" si="28"/>
        <v>35</v>
      </c>
      <c r="P320" s="133">
        <f t="shared" si="25"/>
        <v>0</v>
      </c>
    </row>
    <row r="321" spans="1:16" x14ac:dyDescent="0.2">
      <c r="A321" s="104">
        <v>7096</v>
      </c>
      <c r="B321" s="105">
        <v>19</v>
      </c>
      <c r="C321" s="132">
        <f t="shared" si="29"/>
        <v>7.2644224912677183E-4</v>
      </c>
      <c r="D321" s="106">
        <v>0</v>
      </c>
      <c r="E321" s="106">
        <v>82848</v>
      </c>
      <c r="F321" s="106">
        <v>92800</v>
      </c>
      <c r="G321" s="106">
        <v>0</v>
      </c>
      <c r="H321" s="106">
        <v>0</v>
      </c>
      <c r="I321" s="106">
        <v>6016</v>
      </c>
      <c r="J321" s="106">
        <v>0</v>
      </c>
      <c r="K321" s="106">
        <v>1830</v>
      </c>
      <c r="L321" s="107">
        <f t="shared" si="26"/>
        <v>183494</v>
      </c>
      <c r="M321" s="107">
        <f t="shared" si="27"/>
        <v>18349.400000000001</v>
      </c>
      <c r="N321" s="107">
        <f t="shared" si="24"/>
        <v>201843.4</v>
      </c>
      <c r="O321" s="133">
        <f t="shared" si="28"/>
        <v>147</v>
      </c>
      <c r="P321" s="133">
        <f t="shared" si="25"/>
        <v>74.155224790860885</v>
      </c>
    </row>
    <row r="322" spans="1:16" x14ac:dyDescent="0.2">
      <c r="A322" s="104">
        <v>7096</v>
      </c>
      <c r="B322" s="105">
        <v>20</v>
      </c>
      <c r="C322" s="132">
        <f t="shared" si="29"/>
        <v>9.0235203142652819E-4</v>
      </c>
      <c r="D322" s="106">
        <v>0</v>
      </c>
      <c r="E322" s="106">
        <v>0</v>
      </c>
      <c r="F322" s="106">
        <v>0</v>
      </c>
      <c r="G322" s="106">
        <v>0</v>
      </c>
      <c r="H322" s="106">
        <v>0</v>
      </c>
      <c r="I322" s="106">
        <v>0</v>
      </c>
      <c r="J322" s="106">
        <v>0</v>
      </c>
      <c r="K322" s="106">
        <v>0</v>
      </c>
      <c r="L322" s="107">
        <f t="shared" si="26"/>
        <v>0</v>
      </c>
      <c r="M322" s="107">
        <f t="shared" si="27"/>
        <v>0</v>
      </c>
      <c r="N322" s="107">
        <f t="shared" si="24"/>
        <v>0</v>
      </c>
      <c r="O322" s="133">
        <f t="shared" si="28"/>
        <v>0</v>
      </c>
      <c r="P322" s="133">
        <f t="shared" si="25"/>
        <v>0</v>
      </c>
    </row>
    <row r="323" spans="1:16" x14ac:dyDescent="0.2">
      <c r="A323" s="104">
        <v>7096</v>
      </c>
      <c r="B323" s="105">
        <v>21</v>
      </c>
      <c r="C323" s="132">
        <f t="shared" si="29"/>
        <v>9.2026876851261457E-4</v>
      </c>
      <c r="D323" s="106">
        <v>0</v>
      </c>
      <c r="E323" s="106">
        <v>0</v>
      </c>
      <c r="F323" s="106">
        <v>0</v>
      </c>
      <c r="G323" s="106">
        <v>0</v>
      </c>
      <c r="H323" s="106">
        <v>0</v>
      </c>
      <c r="I323" s="106">
        <v>0</v>
      </c>
      <c r="J323" s="106">
        <v>0</v>
      </c>
      <c r="K323" s="106">
        <v>0</v>
      </c>
      <c r="L323" s="107">
        <f t="shared" si="26"/>
        <v>0</v>
      </c>
      <c r="M323" s="107">
        <f t="shared" si="27"/>
        <v>0</v>
      </c>
      <c r="N323" s="107">
        <f t="shared" si="24"/>
        <v>0</v>
      </c>
      <c r="O323" s="133">
        <f t="shared" si="28"/>
        <v>0</v>
      </c>
      <c r="P323" s="133">
        <f t="shared" si="25"/>
        <v>0</v>
      </c>
    </row>
    <row r="324" spans="1:16" x14ac:dyDescent="0.2">
      <c r="A324" s="104">
        <v>7096</v>
      </c>
      <c r="B324" s="105">
        <v>22</v>
      </c>
      <c r="C324" s="132">
        <f t="shared" si="29"/>
        <v>8.1521153741692665E-4</v>
      </c>
      <c r="D324" s="106">
        <v>0</v>
      </c>
      <c r="E324" s="106">
        <v>0</v>
      </c>
      <c r="F324" s="106">
        <v>0</v>
      </c>
      <c r="G324" s="106">
        <v>0</v>
      </c>
      <c r="H324" s="106">
        <v>1280</v>
      </c>
      <c r="I324" s="106">
        <v>0</v>
      </c>
      <c r="J324" s="106">
        <v>0</v>
      </c>
      <c r="K324" s="106">
        <v>0</v>
      </c>
      <c r="L324" s="107">
        <f t="shared" si="26"/>
        <v>1280</v>
      </c>
      <c r="M324" s="107">
        <f t="shared" si="27"/>
        <v>0</v>
      </c>
      <c r="N324" s="107">
        <f t="shared" si="24"/>
        <v>1280</v>
      </c>
      <c r="O324" s="133">
        <f t="shared" si="28"/>
        <v>1</v>
      </c>
      <c r="P324" s="133">
        <f t="shared" si="25"/>
        <v>0</v>
      </c>
    </row>
    <row r="325" spans="1:16" x14ac:dyDescent="0.2">
      <c r="A325" s="104">
        <v>7096</v>
      </c>
      <c r="B325" s="105">
        <v>23</v>
      </c>
      <c r="C325" s="132">
        <f t="shared" si="29"/>
        <v>9.2922713705565765E-4</v>
      </c>
      <c r="D325" s="106">
        <v>35136</v>
      </c>
      <c r="E325" s="106">
        <v>0</v>
      </c>
      <c r="F325" s="106">
        <v>0</v>
      </c>
      <c r="G325" s="106">
        <v>0</v>
      </c>
      <c r="H325" s="106">
        <v>0</v>
      </c>
      <c r="I325" s="106">
        <v>0</v>
      </c>
      <c r="J325" s="106">
        <v>0</v>
      </c>
      <c r="K325" s="106">
        <v>0</v>
      </c>
      <c r="L325" s="107">
        <f t="shared" si="26"/>
        <v>35136</v>
      </c>
      <c r="M325" s="107">
        <f t="shared" si="27"/>
        <v>0</v>
      </c>
      <c r="N325" s="107">
        <f t="shared" si="24"/>
        <v>35136</v>
      </c>
      <c r="O325" s="133">
        <f t="shared" si="28"/>
        <v>33</v>
      </c>
      <c r="P325" s="133">
        <f t="shared" si="25"/>
        <v>0</v>
      </c>
    </row>
    <row r="326" spans="1:16" x14ac:dyDescent="0.2">
      <c r="A326" s="104">
        <v>7096</v>
      </c>
      <c r="B326" s="105">
        <v>24</v>
      </c>
      <c r="C326" s="132">
        <f t="shared" si="29"/>
        <v>8.0625316887388357E-4</v>
      </c>
      <c r="D326" s="106">
        <v>9696</v>
      </c>
      <c r="E326" s="106">
        <v>0</v>
      </c>
      <c r="F326" s="106">
        <v>0</v>
      </c>
      <c r="G326" s="106">
        <v>0</v>
      </c>
      <c r="H326" s="106">
        <v>38192</v>
      </c>
      <c r="I326" s="106">
        <v>0</v>
      </c>
      <c r="J326" s="106">
        <v>32470</v>
      </c>
      <c r="K326" s="106">
        <v>0</v>
      </c>
      <c r="L326" s="107">
        <f t="shared" si="26"/>
        <v>80358</v>
      </c>
      <c r="M326" s="107">
        <f t="shared" si="27"/>
        <v>0</v>
      </c>
      <c r="N326" s="107">
        <f t="shared" ref="N326:N389" si="30">SUM(L326:M326)</f>
        <v>80358</v>
      </c>
      <c r="O326" s="133">
        <f t="shared" si="28"/>
        <v>65</v>
      </c>
      <c r="P326" s="133">
        <f t="shared" ref="P326:P389" si="31">(G326+F326*1.1)*C326</f>
        <v>0</v>
      </c>
    </row>
    <row r="327" spans="1:16" x14ac:dyDescent="0.2">
      <c r="A327" s="104">
        <v>7096</v>
      </c>
      <c r="B327" s="105">
        <v>25</v>
      </c>
      <c r="C327" s="132">
        <f t="shared" si="29"/>
        <v>6.7513522928934282E-4</v>
      </c>
      <c r="D327" s="106">
        <v>311760</v>
      </c>
      <c r="E327" s="106">
        <v>0</v>
      </c>
      <c r="F327" s="106">
        <v>0</v>
      </c>
      <c r="G327" s="106">
        <v>0</v>
      </c>
      <c r="H327" s="106">
        <v>0</v>
      </c>
      <c r="I327" s="106">
        <v>0</v>
      </c>
      <c r="J327" s="106">
        <v>0</v>
      </c>
      <c r="K327" s="106">
        <v>0</v>
      </c>
      <c r="L327" s="107">
        <f t="shared" ref="L327:L390" si="32">SUM(D327:K327)</f>
        <v>311760</v>
      </c>
      <c r="M327" s="107">
        <f t="shared" ref="M327:M390" si="33">IF(B327&lt;28,E327+F327+I327+K327,0)*0.1</f>
        <v>0</v>
      </c>
      <c r="N327" s="107">
        <f t="shared" si="30"/>
        <v>311760</v>
      </c>
      <c r="O327" s="133">
        <f t="shared" ref="O327:O390" si="34">ROUND(N327*C327,0)</f>
        <v>210</v>
      </c>
      <c r="P327" s="133">
        <f t="shared" si="31"/>
        <v>0</v>
      </c>
    </row>
    <row r="328" spans="1:16" x14ac:dyDescent="0.2">
      <c r="A328" s="104">
        <v>7096</v>
      </c>
      <c r="B328" s="105">
        <v>26</v>
      </c>
      <c r="C328" s="132">
        <f t="shared" si="29"/>
        <v>9.0398082570708146E-4</v>
      </c>
      <c r="D328" s="106">
        <v>63568</v>
      </c>
      <c r="E328" s="106">
        <v>0</v>
      </c>
      <c r="F328" s="106">
        <v>0</v>
      </c>
      <c r="G328" s="106">
        <v>0</v>
      </c>
      <c r="H328" s="106">
        <v>7200</v>
      </c>
      <c r="I328" s="106">
        <v>0</v>
      </c>
      <c r="J328" s="106">
        <v>288</v>
      </c>
      <c r="K328" s="106">
        <v>0</v>
      </c>
      <c r="L328" s="107">
        <f t="shared" si="32"/>
        <v>71056</v>
      </c>
      <c r="M328" s="107">
        <f t="shared" si="33"/>
        <v>0</v>
      </c>
      <c r="N328" s="107">
        <f t="shared" si="30"/>
        <v>71056</v>
      </c>
      <c r="O328" s="133">
        <f t="shared" si="34"/>
        <v>64</v>
      </c>
      <c r="P328" s="133">
        <f t="shared" si="31"/>
        <v>0</v>
      </c>
    </row>
    <row r="329" spans="1:16" x14ac:dyDescent="0.2">
      <c r="A329" s="104">
        <v>7096</v>
      </c>
      <c r="B329" s="105">
        <v>27</v>
      </c>
      <c r="C329" s="132">
        <f t="shared" si="29"/>
        <v>0</v>
      </c>
      <c r="D329" s="106">
        <v>0</v>
      </c>
      <c r="E329" s="106">
        <v>0</v>
      </c>
      <c r="F329" s="106">
        <v>0</v>
      </c>
      <c r="G329" s="106">
        <v>0</v>
      </c>
      <c r="H329" s="106">
        <v>0</v>
      </c>
      <c r="I329" s="106">
        <v>0</v>
      </c>
      <c r="J329" s="106">
        <v>0</v>
      </c>
      <c r="K329" s="106">
        <v>0</v>
      </c>
      <c r="L329" s="107">
        <f t="shared" si="32"/>
        <v>0</v>
      </c>
      <c r="M329" s="107">
        <f t="shared" si="33"/>
        <v>0</v>
      </c>
      <c r="N329" s="107">
        <f t="shared" si="30"/>
        <v>0</v>
      </c>
      <c r="O329" s="133">
        <f t="shared" si="34"/>
        <v>0</v>
      </c>
      <c r="P329" s="133">
        <f t="shared" si="31"/>
        <v>0</v>
      </c>
    </row>
    <row r="330" spans="1:16" x14ac:dyDescent="0.2">
      <c r="A330" s="104">
        <v>23614</v>
      </c>
      <c r="B330" s="105">
        <v>1</v>
      </c>
      <c r="C330" s="132">
        <f t="shared" si="29"/>
        <v>8.1032515457526674E-4</v>
      </c>
      <c r="D330" s="106">
        <v>140064</v>
      </c>
      <c r="E330" s="106">
        <v>0</v>
      </c>
      <c r="F330" s="106">
        <v>0</v>
      </c>
      <c r="G330" s="106">
        <v>0</v>
      </c>
      <c r="H330" s="106">
        <v>0</v>
      </c>
      <c r="I330" s="106">
        <v>0</v>
      </c>
      <c r="J330" s="106">
        <v>760</v>
      </c>
      <c r="K330" s="106">
        <v>0</v>
      </c>
      <c r="L330" s="107">
        <f t="shared" si="32"/>
        <v>140824</v>
      </c>
      <c r="M330" s="107">
        <f t="shared" si="33"/>
        <v>0</v>
      </c>
      <c r="N330" s="107">
        <f t="shared" si="30"/>
        <v>140824</v>
      </c>
      <c r="O330" s="133">
        <f t="shared" si="34"/>
        <v>114</v>
      </c>
      <c r="P330" s="133">
        <f t="shared" si="31"/>
        <v>0</v>
      </c>
    </row>
    <row r="331" spans="1:16" x14ac:dyDescent="0.2">
      <c r="A331" s="104">
        <v>23614</v>
      </c>
      <c r="B331" s="105">
        <v>2</v>
      </c>
      <c r="C331" s="132">
        <f t="shared" si="29"/>
        <v>8.1765472883775655E-4</v>
      </c>
      <c r="D331" s="106">
        <v>0</v>
      </c>
      <c r="E331" s="106">
        <v>0</v>
      </c>
      <c r="F331" s="106">
        <v>0</v>
      </c>
      <c r="G331" s="106">
        <v>0</v>
      </c>
      <c r="H331" s="106">
        <v>0</v>
      </c>
      <c r="I331" s="106">
        <v>0</v>
      </c>
      <c r="J331" s="106">
        <v>408</v>
      </c>
      <c r="K331" s="106">
        <v>0</v>
      </c>
      <c r="L331" s="107">
        <f t="shared" si="32"/>
        <v>408</v>
      </c>
      <c r="M331" s="107">
        <f t="shared" si="33"/>
        <v>0</v>
      </c>
      <c r="N331" s="107">
        <f t="shared" si="30"/>
        <v>408</v>
      </c>
      <c r="O331" s="133">
        <f t="shared" si="34"/>
        <v>0</v>
      </c>
      <c r="P331" s="133">
        <f t="shared" si="31"/>
        <v>0</v>
      </c>
    </row>
    <row r="332" spans="1:16" x14ac:dyDescent="0.2">
      <c r="A332" s="104">
        <v>23614</v>
      </c>
      <c r="B332" s="105">
        <v>3</v>
      </c>
      <c r="C332" s="132">
        <f t="shared" si="29"/>
        <v>7.3214302910870838E-4</v>
      </c>
      <c r="D332" s="106">
        <v>0</v>
      </c>
      <c r="E332" s="106">
        <v>1577984</v>
      </c>
      <c r="F332" s="106">
        <v>0</v>
      </c>
      <c r="G332" s="106">
        <v>0</v>
      </c>
      <c r="H332" s="106">
        <v>1120</v>
      </c>
      <c r="I332" s="106">
        <v>0</v>
      </c>
      <c r="J332" s="106">
        <v>0</v>
      </c>
      <c r="K332" s="106">
        <v>24</v>
      </c>
      <c r="L332" s="107">
        <f t="shared" si="32"/>
        <v>1579128</v>
      </c>
      <c r="M332" s="107">
        <f t="shared" si="33"/>
        <v>157800.80000000002</v>
      </c>
      <c r="N332" s="107">
        <f t="shared" si="30"/>
        <v>1736928.8</v>
      </c>
      <c r="O332" s="133">
        <f t="shared" si="34"/>
        <v>1272</v>
      </c>
      <c r="P332" s="133">
        <f t="shared" si="31"/>
        <v>0</v>
      </c>
    </row>
    <row r="333" spans="1:16" x14ac:dyDescent="0.2">
      <c r="A333" s="104">
        <v>23614</v>
      </c>
      <c r="B333" s="105">
        <v>4</v>
      </c>
      <c r="C333" s="132">
        <f t="shared" si="29"/>
        <v>7.2969983768787848E-4</v>
      </c>
      <c r="D333" s="106">
        <v>186096</v>
      </c>
      <c r="E333" s="106">
        <v>60864</v>
      </c>
      <c r="F333" s="106">
        <v>0</v>
      </c>
      <c r="G333" s="106">
        <v>0</v>
      </c>
      <c r="H333" s="106">
        <v>270960</v>
      </c>
      <c r="I333" s="106">
        <v>184800</v>
      </c>
      <c r="J333" s="106">
        <v>88237</v>
      </c>
      <c r="K333" s="106">
        <v>30667</v>
      </c>
      <c r="L333" s="107">
        <f t="shared" si="32"/>
        <v>821624</v>
      </c>
      <c r="M333" s="107">
        <f t="shared" si="33"/>
        <v>27633.100000000002</v>
      </c>
      <c r="N333" s="107">
        <f t="shared" si="30"/>
        <v>849257.1</v>
      </c>
      <c r="O333" s="133">
        <f t="shared" si="34"/>
        <v>620</v>
      </c>
      <c r="P333" s="133">
        <f t="shared" si="31"/>
        <v>0</v>
      </c>
    </row>
    <row r="334" spans="1:16" x14ac:dyDescent="0.2">
      <c r="A334" s="104">
        <v>23614</v>
      </c>
      <c r="B334" s="105">
        <v>5</v>
      </c>
      <c r="C334" s="132">
        <f t="shared" si="29"/>
        <v>2.8715643166154678E-3</v>
      </c>
      <c r="D334" s="106">
        <v>0</v>
      </c>
      <c r="E334" s="106">
        <v>0</v>
      </c>
      <c r="F334" s="106">
        <v>0</v>
      </c>
      <c r="G334" s="106">
        <v>0</v>
      </c>
      <c r="H334" s="106">
        <v>0</v>
      </c>
      <c r="I334" s="106">
        <v>0</v>
      </c>
      <c r="J334" s="106">
        <v>783</v>
      </c>
      <c r="K334" s="106">
        <v>0</v>
      </c>
      <c r="L334" s="107">
        <f t="shared" si="32"/>
        <v>783</v>
      </c>
      <c r="M334" s="107">
        <f t="shared" si="33"/>
        <v>0</v>
      </c>
      <c r="N334" s="107">
        <f t="shared" si="30"/>
        <v>783</v>
      </c>
      <c r="O334" s="133">
        <f t="shared" si="34"/>
        <v>2</v>
      </c>
      <c r="P334" s="133">
        <f t="shared" si="31"/>
        <v>0</v>
      </c>
    </row>
    <row r="335" spans="1:16" x14ac:dyDescent="0.2">
      <c r="A335" s="104">
        <v>23614</v>
      </c>
      <c r="B335" s="105">
        <v>6</v>
      </c>
      <c r="C335" s="132">
        <f t="shared" si="29"/>
        <v>7.9485160891001037E-4</v>
      </c>
      <c r="D335" s="106">
        <v>15552</v>
      </c>
      <c r="E335" s="106">
        <v>0</v>
      </c>
      <c r="F335" s="106">
        <v>0</v>
      </c>
      <c r="G335" s="106">
        <v>0</v>
      </c>
      <c r="H335" s="106">
        <v>84112</v>
      </c>
      <c r="I335" s="106">
        <v>0</v>
      </c>
      <c r="J335" s="106">
        <v>110580</v>
      </c>
      <c r="K335" s="106">
        <v>0</v>
      </c>
      <c r="L335" s="107">
        <f t="shared" si="32"/>
        <v>210244</v>
      </c>
      <c r="M335" s="107">
        <f t="shared" si="33"/>
        <v>0</v>
      </c>
      <c r="N335" s="107">
        <f t="shared" si="30"/>
        <v>210244</v>
      </c>
      <c r="O335" s="133">
        <f t="shared" si="34"/>
        <v>167</v>
      </c>
      <c r="P335" s="133">
        <f t="shared" si="31"/>
        <v>0</v>
      </c>
    </row>
    <row r="336" spans="1:16" x14ac:dyDescent="0.2">
      <c r="A336" s="104">
        <v>23614</v>
      </c>
      <c r="B336" s="105">
        <v>7</v>
      </c>
      <c r="C336" s="132">
        <f t="shared" si="29"/>
        <v>8.746625286571221E-4</v>
      </c>
      <c r="D336" s="106">
        <v>0</v>
      </c>
      <c r="E336" s="106">
        <v>114640</v>
      </c>
      <c r="F336" s="106">
        <v>0</v>
      </c>
      <c r="G336" s="106">
        <v>0</v>
      </c>
      <c r="H336" s="106">
        <v>0</v>
      </c>
      <c r="I336" s="106">
        <v>173488</v>
      </c>
      <c r="J336" s="106">
        <v>0</v>
      </c>
      <c r="K336" s="106">
        <v>80482</v>
      </c>
      <c r="L336" s="107">
        <f t="shared" si="32"/>
        <v>368610</v>
      </c>
      <c r="M336" s="107">
        <f t="shared" si="33"/>
        <v>36861</v>
      </c>
      <c r="N336" s="107">
        <f t="shared" si="30"/>
        <v>405471</v>
      </c>
      <c r="O336" s="133">
        <f t="shared" si="34"/>
        <v>355</v>
      </c>
      <c r="P336" s="133">
        <f t="shared" si="31"/>
        <v>0</v>
      </c>
    </row>
    <row r="337" spans="1:16" x14ac:dyDescent="0.2">
      <c r="A337" s="104">
        <v>23614</v>
      </c>
      <c r="B337" s="105">
        <v>8</v>
      </c>
      <c r="C337" s="132">
        <f t="shared" si="29"/>
        <v>9.0886720854874148E-4</v>
      </c>
      <c r="D337" s="106">
        <v>0</v>
      </c>
      <c r="E337" s="106">
        <v>0</v>
      </c>
      <c r="F337" s="106">
        <v>0</v>
      </c>
      <c r="G337" s="106">
        <v>0</v>
      </c>
      <c r="H337" s="106">
        <v>0</v>
      </c>
      <c r="I337" s="106">
        <v>0</v>
      </c>
      <c r="J337" s="106">
        <v>576</v>
      </c>
      <c r="K337" s="106">
        <v>0</v>
      </c>
      <c r="L337" s="107">
        <f t="shared" si="32"/>
        <v>576</v>
      </c>
      <c r="M337" s="107">
        <f t="shared" si="33"/>
        <v>0</v>
      </c>
      <c r="N337" s="107">
        <f t="shared" si="30"/>
        <v>576</v>
      </c>
      <c r="O337" s="133">
        <f t="shared" si="34"/>
        <v>1</v>
      </c>
      <c r="P337" s="133">
        <f t="shared" si="31"/>
        <v>0</v>
      </c>
    </row>
    <row r="338" spans="1:16" x14ac:dyDescent="0.2">
      <c r="A338" s="104">
        <v>23614</v>
      </c>
      <c r="B338" s="105">
        <v>9</v>
      </c>
      <c r="C338" s="132">
        <f t="shared" si="29"/>
        <v>7.8019246038503074E-4</v>
      </c>
      <c r="D338" s="106">
        <v>139200</v>
      </c>
      <c r="E338" s="106">
        <v>69152</v>
      </c>
      <c r="F338" s="106">
        <v>0</v>
      </c>
      <c r="G338" s="106">
        <v>0</v>
      </c>
      <c r="H338" s="106">
        <v>102240</v>
      </c>
      <c r="I338" s="106">
        <v>0</v>
      </c>
      <c r="J338" s="106">
        <v>10848</v>
      </c>
      <c r="K338" s="106">
        <v>96</v>
      </c>
      <c r="L338" s="107">
        <f t="shared" si="32"/>
        <v>321536</v>
      </c>
      <c r="M338" s="107">
        <f t="shared" si="33"/>
        <v>6924.8</v>
      </c>
      <c r="N338" s="107">
        <f t="shared" si="30"/>
        <v>328460.79999999999</v>
      </c>
      <c r="O338" s="133">
        <f t="shared" si="34"/>
        <v>256</v>
      </c>
      <c r="P338" s="133">
        <f t="shared" si="31"/>
        <v>0</v>
      </c>
    </row>
    <row r="339" spans="1:16" x14ac:dyDescent="0.2">
      <c r="A339" s="104">
        <v>23614</v>
      </c>
      <c r="B339" s="105">
        <v>10</v>
      </c>
      <c r="C339" s="132">
        <f t="shared" si="29"/>
        <v>1.1564439391928429E-3</v>
      </c>
      <c r="D339" s="106">
        <v>0</v>
      </c>
      <c r="E339" s="106">
        <v>27488</v>
      </c>
      <c r="F339" s="106">
        <v>0</v>
      </c>
      <c r="G339" s="106">
        <v>0</v>
      </c>
      <c r="H339" s="106">
        <v>0</v>
      </c>
      <c r="I339" s="106">
        <v>0</v>
      </c>
      <c r="J339" s="106">
        <v>0</v>
      </c>
      <c r="K339" s="106">
        <v>0</v>
      </c>
      <c r="L339" s="107">
        <f t="shared" si="32"/>
        <v>27488</v>
      </c>
      <c r="M339" s="107">
        <f t="shared" si="33"/>
        <v>2748.8</v>
      </c>
      <c r="N339" s="107">
        <f t="shared" si="30"/>
        <v>30236.799999999999</v>
      </c>
      <c r="O339" s="133">
        <f t="shared" si="34"/>
        <v>35</v>
      </c>
      <c r="P339" s="133">
        <f t="shared" si="31"/>
        <v>0</v>
      </c>
    </row>
    <row r="340" spans="1:16" x14ac:dyDescent="0.2">
      <c r="A340" s="104">
        <v>23614</v>
      </c>
      <c r="B340" s="105">
        <v>11</v>
      </c>
      <c r="C340" s="132">
        <f t="shared" si="29"/>
        <v>8.0055238889194702E-4</v>
      </c>
      <c r="D340" s="106">
        <v>0</v>
      </c>
      <c r="E340" s="106">
        <v>2368</v>
      </c>
      <c r="F340" s="106">
        <v>0</v>
      </c>
      <c r="G340" s="106">
        <v>0</v>
      </c>
      <c r="H340" s="106">
        <v>0</v>
      </c>
      <c r="I340" s="106">
        <v>40160</v>
      </c>
      <c r="J340" s="106">
        <v>0</v>
      </c>
      <c r="K340" s="106">
        <v>7578</v>
      </c>
      <c r="L340" s="107">
        <f t="shared" si="32"/>
        <v>50106</v>
      </c>
      <c r="M340" s="107">
        <f t="shared" si="33"/>
        <v>5010.6000000000004</v>
      </c>
      <c r="N340" s="107">
        <f t="shared" si="30"/>
        <v>55116.6</v>
      </c>
      <c r="O340" s="133">
        <f t="shared" si="34"/>
        <v>44</v>
      </c>
      <c r="P340" s="133">
        <f t="shared" si="31"/>
        <v>0</v>
      </c>
    </row>
    <row r="341" spans="1:16" x14ac:dyDescent="0.2">
      <c r="A341" s="104">
        <v>23614</v>
      </c>
      <c r="B341" s="105">
        <v>12</v>
      </c>
      <c r="C341" s="132">
        <f t="shared" si="29"/>
        <v>7.6960529756143418E-4</v>
      </c>
      <c r="D341" s="106">
        <v>1762272</v>
      </c>
      <c r="E341" s="106">
        <v>0</v>
      </c>
      <c r="F341" s="106">
        <v>0</v>
      </c>
      <c r="G341" s="106">
        <v>231444</v>
      </c>
      <c r="H341" s="106">
        <v>0</v>
      </c>
      <c r="I341" s="106">
        <v>0</v>
      </c>
      <c r="J341" s="106">
        <v>4288</v>
      </c>
      <c r="K341" s="106">
        <v>0</v>
      </c>
      <c r="L341" s="107">
        <f t="shared" si="32"/>
        <v>1998004</v>
      </c>
      <c r="M341" s="107">
        <f t="shared" si="33"/>
        <v>0</v>
      </c>
      <c r="N341" s="107">
        <f t="shared" si="30"/>
        <v>1998004</v>
      </c>
      <c r="O341" s="133">
        <f t="shared" si="34"/>
        <v>1538</v>
      </c>
      <c r="P341" s="133">
        <f t="shared" si="31"/>
        <v>178.12052848880856</v>
      </c>
    </row>
    <row r="342" spans="1:16" x14ac:dyDescent="0.2">
      <c r="A342" s="104">
        <v>23614</v>
      </c>
      <c r="B342" s="105">
        <v>13</v>
      </c>
      <c r="C342" s="132">
        <f t="shared" si="29"/>
        <v>7.1666948344345212E-4</v>
      </c>
      <c r="D342" s="106">
        <v>289248</v>
      </c>
      <c r="E342" s="106">
        <v>0</v>
      </c>
      <c r="F342" s="106">
        <v>0</v>
      </c>
      <c r="G342" s="106">
        <v>0</v>
      </c>
      <c r="H342" s="106">
        <v>9968</v>
      </c>
      <c r="I342" s="106">
        <v>0</v>
      </c>
      <c r="J342" s="106">
        <v>37044</v>
      </c>
      <c r="K342" s="106">
        <v>0</v>
      </c>
      <c r="L342" s="107">
        <f t="shared" si="32"/>
        <v>336260</v>
      </c>
      <c r="M342" s="107">
        <f t="shared" si="33"/>
        <v>0</v>
      </c>
      <c r="N342" s="107">
        <f t="shared" si="30"/>
        <v>336260</v>
      </c>
      <c r="O342" s="133">
        <f t="shared" si="34"/>
        <v>241</v>
      </c>
      <c r="P342" s="133">
        <f t="shared" si="31"/>
        <v>0</v>
      </c>
    </row>
    <row r="343" spans="1:16" x14ac:dyDescent="0.2">
      <c r="A343" s="104">
        <v>23614</v>
      </c>
      <c r="B343" s="105">
        <v>14</v>
      </c>
      <c r="C343" s="132">
        <f t="shared" si="29"/>
        <v>1.1613303220345029E-3</v>
      </c>
      <c r="D343" s="106">
        <v>0</v>
      </c>
      <c r="E343" s="106">
        <v>71136</v>
      </c>
      <c r="F343" s="106">
        <v>0</v>
      </c>
      <c r="G343" s="106">
        <v>0</v>
      </c>
      <c r="H343" s="106">
        <v>0</v>
      </c>
      <c r="I343" s="106">
        <v>82992</v>
      </c>
      <c r="J343" s="106">
        <v>0</v>
      </c>
      <c r="K343" s="106">
        <v>23880</v>
      </c>
      <c r="L343" s="107">
        <f t="shared" si="32"/>
        <v>178008</v>
      </c>
      <c r="M343" s="107">
        <f t="shared" si="33"/>
        <v>17800.8</v>
      </c>
      <c r="N343" s="107">
        <f t="shared" si="30"/>
        <v>195808.8</v>
      </c>
      <c r="O343" s="133">
        <f t="shared" si="34"/>
        <v>227</v>
      </c>
      <c r="P343" s="133">
        <f t="shared" si="31"/>
        <v>0</v>
      </c>
    </row>
    <row r="344" spans="1:16" x14ac:dyDescent="0.2">
      <c r="A344" s="104">
        <v>23614</v>
      </c>
      <c r="B344" s="105">
        <v>15</v>
      </c>
      <c r="C344" s="132">
        <f t="shared" si="29"/>
        <v>1.6320518691144066E-3</v>
      </c>
      <c r="D344" s="106">
        <v>0</v>
      </c>
      <c r="E344" s="106">
        <v>0</v>
      </c>
      <c r="F344" s="106">
        <v>0</v>
      </c>
      <c r="G344" s="106">
        <v>0</v>
      </c>
      <c r="H344" s="106">
        <v>0</v>
      </c>
      <c r="I344" s="106">
        <v>23072</v>
      </c>
      <c r="J344" s="106">
        <v>0</v>
      </c>
      <c r="K344" s="106">
        <v>0</v>
      </c>
      <c r="L344" s="107">
        <f t="shared" si="32"/>
        <v>23072</v>
      </c>
      <c r="M344" s="107">
        <f t="shared" si="33"/>
        <v>2307.2000000000003</v>
      </c>
      <c r="N344" s="107">
        <f t="shared" si="30"/>
        <v>25379.200000000001</v>
      </c>
      <c r="O344" s="133">
        <f t="shared" si="34"/>
        <v>41</v>
      </c>
      <c r="P344" s="133">
        <f t="shared" si="31"/>
        <v>0</v>
      </c>
    </row>
    <row r="345" spans="1:16" x14ac:dyDescent="0.2">
      <c r="A345" s="104">
        <v>23614</v>
      </c>
      <c r="B345" s="105">
        <v>16</v>
      </c>
      <c r="C345" s="132">
        <f t="shared" si="29"/>
        <v>9.4958706556257393E-4</v>
      </c>
      <c r="D345" s="106">
        <v>21744</v>
      </c>
      <c r="E345" s="106">
        <v>1200</v>
      </c>
      <c r="F345" s="106">
        <v>0</v>
      </c>
      <c r="G345" s="106">
        <v>0</v>
      </c>
      <c r="H345" s="106">
        <v>0</v>
      </c>
      <c r="I345" s="106">
        <v>140688</v>
      </c>
      <c r="J345" s="106">
        <v>0</v>
      </c>
      <c r="K345" s="106">
        <v>87009</v>
      </c>
      <c r="L345" s="107">
        <f t="shared" si="32"/>
        <v>250641</v>
      </c>
      <c r="M345" s="107">
        <f t="shared" si="33"/>
        <v>22889.7</v>
      </c>
      <c r="N345" s="107">
        <f t="shared" si="30"/>
        <v>273530.7</v>
      </c>
      <c r="O345" s="133">
        <f t="shared" si="34"/>
        <v>260</v>
      </c>
      <c r="P345" s="133">
        <f t="shared" si="31"/>
        <v>0</v>
      </c>
    </row>
    <row r="346" spans="1:16" x14ac:dyDescent="0.2">
      <c r="A346" s="104">
        <v>23614</v>
      </c>
      <c r="B346" s="105">
        <v>17</v>
      </c>
      <c r="C346" s="132">
        <f t="shared" si="29"/>
        <v>1.30303542444264E-3</v>
      </c>
      <c r="D346" s="106">
        <v>0</v>
      </c>
      <c r="E346" s="106">
        <v>0</v>
      </c>
      <c r="F346" s="106">
        <v>0</v>
      </c>
      <c r="G346" s="106">
        <v>0</v>
      </c>
      <c r="H346" s="106">
        <v>0</v>
      </c>
      <c r="I346" s="106">
        <v>46176</v>
      </c>
      <c r="J346" s="106">
        <v>0</v>
      </c>
      <c r="K346" s="106">
        <v>0</v>
      </c>
      <c r="L346" s="107">
        <f t="shared" si="32"/>
        <v>46176</v>
      </c>
      <c r="M346" s="107">
        <f t="shared" si="33"/>
        <v>4617.6000000000004</v>
      </c>
      <c r="N346" s="107">
        <f t="shared" si="30"/>
        <v>50793.599999999999</v>
      </c>
      <c r="O346" s="133">
        <f t="shared" si="34"/>
        <v>66</v>
      </c>
      <c r="P346" s="133">
        <f t="shared" si="31"/>
        <v>0</v>
      </c>
    </row>
    <row r="347" spans="1:16" x14ac:dyDescent="0.2">
      <c r="A347" s="104">
        <v>23614</v>
      </c>
      <c r="B347" s="105">
        <v>18</v>
      </c>
      <c r="C347" s="132">
        <f t="shared" si="29"/>
        <v>9.8053415689308655E-4</v>
      </c>
      <c r="D347" s="106">
        <v>0</v>
      </c>
      <c r="E347" s="106">
        <v>0</v>
      </c>
      <c r="F347" s="106">
        <v>0</v>
      </c>
      <c r="G347" s="106">
        <v>0</v>
      </c>
      <c r="H347" s="106">
        <v>0</v>
      </c>
      <c r="I347" s="106">
        <v>0</v>
      </c>
      <c r="J347" s="106">
        <v>0</v>
      </c>
      <c r="K347" s="106">
        <v>0</v>
      </c>
      <c r="L347" s="107">
        <f t="shared" si="32"/>
        <v>0</v>
      </c>
      <c r="M347" s="107">
        <f t="shared" si="33"/>
        <v>0</v>
      </c>
      <c r="N347" s="107">
        <f t="shared" si="30"/>
        <v>0</v>
      </c>
      <c r="O347" s="133">
        <f t="shared" si="34"/>
        <v>0</v>
      </c>
      <c r="P347" s="133">
        <f t="shared" si="31"/>
        <v>0</v>
      </c>
    </row>
    <row r="348" spans="1:16" x14ac:dyDescent="0.2">
      <c r="A348" s="104">
        <v>23614</v>
      </c>
      <c r="B348" s="105">
        <v>19</v>
      </c>
      <c r="C348" s="132">
        <f t="shared" si="29"/>
        <v>7.2644224912677183E-4</v>
      </c>
      <c r="D348" s="106">
        <v>0</v>
      </c>
      <c r="E348" s="106">
        <v>1094432</v>
      </c>
      <c r="F348" s="106">
        <v>337344</v>
      </c>
      <c r="G348" s="106">
        <v>0</v>
      </c>
      <c r="H348" s="106">
        <v>0</v>
      </c>
      <c r="I348" s="106">
        <v>0</v>
      </c>
      <c r="J348" s="106">
        <v>0</v>
      </c>
      <c r="K348" s="106">
        <v>432</v>
      </c>
      <c r="L348" s="107">
        <f t="shared" si="32"/>
        <v>1432208</v>
      </c>
      <c r="M348" s="107">
        <f t="shared" si="33"/>
        <v>143220.80000000002</v>
      </c>
      <c r="N348" s="107">
        <f t="shared" si="30"/>
        <v>1575428.8</v>
      </c>
      <c r="O348" s="133">
        <f t="shared" si="34"/>
        <v>1144</v>
      </c>
      <c r="P348" s="133">
        <f t="shared" si="31"/>
        <v>269.56702749836393</v>
      </c>
    </row>
    <row r="349" spans="1:16" x14ac:dyDescent="0.2">
      <c r="A349" s="104">
        <v>23614</v>
      </c>
      <c r="B349" s="105">
        <v>20</v>
      </c>
      <c r="C349" s="132">
        <f t="shared" si="29"/>
        <v>9.0235203142652819E-4</v>
      </c>
      <c r="D349" s="106">
        <v>0</v>
      </c>
      <c r="E349" s="106">
        <v>0</v>
      </c>
      <c r="F349" s="106">
        <v>0</v>
      </c>
      <c r="G349" s="106">
        <v>0</v>
      </c>
      <c r="H349" s="106">
        <v>0</v>
      </c>
      <c r="I349" s="106">
        <v>0</v>
      </c>
      <c r="J349" s="106">
        <v>0</v>
      </c>
      <c r="K349" s="106">
        <v>0</v>
      </c>
      <c r="L349" s="107">
        <f t="shared" si="32"/>
        <v>0</v>
      </c>
      <c r="M349" s="107">
        <f t="shared" si="33"/>
        <v>0</v>
      </c>
      <c r="N349" s="107">
        <f t="shared" si="30"/>
        <v>0</v>
      </c>
      <c r="O349" s="133">
        <f t="shared" si="34"/>
        <v>0</v>
      </c>
      <c r="P349" s="133">
        <f t="shared" si="31"/>
        <v>0</v>
      </c>
    </row>
    <row r="350" spans="1:16" x14ac:dyDescent="0.2">
      <c r="A350" s="104">
        <v>23614</v>
      </c>
      <c r="B350" s="105">
        <v>21</v>
      </c>
      <c r="C350" s="132">
        <f t="shared" si="29"/>
        <v>9.2026876851261457E-4</v>
      </c>
      <c r="D350" s="106">
        <v>0</v>
      </c>
      <c r="E350" s="106">
        <v>0</v>
      </c>
      <c r="F350" s="106">
        <v>0</v>
      </c>
      <c r="G350" s="106">
        <v>0</v>
      </c>
      <c r="H350" s="106">
        <v>0</v>
      </c>
      <c r="I350" s="106">
        <v>0</v>
      </c>
      <c r="J350" s="106">
        <v>9100</v>
      </c>
      <c r="K350" s="106">
        <v>0</v>
      </c>
      <c r="L350" s="107">
        <f t="shared" si="32"/>
        <v>9100</v>
      </c>
      <c r="M350" s="107">
        <f t="shared" si="33"/>
        <v>0</v>
      </c>
      <c r="N350" s="107">
        <f t="shared" si="30"/>
        <v>9100</v>
      </c>
      <c r="O350" s="133">
        <f t="shared" si="34"/>
        <v>8</v>
      </c>
      <c r="P350" s="133">
        <f t="shared" si="31"/>
        <v>0</v>
      </c>
    </row>
    <row r="351" spans="1:16" x14ac:dyDescent="0.2">
      <c r="A351" s="104">
        <v>23614</v>
      </c>
      <c r="B351" s="105">
        <v>22</v>
      </c>
      <c r="C351" s="132">
        <f t="shared" si="29"/>
        <v>8.1521153741692665E-4</v>
      </c>
      <c r="D351" s="106">
        <v>0</v>
      </c>
      <c r="E351" s="106">
        <v>0</v>
      </c>
      <c r="F351" s="106">
        <v>0</v>
      </c>
      <c r="G351" s="106">
        <v>0</v>
      </c>
      <c r="H351" s="106">
        <v>13824</v>
      </c>
      <c r="I351" s="106">
        <v>0</v>
      </c>
      <c r="J351" s="106">
        <v>264</v>
      </c>
      <c r="K351" s="106">
        <v>0</v>
      </c>
      <c r="L351" s="107">
        <f t="shared" si="32"/>
        <v>14088</v>
      </c>
      <c r="M351" s="107">
        <f t="shared" si="33"/>
        <v>0</v>
      </c>
      <c r="N351" s="107">
        <f t="shared" si="30"/>
        <v>14088</v>
      </c>
      <c r="O351" s="133">
        <f t="shared" si="34"/>
        <v>11</v>
      </c>
      <c r="P351" s="133">
        <f t="shared" si="31"/>
        <v>0</v>
      </c>
    </row>
    <row r="352" spans="1:16" x14ac:dyDescent="0.2">
      <c r="A352" s="104">
        <v>23614</v>
      </c>
      <c r="B352" s="105">
        <v>23</v>
      </c>
      <c r="C352" s="132">
        <f t="shared" si="29"/>
        <v>9.2922713705565765E-4</v>
      </c>
      <c r="D352" s="106">
        <v>259440</v>
      </c>
      <c r="E352" s="106">
        <v>0</v>
      </c>
      <c r="F352" s="106">
        <v>0</v>
      </c>
      <c r="G352" s="106">
        <v>0</v>
      </c>
      <c r="H352" s="106">
        <v>0</v>
      </c>
      <c r="I352" s="106">
        <v>0</v>
      </c>
      <c r="J352" s="106">
        <v>160</v>
      </c>
      <c r="K352" s="106">
        <v>0</v>
      </c>
      <c r="L352" s="107">
        <f t="shared" si="32"/>
        <v>259600</v>
      </c>
      <c r="M352" s="107">
        <f t="shared" si="33"/>
        <v>0</v>
      </c>
      <c r="N352" s="107">
        <f t="shared" si="30"/>
        <v>259600</v>
      </c>
      <c r="O352" s="133">
        <f t="shared" si="34"/>
        <v>241</v>
      </c>
      <c r="P352" s="133">
        <f t="shared" si="31"/>
        <v>0</v>
      </c>
    </row>
    <row r="353" spans="1:16" x14ac:dyDescent="0.2">
      <c r="A353" s="104">
        <v>23614</v>
      </c>
      <c r="B353" s="105">
        <v>24</v>
      </c>
      <c r="C353" s="132">
        <f t="shared" ref="C353:C416" si="35">C326</f>
        <v>8.0625316887388357E-4</v>
      </c>
      <c r="D353" s="106">
        <v>87792</v>
      </c>
      <c r="E353" s="106">
        <v>0</v>
      </c>
      <c r="F353" s="106">
        <v>0</v>
      </c>
      <c r="G353" s="106">
        <v>0</v>
      </c>
      <c r="H353" s="106">
        <v>42368</v>
      </c>
      <c r="I353" s="106">
        <v>0</v>
      </c>
      <c r="J353" s="106">
        <v>107574</v>
      </c>
      <c r="K353" s="106">
        <v>0</v>
      </c>
      <c r="L353" s="107">
        <f t="shared" si="32"/>
        <v>237734</v>
      </c>
      <c r="M353" s="107">
        <f t="shared" si="33"/>
        <v>0</v>
      </c>
      <c r="N353" s="107">
        <f t="shared" si="30"/>
        <v>237734</v>
      </c>
      <c r="O353" s="133">
        <f t="shared" si="34"/>
        <v>192</v>
      </c>
      <c r="P353" s="133">
        <f t="shared" si="31"/>
        <v>0</v>
      </c>
    </row>
    <row r="354" spans="1:16" x14ac:dyDescent="0.2">
      <c r="A354" s="104">
        <v>23614</v>
      </c>
      <c r="B354" s="105">
        <v>25</v>
      </c>
      <c r="C354" s="132">
        <f t="shared" si="35"/>
        <v>6.7513522928934282E-4</v>
      </c>
      <c r="D354" s="106">
        <v>2260704</v>
      </c>
      <c r="E354" s="106">
        <v>0</v>
      </c>
      <c r="F354" s="106">
        <v>0</v>
      </c>
      <c r="G354" s="106">
        <v>0</v>
      </c>
      <c r="H354" s="106">
        <v>10496</v>
      </c>
      <c r="I354" s="106">
        <v>0</v>
      </c>
      <c r="J354" s="106">
        <v>0</v>
      </c>
      <c r="K354" s="106">
        <v>0</v>
      </c>
      <c r="L354" s="107">
        <f t="shared" si="32"/>
        <v>2271200</v>
      </c>
      <c r="M354" s="107">
        <f t="shared" si="33"/>
        <v>0</v>
      </c>
      <c r="N354" s="107">
        <f t="shared" si="30"/>
        <v>2271200</v>
      </c>
      <c r="O354" s="133">
        <f t="shared" si="34"/>
        <v>1533</v>
      </c>
      <c r="P354" s="133">
        <f t="shared" si="31"/>
        <v>0</v>
      </c>
    </row>
    <row r="355" spans="1:16" x14ac:dyDescent="0.2">
      <c r="A355" s="104">
        <v>23614</v>
      </c>
      <c r="B355" s="105">
        <v>26</v>
      </c>
      <c r="C355" s="132">
        <f t="shared" si="35"/>
        <v>9.0398082570708146E-4</v>
      </c>
      <c r="D355" s="106">
        <v>653120</v>
      </c>
      <c r="E355" s="106">
        <v>0</v>
      </c>
      <c r="F355" s="106">
        <v>0</v>
      </c>
      <c r="G355" s="106">
        <v>0</v>
      </c>
      <c r="H355" s="106">
        <v>141424</v>
      </c>
      <c r="I355" s="106">
        <v>0</v>
      </c>
      <c r="J355" s="106">
        <v>25686</v>
      </c>
      <c r="K355" s="106">
        <v>0</v>
      </c>
      <c r="L355" s="107">
        <f t="shared" si="32"/>
        <v>820230</v>
      </c>
      <c r="M355" s="107">
        <f t="shared" si="33"/>
        <v>0</v>
      </c>
      <c r="N355" s="107">
        <f t="shared" si="30"/>
        <v>820230</v>
      </c>
      <c r="O355" s="133">
        <f t="shared" si="34"/>
        <v>741</v>
      </c>
      <c r="P355" s="133">
        <f t="shared" si="31"/>
        <v>0</v>
      </c>
    </row>
    <row r="356" spans="1:16" x14ac:dyDescent="0.2">
      <c r="A356" s="104">
        <v>23614</v>
      </c>
      <c r="B356" s="105">
        <v>27</v>
      </c>
      <c r="C356" s="132">
        <f t="shared" si="35"/>
        <v>0</v>
      </c>
      <c r="D356" s="106">
        <v>0</v>
      </c>
      <c r="E356" s="106">
        <v>0</v>
      </c>
      <c r="F356" s="106">
        <v>0</v>
      </c>
      <c r="G356" s="106">
        <v>0</v>
      </c>
      <c r="H356" s="106">
        <v>0</v>
      </c>
      <c r="I356" s="106">
        <v>0</v>
      </c>
      <c r="J356" s="106">
        <v>0</v>
      </c>
      <c r="K356" s="106">
        <v>0</v>
      </c>
      <c r="L356" s="107">
        <f t="shared" si="32"/>
        <v>0</v>
      </c>
      <c r="M356" s="107">
        <f t="shared" si="33"/>
        <v>0</v>
      </c>
      <c r="N356" s="107">
        <f t="shared" si="30"/>
        <v>0</v>
      </c>
      <c r="O356" s="133">
        <f t="shared" si="34"/>
        <v>0</v>
      </c>
      <c r="P356" s="133">
        <f t="shared" si="31"/>
        <v>0</v>
      </c>
    </row>
    <row r="357" spans="1:16" x14ac:dyDescent="0.2">
      <c r="A357" s="104">
        <v>9331</v>
      </c>
      <c r="B357" s="105">
        <v>1</v>
      </c>
      <c r="C357" s="132">
        <f t="shared" si="35"/>
        <v>8.1032515457526674E-4</v>
      </c>
      <c r="D357" s="106">
        <v>110976</v>
      </c>
      <c r="E357" s="106">
        <v>0</v>
      </c>
      <c r="F357" s="106">
        <v>0</v>
      </c>
      <c r="G357" s="106">
        <v>0</v>
      </c>
      <c r="H357" s="106">
        <v>0</v>
      </c>
      <c r="I357" s="106">
        <v>0</v>
      </c>
      <c r="J357" s="106">
        <v>34152</v>
      </c>
      <c r="K357" s="106">
        <v>0</v>
      </c>
      <c r="L357" s="107">
        <f t="shared" si="32"/>
        <v>145128</v>
      </c>
      <c r="M357" s="107">
        <f t="shared" si="33"/>
        <v>0</v>
      </c>
      <c r="N357" s="107">
        <f t="shared" si="30"/>
        <v>145128</v>
      </c>
      <c r="O357" s="133">
        <f t="shared" si="34"/>
        <v>118</v>
      </c>
      <c r="P357" s="133">
        <f t="shared" si="31"/>
        <v>0</v>
      </c>
    </row>
    <row r="358" spans="1:16" x14ac:dyDescent="0.2">
      <c r="A358" s="104">
        <v>9331</v>
      </c>
      <c r="B358" s="105">
        <v>2</v>
      </c>
      <c r="C358" s="132">
        <f t="shared" si="35"/>
        <v>8.1765472883775655E-4</v>
      </c>
      <c r="D358" s="106">
        <v>720</v>
      </c>
      <c r="E358" s="106">
        <v>0</v>
      </c>
      <c r="F358" s="106">
        <v>0</v>
      </c>
      <c r="G358" s="106">
        <v>0</v>
      </c>
      <c r="H358" s="106">
        <v>122480</v>
      </c>
      <c r="I358" s="106">
        <v>0</v>
      </c>
      <c r="J358" s="106">
        <v>103750</v>
      </c>
      <c r="K358" s="106">
        <v>0</v>
      </c>
      <c r="L358" s="107">
        <f t="shared" si="32"/>
        <v>226950</v>
      </c>
      <c r="M358" s="107">
        <f t="shared" si="33"/>
        <v>0</v>
      </c>
      <c r="N358" s="107">
        <f t="shared" si="30"/>
        <v>226950</v>
      </c>
      <c r="O358" s="133">
        <f t="shared" si="34"/>
        <v>186</v>
      </c>
      <c r="P358" s="133">
        <f t="shared" si="31"/>
        <v>0</v>
      </c>
    </row>
    <row r="359" spans="1:16" x14ac:dyDescent="0.2">
      <c r="A359" s="104">
        <v>9331</v>
      </c>
      <c r="B359" s="105">
        <v>3</v>
      </c>
      <c r="C359" s="132">
        <f t="shared" si="35"/>
        <v>7.3214302910870838E-4</v>
      </c>
      <c r="D359" s="106">
        <v>0</v>
      </c>
      <c r="E359" s="106">
        <v>3526160</v>
      </c>
      <c r="F359" s="106">
        <v>0</v>
      </c>
      <c r="G359" s="106">
        <v>0</v>
      </c>
      <c r="H359" s="106">
        <v>304</v>
      </c>
      <c r="I359" s="106">
        <v>285408</v>
      </c>
      <c r="J359" s="106">
        <v>0</v>
      </c>
      <c r="K359" s="106">
        <v>2391</v>
      </c>
      <c r="L359" s="107">
        <f t="shared" si="32"/>
        <v>3814263</v>
      </c>
      <c r="M359" s="107">
        <f t="shared" si="33"/>
        <v>381395.9</v>
      </c>
      <c r="N359" s="107">
        <f t="shared" si="30"/>
        <v>4195658.9000000004</v>
      </c>
      <c r="O359" s="133">
        <f t="shared" si="34"/>
        <v>3072</v>
      </c>
      <c r="P359" s="133">
        <f t="shared" si="31"/>
        <v>0</v>
      </c>
    </row>
    <row r="360" spans="1:16" x14ac:dyDescent="0.2">
      <c r="A360" s="104">
        <v>9331</v>
      </c>
      <c r="B360" s="105">
        <v>4</v>
      </c>
      <c r="C360" s="132">
        <f t="shared" si="35"/>
        <v>7.2969983768787848E-4</v>
      </c>
      <c r="D360" s="106">
        <v>411664</v>
      </c>
      <c r="E360" s="106">
        <v>364016</v>
      </c>
      <c r="F360" s="106">
        <v>0</v>
      </c>
      <c r="G360" s="106">
        <v>0</v>
      </c>
      <c r="H360" s="106">
        <v>1160224</v>
      </c>
      <c r="I360" s="106">
        <v>106800</v>
      </c>
      <c r="J360" s="106">
        <v>368134</v>
      </c>
      <c r="K360" s="106">
        <v>137202</v>
      </c>
      <c r="L360" s="107">
        <f t="shared" si="32"/>
        <v>2548040</v>
      </c>
      <c r="M360" s="107">
        <f t="shared" si="33"/>
        <v>60801.8</v>
      </c>
      <c r="N360" s="107">
        <f t="shared" si="30"/>
        <v>2608841.7999999998</v>
      </c>
      <c r="O360" s="133">
        <f t="shared" si="34"/>
        <v>1904</v>
      </c>
      <c r="P360" s="133">
        <f t="shared" si="31"/>
        <v>0</v>
      </c>
    </row>
    <row r="361" spans="1:16" x14ac:dyDescent="0.2">
      <c r="A361" s="104">
        <v>9331</v>
      </c>
      <c r="B361" s="105">
        <v>5</v>
      </c>
      <c r="C361" s="132">
        <f t="shared" si="35"/>
        <v>2.8715643166154678E-3</v>
      </c>
      <c r="D361" s="106">
        <v>0</v>
      </c>
      <c r="E361" s="106">
        <v>0</v>
      </c>
      <c r="F361" s="106">
        <v>0</v>
      </c>
      <c r="G361" s="106">
        <v>0</v>
      </c>
      <c r="H361" s="106">
        <v>192</v>
      </c>
      <c r="I361" s="106">
        <v>0</v>
      </c>
      <c r="J361" s="106">
        <v>0</v>
      </c>
      <c r="K361" s="106">
        <v>0</v>
      </c>
      <c r="L361" s="107">
        <f t="shared" si="32"/>
        <v>192</v>
      </c>
      <c r="M361" s="107">
        <f t="shared" si="33"/>
        <v>0</v>
      </c>
      <c r="N361" s="107">
        <f t="shared" si="30"/>
        <v>192</v>
      </c>
      <c r="O361" s="133">
        <f t="shared" si="34"/>
        <v>1</v>
      </c>
      <c r="P361" s="133">
        <f t="shared" si="31"/>
        <v>0</v>
      </c>
    </row>
    <row r="362" spans="1:16" x14ac:dyDescent="0.2">
      <c r="A362" s="104">
        <v>9331</v>
      </c>
      <c r="B362" s="105">
        <v>6</v>
      </c>
      <c r="C362" s="132">
        <f t="shared" si="35"/>
        <v>7.9485160891001037E-4</v>
      </c>
      <c r="D362" s="106">
        <v>69328</v>
      </c>
      <c r="E362" s="106">
        <v>0</v>
      </c>
      <c r="F362" s="106">
        <v>0</v>
      </c>
      <c r="G362" s="106">
        <v>0</v>
      </c>
      <c r="H362" s="106">
        <v>224823</v>
      </c>
      <c r="I362" s="106">
        <v>0</v>
      </c>
      <c r="J362" s="106">
        <v>733417</v>
      </c>
      <c r="K362" s="106">
        <v>0</v>
      </c>
      <c r="L362" s="107">
        <f t="shared" si="32"/>
        <v>1027568</v>
      </c>
      <c r="M362" s="107">
        <f t="shared" si="33"/>
        <v>0</v>
      </c>
      <c r="N362" s="107">
        <f t="shared" si="30"/>
        <v>1027568</v>
      </c>
      <c r="O362" s="133">
        <f t="shared" si="34"/>
        <v>817</v>
      </c>
      <c r="P362" s="133">
        <f t="shared" si="31"/>
        <v>0</v>
      </c>
    </row>
    <row r="363" spans="1:16" x14ac:dyDescent="0.2">
      <c r="A363" s="104">
        <v>9331</v>
      </c>
      <c r="B363" s="105">
        <v>7</v>
      </c>
      <c r="C363" s="132">
        <f t="shared" si="35"/>
        <v>8.746625286571221E-4</v>
      </c>
      <c r="D363" s="106">
        <v>0</v>
      </c>
      <c r="E363" s="106">
        <v>818192</v>
      </c>
      <c r="F363" s="106">
        <v>0</v>
      </c>
      <c r="G363" s="106">
        <v>0</v>
      </c>
      <c r="H363" s="106">
        <v>0</v>
      </c>
      <c r="I363" s="106">
        <v>747120</v>
      </c>
      <c r="J363" s="106">
        <v>0</v>
      </c>
      <c r="K363" s="106">
        <v>194832</v>
      </c>
      <c r="L363" s="107">
        <f t="shared" si="32"/>
        <v>1760144</v>
      </c>
      <c r="M363" s="107">
        <f t="shared" si="33"/>
        <v>176014.40000000002</v>
      </c>
      <c r="N363" s="107">
        <f t="shared" si="30"/>
        <v>1936158.4</v>
      </c>
      <c r="O363" s="133">
        <f t="shared" si="34"/>
        <v>1693</v>
      </c>
      <c r="P363" s="133">
        <f t="shared" si="31"/>
        <v>0</v>
      </c>
    </row>
    <row r="364" spans="1:16" x14ac:dyDescent="0.2">
      <c r="A364" s="104">
        <v>9331</v>
      </c>
      <c r="B364" s="105">
        <v>8</v>
      </c>
      <c r="C364" s="132">
        <f t="shared" si="35"/>
        <v>9.0886720854874148E-4</v>
      </c>
      <c r="D364" s="106">
        <v>0</v>
      </c>
      <c r="E364" s="106">
        <v>0</v>
      </c>
      <c r="F364" s="106">
        <v>0</v>
      </c>
      <c r="G364" s="106">
        <v>0</v>
      </c>
      <c r="H364" s="106">
        <v>73328</v>
      </c>
      <c r="I364" s="106">
        <v>0</v>
      </c>
      <c r="J364" s="106">
        <v>139043</v>
      </c>
      <c r="K364" s="106">
        <v>0</v>
      </c>
      <c r="L364" s="107">
        <f t="shared" si="32"/>
        <v>212371</v>
      </c>
      <c r="M364" s="107">
        <f t="shared" si="33"/>
        <v>0</v>
      </c>
      <c r="N364" s="107">
        <f t="shared" si="30"/>
        <v>212371</v>
      </c>
      <c r="O364" s="133">
        <f t="shared" si="34"/>
        <v>193</v>
      </c>
      <c r="P364" s="133">
        <f t="shared" si="31"/>
        <v>0</v>
      </c>
    </row>
    <row r="365" spans="1:16" x14ac:dyDescent="0.2">
      <c r="A365" s="104">
        <v>9331</v>
      </c>
      <c r="B365" s="105">
        <v>9</v>
      </c>
      <c r="C365" s="132">
        <f t="shared" si="35"/>
        <v>7.8019246038503074E-4</v>
      </c>
      <c r="D365" s="106">
        <v>236448</v>
      </c>
      <c r="E365" s="106">
        <v>95584</v>
      </c>
      <c r="F365" s="106">
        <v>0</v>
      </c>
      <c r="G365" s="106">
        <v>0</v>
      </c>
      <c r="H365" s="106">
        <v>298048</v>
      </c>
      <c r="I365" s="106">
        <v>10800</v>
      </c>
      <c r="J365" s="106">
        <v>33641</v>
      </c>
      <c r="K365" s="106">
        <v>5824</v>
      </c>
      <c r="L365" s="107">
        <f t="shared" si="32"/>
        <v>680345</v>
      </c>
      <c r="M365" s="107">
        <f t="shared" si="33"/>
        <v>11220.800000000001</v>
      </c>
      <c r="N365" s="107">
        <f t="shared" si="30"/>
        <v>691565.8</v>
      </c>
      <c r="O365" s="133">
        <f t="shared" si="34"/>
        <v>540</v>
      </c>
      <c r="P365" s="133">
        <f t="shared" si="31"/>
        <v>0</v>
      </c>
    </row>
    <row r="366" spans="1:16" x14ac:dyDescent="0.2">
      <c r="A366" s="104">
        <v>9331</v>
      </c>
      <c r="B366" s="105">
        <v>10</v>
      </c>
      <c r="C366" s="132">
        <f t="shared" si="35"/>
        <v>1.1564439391928429E-3</v>
      </c>
      <c r="D366" s="106">
        <v>0</v>
      </c>
      <c r="E366" s="106">
        <v>38400</v>
      </c>
      <c r="F366" s="106">
        <v>0</v>
      </c>
      <c r="G366" s="106">
        <v>0</v>
      </c>
      <c r="H366" s="106">
        <v>0</v>
      </c>
      <c r="I366" s="106">
        <v>2048</v>
      </c>
      <c r="J366" s="106">
        <v>0</v>
      </c>
      <c r="K366" s="106">
        <v>280</v>
      </c>
      <c r="L366" s="107">
        <f t="shared" si="32"/>
        <v>40728</v>
      </c>
      <c r="M366" s="107">
        <f t="shared" si="33"/>
        <v>4072.8</v>
      </c>
      <c r="N366" s="107">
        <f t="shared" si="30"/>
        <v>44800.800000000003</v>
      </c>
      <c r="O366" s="133">
        <f t="shared" si="34"/>
        <v>52</v>
      </c>
      <c r="P366" s="133">
        <f t="shared" si="31"/>
        <v>0</v>
      </c>
    </row>
    <row r="367" spans="1:16" x14ac:dyDescent="0.2">
      <c r="A367" s="104">
        <v>9331</v>
      </c>
      <c r="B367" s="105">
        <v>11</v>
      </c>
      <c r="C367" s="132">
        <f t="shared" si="35"/>
        <v>8.0055238889194702E-4</v>
      </c>
      <c r="D367" s="106">
        <v>0</v>
      </c>
      <c r="E367" s="106">
        <v>9024</v>
      </c>
      <c r="F367" s="106">
        <v>0</v>
      </c>
      <c r="G367" s="106">
        <v>0</v>
      </c>
      <c r="H367" s="106">
        <v>0</v>
      </c>
      <c r="I367" s="106">
        <v>398848</v>
      </c>
      <c r="J367" s="106">
        <v>0</v>
      </c>
      <c r="K367" s="106">
        <v>215336</v>
      </c>
      <c r="L367" s="107">
        <f t="shared" si="32"/>
        <v>623208</v>
      </c>
      <c r="M367" s="107">
        <f t="shared" si="33"/>
        <v>62320.800000000003</v>
      </c>
      <c r="N367" s="107">
        <f t="shared" si="30"/>
        <v>685528.8</v>
      </c>
      <c r="O367" s="133">
        <f t="shared" si="34"/>
        <v>549</v>
      </c>
      <c r="P367" s="133">
        <f t="shared" si="31"/>
        <v>0</v>
      </c>
    </row>
    <row r="368" spans="1:16" x14ac:dyDescent="0.2">
      <c r="A368" s="104">
        <v>9331</v>
      </c>
      <c r="B368" s="105">
        <v>12</v>
      </c>
      <c r="C368" s="132">
        <f t="shared" si="35"/>
        <v>7.6960529756143418E-4</v>
      </c>
      <c r="D368" s="106">
        <v>2887040</v>
      </c>
      <c r="E368" s="106">
        <v>0</v>
      </c>
      <c r="F368" s="106">
        <v>0</v>
      </c>
      <c r="G368" s="106">
        <v>1403190</v>
      </c>
      <c r="H368" s="106">
        <v>10512</v>
      </c>
      <c r="I368" s="106">
        <v>0</v>
      </c>
      <c r="J368" s="106">
        <v>5936</v>
      </c>
      <c r="K368" s="106">
        <v>0</v>
      </c>
      <c r="L368" s="107">
        <f t="shared" si="32"/>
        <v>4306678</v>
      </c>
      <c r="M368" s="107">
        <f t="shared" si="33"/>
        <v>0</v>
      </c>
      <c r="N368" s="107">
        <f t="shared" si="30"/>
        <v>4306678</v>
      </c>
      <c r="O368" s="133">
        <f t="shared" si="34"/>
        <v>3314</v>
      </c>
      <c r="P368" s="133">
        <f t="shared" si="31"/>
        <v>1079.9024574852288</v>
      </c>
    </row>
    <row r="369" spans="1:16" x14ac:dyDescent="0.2">
      <c r="A369" s="104">
        <v>9331</v>
      </c>
      <c r="B369" s="105">
        <v>13</v>
      </c>
      <c r="C369" s="132">
        <f t="shared" si="35"/>
        <v>7.1666948344345212E-4</v>
      </c>
      <c r="D369" s="106">
        <v>639648</v>
      </c>
      <c r="E369" s="106">
        <v>0</v>
      </c>
      <c r="F369" s="106">
        <v>0</v>
      </c>
      <c r="G369" s="106">
        <v>0</v>
      </c>
      <c r="H369" s="106">
        <v>2448</v>
      </c>
      <c r="I369" s="106">
        <v>0</v>
      </c>
      <c r="J369" s="106">
        <v>6488</v>
      </c>
      <c r="K369" s="106">
        <v>0</v>
      </c>
      <c r="L369" s="107">
        <f t="shared" si="32"/>
        <v>648584</v>
      </c>
      <c r="M369" s="107">
        <f t="shared" si="33"/>
        <v>0</v>
      </c>
      <c r="N369" s="107">
        <f t="shared" si="30"/>
        <v>648584</v>
      </c>
      <c r="O369" s="133">
        <f t="shared" si="34"/>
        <v>465</v>
      </c>
      <c r="P369" s="133">
        <f t="shared" si="31"/>
        <v>0</v>
      </c>
    </row>
    <row r="370" spans="1:16" x14ac:dyDescent="0.2">
      <c r="A370" s="104">
        <v>9331</v>
      </c>
      <c r="B370" s="105">
        <v>14</v>
      </c>
      <c r="C370" s="132">
        <f t="shared" si="35"/>
        <v>1.1613303220345029E-3</v>
      </c>
      <c r="D370" s="106">
        <v>0</v>
      </c>
      <c r="E370" s="106">
        <v>0</v>
      </c>
      <c r="F370" s="106">
        <v>0</v>
      </c>
      <c r="G370" s="106">
        <v>0</v>
      </c>
      <c r="H370" s="106">
        <v>0</v>
      </c>
      <c r="I370" s="106">
        <v>566672</v>
      </c>
      <c r="J370" s="106">
        <v>0</v>
      </c>
      <c r="K370" s="106">
        <v>54768</v>
      </c>
      <c r="L370" s="107">
        <f t="shared" si="32"/>
        <v>621440</v>
      </c>
      <c r="M370" s="107">
        <f t="shared" si="33"/>
        <v>62144</v>
      </c>
      <c r="N370" s="107">
        <f t="shared" si="30"/>
        <v>683584</v>
      </c>
      <c r="O370" s="133">
        <f t="shared" si="34"/>
        <v>794</v>
      </c>
      <c r="P370" s="133">
        <f t="shared" si="31"/>
        <v>0</v>
      </c>
    </row>
    <row r="371" spans="1:16" x14ac:dyDescent="0.2">
      <c r="A371" s="104">
        <v>9331</v>
      </c>
      <c r="B371" s="105">
        <v>15</v>
      </c>
      <c r="C371" s="132">
        <f t="shared" si="35"/>
        <v>1.6320518691144066E-3</v>
      </c>
      <c r="D371" s="106">
        <v>0</v>
      </c>
      <c r="E371" s="106">
        <v>0</v>
      </c>
      <c r="F371" s="106">
        <v>0</v>
      </c>
      <c r="G371" s="106">
        <v>0</v>
      </c>
      <c r="H371" s="106">
        <v>0</v>
      </c>
      <c r="I371" s="106">
        <v>0</v>
      </c>
      <c r="J371" s="106">
        <v>0</v>
      </c>
      <c r="K371" s="106">
        <v>0</v>
      </c>
      <c r="L371" s="107">
        <f t="shared" si="32"/>
        <v>0</v>
      </c>
      <c r="M371" s="107">
        <f t="shared" si="33"/>
        <v>0</v>
      </c>
      <c r="N371" s="107">
        <f t="shared" si="30"/>
        <v>0</v>
      </c>
      <c r="O371" s="133">
        <f t="shared" si="34"/>
        <v>0</v>
      </c>
      <c r="P371" s="133">
        <f t="shared" si="31"/>
        <v>0</v>
      </c>
    </row>
    <row r="372" spans="1:16" x14ac:dyDescent="0.2">
      <c r="A372" s="104">
        <v>9331</v>
      </c>
      <c r="B372" s="105">
        <v>16</v>
      </c>
      <c r="C372" s="132">
        <f t="shared" si="35"/>
        <v>9.4958706556257393E-4</v>
      </c>
      <c r="D372" s="106">
        <v>96576</v>
      </c>
      <c r="E372" s="106">
        <v>4656</v>
      </c>
      <c r="F372" s="106">
        <v>0</v>
      </c>
      <c r="G372" s="106">
        <v>0</v>
      </c>
      <c r="H372" s="106">
        <v>0</v>
      </c>
      <c r="I372" s="106">
        <v>790848</v>
      </c>
      <c r="J372" s="106">
        <v>3370</v>
      </c>
      <c r="K372" s="106">
        <v>241378</v>
      </c>
      <c r="L372" s="107">
        <f t="shared" si="32"/>
        <v>1136828</v>
      </c>
      <c r="M372" s="107">
        <f t="shared" si="33"/>
        <v>103688.20000000001</v>
      </c>
      <c r="N372" s="107">
        <f t="shared" si="30"/>
        <v>1240516.2</v>
      </c>
      <c r="O372" s="133">
        <f t="shared" si="34"/>
        <v>1178</v>
      </c>
      <c r="P372" s="133">
        <f t="shared" si="31"/>
        <v>0</v>
      </c>
    </row>
    <row r="373" spans="1:16" x14ac:dyDescent="0.2">
      <c r="A373" s="104">
        <v>9331</v>
      </c>
      <c r="B373" s="105">
        <v>17</v>
      </c>
      <c r="C373" s="132">
        <f t="shared" si="35"/>
        <v>1.30303542444264E-3</v>
      </c>
      <c r="D373" s="106">
        <v>0</v>
      </c>
      <c r="E373" s="106">
        <v>0</v>
      </c>
      <c r="F373" s="106">
        <v>0</v>
      </c>
      <c r="G373" s="106">
        <v>0</v>
      </c>
      <c r="H373" s="106">
        <v>0</v>
      </c>
      <c r="I373" s="106">
        <v>18496</v>
      </c>
      <c r="J373" s="106">
        <v>0</v>
      </c>
      <c r="K373" s="106">
        <v>0</v>
      </c>
      <c r="L373" s="107">
        <f t="shared" si="32"/>
        <v>18496</v>
      </c>
      <c r="M373" s="107">
        <f t="shared" si="33"/>
        <v>1849.6000000000001</v>
      </c>
      <c r="N373" s="107">
        <f t="shared" si="30"/>
        <v>20345.599999999999</v>
      </c>
      <c r="O373" s="133">
        <f t="shared" si="34"/>
        <v>27</v>
      </c>
      <c r="P373" s="133">
        <f t="shared" si="31"/>
        <v>0</v>
      </c>
    </row>
    <row r="374" spans="1:16" x14ac:dyDescent="0.2">
      <c r="A374" s="104">
        <v>9331</v>
      </c>
      <c r="B374" s="105">
        <v>18</v>
      </c>
      <c r="C374" s="132">
        <f t="shared" si="35"/>
        <v>9.8053415689308655E-4</v>
      </c>
      <c r="D374" s="106">
        <v>0</v>
      </c>
      <c r="E374" s="106">
        <v>0</v>
      </c>
      <c r="F374" s="106">
        <v>0</v>
      </c>
      <c r="G374" s="106">
        <v>0</v>
      </c>
      <c r="H374" s="106">
        <v>0</v>
      </c>
      <c r="I374" s="106">
        <v>23056</v>
      </c>
      <c r="J374" s="106">
        <v>0</v>
      </c>
      <c r="K374" s="106">
        <v>192</v>
      </c>
      <c r="L374" s="107">
        <f t="shared" si="32"/>
        <v>23248</v>
      </c>
      <c r="M374" s="107">
        <f t="shared" si="33"/>
        <v>2324.8000000000002</v>
      </c>
      <c r="N374" s="107">
        <f t="shared" si="30"/>
        <v>25572.799999999999</v>
      </c>
      <c r="O374" s="133">
        <f t="shared" si="34"/>
        <v>25</v>
      </c>
      <c r="P374" s="133">
        <f t="shared" si="31"/>
        <v>0</v>
      </c>
    </row>
    <row r="375" spans="1:16" x14ac:dyDescent="0.2">
      <c r="A375" s="104">
        <v>9331</v>
      </c>
      <c r="B375" s="105">
        <v>19</v>
      </c>
      <c r="C375" s="132">
        <f t="shared" si="35"/>
        <v>7.2644224912677183E-4</v>
      </c>
      <c r="D375" s="106">
        <v>0</v>
      </c>
      <c r="E375" s="106">
        <v>1950080</v>
      </c>
      <c r="F375" s="106">
        <v>768593</v>
      </c>
      <c r="G375" s="106">
        <v>0</v>
      </c>
      <c r="H375" s="106">
        <v>0</v>
      </c>
      <c r="I375" s="106">
        <v>5904</v>
      </c>
      <c r="J375" s="106">
        <v>0</v>
      </c>
      <c r="K375" s="106">
        <v>6000</v>
      </c>
      <c r="L375" s="107">
        <f t="shared" si="32"/>
        <v>2730577</v>
      </c>
      <c r="M375" s="107">
        <f t="shared" si="33"/>
        <v>273057.7</v>
      </c>
      <c r="N375" s="107">
        <f t="shared" si="30"/>
        <v>3003634.7</v>
      </c>
      <c r="O375" s="133">
        <f t="shared" si="34"/>
        <v>2182</v>
      </c>
      <c r="P375" s="133">
        <f t="shared" si="31"/>
        <v>614.17227034140228</v>
      </c>
    </row>
    <row r="376" spans="1:16" x14ac:dyDescent="0.2">
      <c r="A376" s="104">
        <v>9331</v>
      </c>
      <c r="B376" s="105">
        <v>20</v>
      </c>
      <c r="C376" s="132">
        <f t="shared" si="35"/>
        <v>9.0235203142652819E-4</v>
      </c>
      <c r="D376" s="106">
        <v>0</v>
      </c>
      <c r="E376" s="106">
        <v>0</v>
      </c>
      <c r="F376" s="106">
        <v>0</v>
      </c>
      <c r="G376" s="106">
        <v>0</v>
      </c>
      <c r="H376" s="106">
        <v>460096</v>
      </c>
      <c r="I376" s="106">
        <v>0</v>
      </c>
      <c r="J376" s="106">
        <v>32232</v>
      </c>
      <c r="K376" s="106">
        <v>0</v>
      </c>
      <c r="L376" s="107">
        <f t="shared" si="32"/>
        <v>492328</v>
      </c>
      <c r="M376" s="107">
        <f t="shared" si="33"/>
        <v>0</v>
      </c>
      <c r="N376" s="107">
        <f t="shared" si="30"/>
        <v>492328</v>
      </c>
      <c r="O376" s="133">
        <f t="shared" si="34"/>
        <v>444</v>
      </c>
      <c r="P376" s="133">
        <f t="shared" si="31"/>
        <v>0</v>
      </c>
    </row>
    <row r="377" spans="1:16" x14ac:dyDescent="0.2">
      <c r="A377" s="104">
        <v>9331</v>
      </c>
      <c r="B377" s="105">
        <v>21</v>
      </c>
      <c r="C377" s="132">
        <f t="shared" si="35"/>
        <v>9.2026876851261457E-4</v>
      </c>
      <c r="D377" s="106">
        <v>0</v>
      </c>
      <c r="E377" s="106">
        <v>0</v>
      </c>
      <c r="F377" s="106">
        <v>0</v>
      </c>
      <c r="G377" s="106">
        <v>0</v>
      </c>
      <c r="H377" s="106">
        <v>12736</v>
      </c>
      <c r="I377" s="106">
        <v>0</v>
      </c>
      <c r="J377" s="106">
        <v>40753</v>
      </c>
      <c r="K377" s="106">
        <v>0</v>
      </c>
      <c r="L377" s="107">
        <f t="shared" si="32"/>
        <v>53489</v>
      </c>
      <c r="M377" s="107">
        <f t="shared" si="33"/>
        <v>0</v>
      </c>
      <c r="N377" s="107">
        <f t="shared" si="30"/>
        <v>53489</v>
      </c>
      <c r="O377" s="133">
        <f t="shared" si="34"/>
        <v>49</v>
      </c>
      <c r="P377" s="133">
        <f t="shared" si="31"/>
        <v>0</v>
      </c>
    </row>
    <row r="378" spans="1:16" x14ac:dyDescent="0.2">
      <c r="A378" s="104">
        <v>9331</v>
      </c>
      <c r="B378" s="105">
        <v>22</v>
      </c>
      <c r="C378" s="132">
        <f t="shared" si="35"/>
        <v>8.1521153741692665E-4</v>
      </c>
      <c r="D378" s="106">
        <v>0</v>
      </c>
      <c r="E378" s="106">
        <v>0</v>
      </c>
      <c r="F378" s="106">
        <v>0</v>
      </c>
      <c r="G378" s="106">
        <v>0</v>
      </c>
      <c r="H378" s="106">
        <v>52704</v>
      </c>
      <c r="I378" s="106">
        <v>0</v>
      </c>
      <c r="J378" s="106">
        <v>82054</v>
      </c>
      <c r="K378" s="106">
        <v>0</v>
      </c>
      <c r="L378" s="107">
        <f t="shared" si="32"/>
        <v>134758</v>
      </c>
      <c r="M378" s="107">
        <f t="shared" si="33"/>
        <v>0</v>
      </c>
      <c r="N378" s="107">
        <f t="shared" si="30"/>
        <v>134758</v>
      </c>
      <c r="O378" s="133">
        <f t="shared" si="34"/>
        <v>110</v>
      </c>
      <c r="P378" s="133">
        <f t="shared" si="31"/>
        <v>0</v>
      </c>
    </row>
    <row r="379" spans="1:16" x14ac:dyDescent="0.2">
      <c r="A379" s="104">
        <v>9331</v>
      </c>
      <c r="B379" s="105">
        <v>23</v>
      </c>
      <c r="C379" s="132">
        <f t="shared" si="35"/>
        <v>9.2922713705565765E-4</v>
      </c>
      <c r="D379" s="106">
        <v>370624</v>
      </c>
      <c r="E379" s="106">
        <v>0</v>
      </c>
      <c r="F379" s="106">
        <v>0</v>
      </c>
      <c r="G379" s="106">
        <v>0</v>
      </c>
      <c r="H379" s="106">
        <v>0</v>
      </c>
      <c r="I379" s="106">
        <v>0</v>
      </c>
      <c r="J379" s="106">
        <v>2448</v>
      </c>
      <c r="K379" s="106">
        <v>0</v>
      </c>
      <c r="L379" s="107">
        <f t="shared" si="32"/>
        <v>373072</v>
      </c>
      <c r="M379" s="107">
        <f t="shared" si="33"/>
        <v>0</v>
      </c>
      <c r="N379" s="107">
        <f t="shared" si="30"/>
        <v>373072</v>
      </c>
      <c r="O379" s="133">
        <f t="shared" si="34"/>
        <v>347</v>
      </c>
      <c r="P379" s="133">
        <f t="shared" si="31"/>
        <v>0</v>
      </c>
    </row>
    <row r="380" spans="1:16" x14ac:dyDescent="0.2">
      <c r="A380" s="104">
        <v>9331</v>
      </c>
      <c r="B380" s="105">
        <v>24</v>
      </c>
      <c r="C380" s="132">
        <f t="shared" si="35"/>
        <v>8.0625316887388357E-4</v>
      </c>
      <c r="D380" s="106">
        <v>258768</v>
      </c>
      <c r="E380" s="106">
        <v>0</v>
      </c>
      <c r="F380" s="106">
        <v>0</v>
      </c>
      <c r="G380" s="106">
        <v>0</v>
      </c>
      <c r="H380" s="106">
        <v>126960</v>
      </c>
      <c r="I380" s="106">
        <v>0</v>
      </c>
      <c r="J380" s="106">
        <v>493846</v>
      </c>
      <c r="K380" s="106">
        <v>0</v>
      </c>
      <c r="L380" s="107">
        <f t="shared" si="32"/>
        <v>879574</v>
      </c>
      <c r="M380" s="107">
        <f t="shared" si="33"/>
        <v>0</v>
      </c>
      <c r="N380" s="107">
        <f t="shared" si="30"/>
        <v>879574</v>
      </c>
      <c r="O380" s="133">
        <f t="shared" si="34"/>
        <v>709</v>
      </c>
      <c r="P380" s="133">
        <f t="shared" si="31"/>
        <v>0</v>
      </c>
    </row>
    <row r="381" spans="1:16" x14ac:dyDescent="0.2">
      <c r="A381" s="104">
        <v>9331</v>
      </c>
      <c r="B381" s="105">
        <v>25</v>
      </c>
      <c r="C381" s="132">
        <f t="shared" si="35"/>
        <v>6.7513522928934282E-4</v>
      </c>
      <c r="D381" s="106">
        <v>5014512</v>
      </c>
      <c r="E381" s="106">
        <v>0</v>
      </c>
      <c r="F381" s="106">
        <v>0</v>
      </c>
      <c r="G381" s="106">
        <v>0</v>
      </c>
      <c r="H381" s="106">
        <v>45424</v>
      </c>
      <c r="I381" s="106">
        <v>0</v>
      </c>
      <c r="J381" s="106">
        <v>90</v>
      </c>
      <c r="K381" s="106">
        <v>0</v>
      </c>
      <c r="L381" s="107">
        <f t="shared" si="32"/>
        <v>5060026</v>
      </c>
      <c r="M381" s="107">
        <f t="shared" si="33"/>
        <v>0</v>
      </c>
      <c r="N381" s="107">
        <f t="shared" si="30"/>
        <v>5060026</v>
      </c>
      <c r="O381" s="133">
        <f t="shared" si="34"/>
        <v>3416</v>
      </c>
      <c r="P381" s="133">
        <f t="shared" si="31"/>
        <v>0</v>
      </c>
    </row>
    <row r="382" spans="1:16" x14ac:dyDescent="0.2">
      <c r="A382" s="104">
        <v>9331</v>
      </c>
      <c r="B382" s="105">
        <v>26</v>
      </c>
      <c r="C382" s="132">
        <f t="shared" si="35"/>
        <v>9.0398082570708146E-4</v>
      </c>
      <c r="D382" s="106">
        <v>1452816</v>
      </c>
      <c r="E382" s="106">
        <v>0</v>
      </c>
      <c r="F382" s="106">
        <v>0</v>
      </c>
      <c r="G382" s="106">
        <v>0</v>
      </c>
      <c r="H382" s="106">
        <v>218768</v>
      </c>
      <c r="I382" s="106">
        <v>0</v>
      </c>
      <c r="J382" s="106">
        <v>24537</v>
      </c>
      <c r="K382" s="106">
        <v>0</v>
      </c>
      <c r="L382" s="107">
        <f t="shared" si="32"/>
        <v>1696121</v>
      </c>
      <c r="M382" s="107">
        <f t="shared" si="33"/>
        <v>0</v>
      </c>
      <c r="N382" s="107">
        <f t="shared" si="30"/>
        <v>1696121</v>
      </c>
      <c r="O382" s="133">
        <f t="shared" si="34"/>
        <v>1533</v>
      </c>
      <c r="P382" s="133">
        <f t="shared" si="31"/>
        <v>0</v>
      </c>
    </row>
    <row r="383" spans="1:16" x14ac:dyDescent="0.2">
      <c r="A383" s="104">
        <v>9331</v>
      </c>
      <c r="B383" s="105">
        <v>27</v>
      </c>
      <c r="C383" s="132">
        <f t="shared" si="35"/>
        <v>0</v>
      </c>
      <c r="D383" s="106">
        <v>0</v>
      </c>
      <c r="E383" s="106">
        <v>0</v>
      </c>
      <c r="F383" s="106">
        <v>0</v>
      </c>
      <c r="G383" s="106">
        <v>0</v>
      </c>
      <c r="H383" s="106">
        <v>0</v>
      </c>
      <c r="I383" s="106">
        <v>0</v>
      </c>
      <c r="J383" s="106">
        <v>0</v>
      </c>
      <c r="K383" s="106">
        <v>0</v>
      </c>
      <c r="L383" s="107">
        <f t="shared" si="32"/>
        <v>0</v>
      </c>
      <c r="M383" s="107">
        <f t="shared" si="33"/>
        <v>0</v>
      </c>
      <c r="N383" s="107">
        <f t="shared" si="30"/>
        <v>0</v>
      </c>
      <c r="O383" s="133">
        <f t="shared" si="34"/>
        <v>0</v>
      </c>
      <c r="P383" s="133">
        <f t="shared" si="31"/>
        <v>0</v>
      </c>
    </row>
    <row r="384" spans="1:16" x14ac:dyDescent="0.2">
      <c r="A384" s="104">
        <v>3563</v>
      </c>
      <c r="B384" s="105">
        <v>1</v>
      </c>
      <c r="C384" s="132">
        <f t="shared" si="35"/>
        <v>8.1032515457526674E-4</v>
      </c>
      <c r="D384" s="106">
        <v>0</v>
      </c>
      <c r="E384" s="106">
        <v>0</v>
      </c>
      <c r="F384" s="106">
        <v>0</v>
      </c>
      <c r="G384" s="106">
        <v>0</v>
      </c>
      <c r="H384" s="106">
        <v>0</v>
      </c>
      <c r="I384" s="106">
        <v>0</v>
      </c>
      <c r="J384" s="106">
        <v>0</v>
      </c>
      <c r="K384" s="106">
        <v>0</v>
      </c>
      <c r="L384" s="107">
        <f t="shared" si="32"/>
        <v>0</v>
      </c>
      <c r="M384" s="107">
        <f t="shared" si="33"/>
        <v>0</v>
      </c>
      <c r="N384" s="107">
        <f t="shared" si="30"/>
        <v>0</v>
      </c>
      <c r="O384" s="133">
        <f t="shared" si="34"/>
        <v>0</v>
      </c>
      <c r="P384" s="133">
        <f t="shared" si="31"/>
        <v>0</v>
      </c>
    </row>
    <row r="385" spans="1:16" x14ac:dyDescent="0.2">
      <c r="A385" s="104">
        <v>3563</v>
      </c>
      <c r="B385" s="105">
        <v>2</v>
      </c>
      <c r="C385" s="132">
        <f t="shared" si="35"/>
        <v>8.1765472883775655E-4</v>
      </c>
      <c r="D385" s="106">
        <v>5520</v>
      </c>
      <c r="E385" s="106">
        <v>0</v>
      </c>
      <c r="F385" s="106">
        <v>0</v>
      </c>
      <c r="G385" s="106">
        <v>0</v>
      </c>
      <c r="H385" s="106">
        <v>164800</v>
      </c>
      <c r="I385" s="106">
        <v>0</v>
      </c>
      <c r="J385" s="106">
        <v>116826</v>
      </c>
      <c r="K385" s="106">
        <v>0</v>
      </c>
      <c r="L385" s="107">
        <f t="shared" si="32"/>
        <v>287146</v>
      </c>
      <c r="M385" s="107">
        <f t="shared" si="33"/>
        <v>0</v>
      </c>
      <c r="N385" s="107">
        <f t="shared" si="30"/>
        <v>287146</v>
      </c>
      <c r="O385" s="133">
        <f t="shared" si="34"/>
        <v>235</v>
      </c>
      <c r="P385" s="133">
        <f t="shared" si="31"/>
        <v>0</v>
      </c>
    </row>
    <row r="386" spans="1:16" x14ac:dyDescent="0.2">
      <c r="A386" s="104">
        <v>3563</v>
      </c>
      <c r="B386" s="105">
        <v>3</v>
      </c>
      <c r="C386" s="132">
        <f t="shared" si="35"/>
        <v>7.3214302910870838E-4</v>
      </c>
      <c r="D386" s="106">
        <v>0</v>
      </c>
      <c r="E386" s="106">
        <v>446512</v>
      </c>
      <c r="F386" s="106">
        <v>0</v>
      </c>
      <c r="G386" s="106">
        <v>0</v>
      </c>
      <c r="H386" s="106">
        <v>77648</v>
      </c>
      <c r="I386" s="106">
        <v>12608</v>
      </c>
      <c r="J386" s="106">
        <v>4080</v>
      </c>
      <c r="K386" s="106">
        <v>0</v>
      </c>
      <c r="L386" s="107">
        <f t="shared" si="32"/>
        <v>540848</v>
      </c>
      <c r="M386" s="107">
        <f t="shared" si="33"/>
        <v>45912</v>
      </c>
      <c r="N386" s="107">
        <f t="shared" si="30"/>
        <v>586760</v>
      </c>
      <c r="O386" s="133">
        <f t="shared" si="34"/>
        <v>430</v>
      </c>
      <c r="P386" s="133">
        <f t="shared" si="31"/>
        <v>0</v>
      </c>
    </row>
    <row r="387" spans="1:16" x14ac:dyDescent="0.2">
      <c r="A387" s="104">
        <v>3563</v>
      </c>
      <c r="B387" s="105">
        <v>4</v>
      </c>
      <c r="C387" s="132">
        <f t="shared" si="35"/>
        <v>7.2969983768787848E-4</v>
      </c>
      <c r="D387" s="106">
        <v>47856</v>
      </c>
      <c r="E387" s="106">
        <v>13536</v>
      </c>
      <c r="F387" s="106">
        <v>0</v>
      </c>
      <c r="G387" s="106">
        <v>0</v>
      </c>
      <c r="H387" s="106">
        <v>125808</v>
      </c>
      <c r="I387" s="106">
        <v>17984</v>
      </c>
      <c r="J387" s="106">
        <v>46340</v>
      </c>
      <c r="K387" s="106">
        <v>2064</v>
      </c>
      <c r="L387" s="107">
        <f t="shared" si="32"/>
        <v>253588</v>
      </c>
      <c r="M387" s="107">
        <f t="shared" si="33"/>
        <v>3358.4</v>
      </c>
      <c r="N387" s="107">
        <f t="shared" si="30"/>
        <v>256946.4</v>
      </c>
      <c r="O387" s="133">
        <f t="shared" si="34"/>
        <v>187</v>
      </c>
      <c r="P387" s="133">
        <f t="shared" si="31"/>
        <v>0</v>
      </c>
    </row>
    <row r="388" spans="1:16" x14ac:dyDescent="0.2">
      <c r="A388" s="104">
        <v>3563</v>
      </c>
      <c r="B388" s="105">
        <v>5</v>
      </c>
      <c r="C388" s="132">
        <f t="shared" si="35"/>
        <v>2.8715643166154678E-3</v>
      </c>
      <c r="D388" s="106">
        <v>0</v>
      </c>
      <c r="E388" s="106">
        <v>0</v>
      </c>
      <c r="F388" s="106">
        <v>0</v>
      </c>
      <c r="G388" s="106">
        <v>0</v>
      </c>
      <c r="H388" s="106">
        <v>0</v>
      </c>
      <c r="I388" s="106">
        <v>0</v>
      </c>
      <c r="J388" s="106">
        <v>0</v>
      </c>
      <c r="K388" s="106">
        <v>0</v>
      </c>
      <c r="L388" s="107">
        <f t="shared" si="32"/>
        <v>0</v>
      </c>
      <c r="M388" s="107">
        <f t="shared" si="33"/>
        <v>0</v>
      </c>
      <c r="N388" s="107">
        <f t="shared" si="30"/>
        <v>0</v>
      </c>
      <c r="O388" s="133">
        <f t="shared" si="34"/>
        <v>0</v>
      </c>
      <c r="P388" s="133">
        <f t="shared" si="31"/>
        <v>0</v>
      </c>
    </row>
    <row r="389" spans="1:16" x14ac:dyDescent="0.2">
      <c r="A389" s="104">
        <v>3563</v>
      </c>
      <c r="B389" s="105">
        <v>6</v>
      </c>
      <c r="C389" s="132">
        <f t="shared" si="35"/>
        <v>7.9485160891001037E-4</v>
      </c>
      <c r="D389" s="106">
        <v>15248</v>
      </c>
      <c r="E389" s="106">
        <v>0</v>
      </c>
      <c r="F389" s="106">
        <v>0</v>
      </c>
      <c r="G389" s="106">
        <v>0</v>
      </c>
      <c r="H389" s="106">
        <v>23040</v>
      </c>
      <c r="I389" s="106">
        <v>0</v>
      </c>
      <c r="J389" s="106">
        <v>2640</v>
      </c>
      <c r="K389" s="106">
        <v>0</v>
      </c>
      <c r="L389" s="107">
        <f t="shared" si="32"/>
        <v>40928</v>
      </c>
      <c r="M389" s="107">
        <f t="shared" si="33"/>
        <v>0</v>
      </c>
      <c r="N389" s="107">
        <f t="shared" si="30"/>
        <v>40928</v>
      </c>
      <c r="O389" s="133">
        <f t="shared" si="34"/>
        <v>33</v>
      </c>
      <c r="P389" s="133">
        <f t="shared" si="31"/>
        <v>0</v>
      </c>
    </row>
    <row r="390" spans="1:16" x14ac:dyDescent="0.2">
      <c r="A390" s="104">
        <v>3563</v>
      </c>
      <c r="B390" s="105">
        <v>7</v>
      </c>
      <c r="C390" s="132">
        <f t="shared" si="35"/>
        <v>8.746625286571221E-4</v>
      </c>
      <c r="D390" s="106">
        <v>0</v>
      </c>
      <c r="E390" s="106">
        <v>43792</v>
      </c>
      <c r="F390" s="106">
        <v>0</v>
      </c>
      <c r="G390" s="106">
        <v>0</v>
      </c>
      <c r="H390" s="106">
        <v>0</v>
      </c>
      <c r="I390" s="106">
        <v>109568</v>
      </c>
      <c r="J390" s="106">
        <v>0</v>
      </c>
      <c r="K390" s="106">
        <v>12895</v>
      </c>
      <c r="L390" s="107">
        <f t="shared" si="32"/>
        <v>166255</v>
      </c>
      <c r="M390" s="107">
        <f t="shared" si="33"/>
        <v>16625.5</v>
      </c>
      <c r="N390" s="107">
        <f t="shared" ref="N390:N453" si="36">SUM(L390:M390)</f>
        <v>182880.5</v>
      </c>
      <c r="O390" s="133">
        <f t="shared" si="34"/>
        <v>160</v>
      </c>
      <c r="P390" s="133">
        <f t="shared" ref="P390:P453" si="37">(G390+F390*1.1)*C390</f>
        <v>0</v>
      </c>
    </row>
    <row r="391" spans="1:16" x14ac:dyDescent="0.2">
      <c r="A391" s="104">
        <v>3563</v>
      </c>
      <c r="B391" s="105">
        <v>8</v>
      </c>
      <c r="C391" s="132">
        <f t="shared" si="35"/>
        <v>9.0886720854874148E-4</v>
      </c>
      <c r="D391" s="106">
        <v>0</v>
      </c>
      <c r="E391" s="106">
        <v>0</v>
      </c>
      <c r="F391" s="106">
        <v>0</v>
      </c>
      <c r="G391" s="106">
        <v>0</v>
      </c>
      <c r="H391" s="106">
        <v>3744</v>
      </c>
      <c r="I391" s="106">
        <v>0</v>
      </c>
      <c r="J391" s="106">
        <v>89432</v>
      </c>
      <c r="K391" s="106">
        <v>0</v>
      </c>
      <c r="L391" s="107">
        <f t="shared" ref="L391:L454" si="38">SUM(D391:K391)</f>
        <v>93176</v>
      </c>
      <c r="M391" s="107">
        <f t="shared" ref="M391:M454" si="39">IF(B391&lt;28,E391+F391+I391+K391,0)*0.1</f>
        <v>0</v>
      </c>
      <c r="N391" s="107">
        <f t="shared" si="36"/>
        <v>93176</v>
      </c>
      <c r="O391" s="133">
        <f t="shared" ref="O391:O454" si="40">ROUND(N391*C391,0)</f>
        <v>85</v>
      </c>
      <c r="P391" s="133">
        <f t="shared" si="37"/>
        <v>0</v>
      </c>
    </row>
    <row r="392" spans="1:16" x14ac:dyDescent="0.2">
      <c r="A392" s="104">
        <v>3563</v>
      </c>
      <c r="B392" s="105">
        <v>9</v>
      </c>
      <c r="C392" s="132">
        <f t="shared" si="35"/>
        <v>7.8019246038503074E-4</v>
      </c>
      <c r="D392" s="106">
        <v>0</v>
      </c>
      <c r="E392" s="106">
        <v>20080</v>
      </c>
      <c r="F392" s="106">
        <v>0</v>
      </c>
      <c r="G392" s="106">
        <v>0</v>
      </c>
      <c r="H392" s="106">
        <v>154352</v>
      </c>
      <c r="I392" s="106">
        <v>0</v>
      </c>
      <c r="J392" s="106">
        <v>11614</v>
      </c>
      <c r="K392" s="106">
        <v>1384</v>
      </c>
      <c r="L392" s="107">
        <f t="shared" si="38"/>
        <v>187430</v>
      </c>
      <c r="M392" s="107">
        <f t="shared" si="39"/>
        <v>2146.4</v>
      </c>
      <c r="N392" s="107">
        <f t="shared" si="36"/>
        <v>189576.4</v>
      </c>
      <c r="O392" s="133">
        <f t="shared" si="40"/>
        <v>148</v>
      </c>
      <c r="P392" s="133">
        <f t="shared" si="37"/>
        <v>0</v>
      </c>
    </row>
    <row r="393" spans="1:16" x14ac:dyDescent="0.2">
      <c r="A393" s="104">
        <v>3563</v>
      </c>
      <c r="B393" s="105">
        <v>10</v>
      </c>
      <c r="C393" s="132">
        <f t="shared" si="35"/>
        <v>1.1564439391928429E-3</v>
      </c>
      <c r="D393" s="106">
        <v>0</v>
      </c>
      <c r="E393" s="106">
        <v>8024</v>
      </c>
      <c r="F393" s="106">
        <v>0</v>
      </c>
      <c r="G393" s="106">
        <v>0</v>
      </c>
      <c r="H393" s="106">
        <v>0</v>
      </c>
      <c r="I393" s="106">
        <v>0</v>
      </c>
      <c r="J393" s="106">
        <v>0</v>
      </c>
      <c r="K393" s="106">
        <v>0</v>
      </c>
      <c r="L393" s="107">
        <f t="shared" si="38"/>
        <v>8024</v>
      </c>
      <c r="M393" s="107">
        <f t="shared" si="39"/>
        <v>802.40000000000009</v>
      </c>
      <c r="N393" s="107">
        <f t="shared" si="36"/>
        <v>8826.4</v>
      </c>
      <c r="O393" s="133">
        <f t="shared" si="40"/>
        <v>10</v>
      </c>
      <c r="P393" s="133">
        <f t="shared" si="37"/>
        <v>0</v>
      </c>
    </row>
    <row r="394" spans="1:16" x14ac:dyDescent="0.2">
      <c r="A394" s="104">
        <v>3563</v>
      </c>
      <c r="B394" s="105">
        <v>11</v>
      </c>
      <c r="C394" s="132">
        <f t="shared" si="35"/>
        <v>8.0055238889194702E-4</v>
      </c>
      <c r="D394" s="106">
        <v>0</v>
      </c>
      <c r="E394" s="106">
        <v>11520</v>
      </c>
      <c r="F394" s="106">
        <v>0</v>
      </c>
      <c r="G394" s="106">
        <v>0</v>
      </c>
      <c r="H394" s="106">
        <v>0</v>
      </c>
      <c r="I394" s="106">
        <v>130176</v>
      </c>
      <c r="J394" s="106">
        <v>0</v>
      </c>
      <c r="K394" s="106">
        <v>43679</v>
      </c>
      <c r="L394" s="107">
        <f t="shared" si="38"/>
        <v>185375</v>
      </c>
      <c r="M394" s="107">
        <f t="shared" si="39"/>
        <v>18537.5</v>
      </c>
      <c r="N394" s="107">
        <f t="shared" si="36"/>
        <v>203912.5</v>
      </c>
      <c r="O394" s="133">
        <f t="shared" si="40"/>
        <v>163</v>
      </c>
      <c r="P394" s="133">
        <f t="shared" si="37"/>
        <v>0</v>
      </c>
    </row>
    <row r="395" spans="1:16" x14ac:dyDescent="0.2">
      <c r="A395" s="104">
        <v>3563</v>
      </c>
      <c r="B395" s="105">
        <v>12</v>
      </c>
      <c r="C395" s="132">
        <f t="shared" si="35"/>
        <v>7.6960529756143418E-4</v>
      </c>
      <c r="D395" s="106">
        <v>410432</v>
      </c>
      <c r="E395" s="106">
        <v>0</v>
      </c>
      <c r="F395" s="106">
        <v>0</v>
      </c>
      <c r="G395" s="106">
        <v>140656</v>
      </c>
      <c r="H395" s="106">
        <v>0</v>
      </c>
      <c r="I395" s="106">
        <v>0</v>
      </c>
      <c r="J395" s="106">
        <v>48</v>
      </c>
      <c r="K395" s="106">
        <v>0</v>
      </c>
      <c r="L395" s="107">
        <f t="shared" si="38"/>
        <v>551136</v>
      </c>
      <c r="M395" s="107">
        <f t="shared" si="39"/>
        <v>0</v>
      </c>
      <c r="N395" s="107">
        <f t="shared" si="36"/>
        <v>551136</v>
      </c>
      <c r="O395" s="133">
        <f t="shared" si="40"/>
        <v>424</v>
      </c>
      <c r="P395" s="133">
        <f t="shared" si="37"/>
        <v>108.24960273380108</v>
      </c>
    </row>
    <row r="396" spans="1:16" x14ac:dyDescent="0.2">
      <c r="A396" s="104">
        <v>3563</v>
      </c>
      <c r="B396" s="105">
        <v>13</v>
      </c>
      <c r="C396" s="132">
        <f t="shared" si="35"/>
        <v>7.1666948344345212E-4</v>
      </c>
      <c r="D396" s="106">
        <v>55120</v>
      </c>
      <c r="E396" s="106">
        <v>0</v>
      </c>
      <c r="F396" s="106">
        <v>0</v>
      </c>
      <c r="G396" s="106">
        <v>0</v>
      </c>
      <c r="H396" s="106">
        <v>14992</v>
      </c>
      <c r="I396" s="106">
        <v>0</v>
      </c>
      <c r="J396" s="106">
        <v>424</v>
      </c>
      <c r="K396" s="106">
        <v>0</v>
      </c>
      <c r="L396" s="107">
        <f t="shared" si="38"/>
        <v>70536</v>
      </c>
      <c r="M396" s="107">
        <f t="shared" si="39"/>
        <v>0</v>
      </c>
      <c r="N396" s="107">
        <f t="shared" si="36"/>
        <v>70536</v>
      </c>
      <c r="O396" s="133">
        <f t="shared" si="40"/>
        <v>51</v>
      </c>
      <c r="P396" s="133">
        <f t="shared" si="37"/>
        <v>0</v>
      </c>
    </row>
    <row r="397" spans="1:16" x14ac:dyDescent="0.2">
      <c r="A397" s="104">
        <v>3563</v>
      </c>
      <c r="B397" s="105">
        <v>14</v>
      </c>
      <c r="C397" s="132">
        <f t="shared" si="35"/>
        <v>1.1613303220345029E-3</v>
      </c>
      <c r="D397" s="106">
        <v>0</v>
      </c>
      <c r="E397" s="106">
        <v>49932</v>
      </c>
      <c r="F397" s="106">
        <v>0</v>
      </c>
      <c r="G397" s="106">
        <v>0</v>
      </c>
      <c r="H397" s="106">
        <v>0</v>
      </c>
      <c r="I397" s="106">
        <v>165296</v>
      </c>
      <c r="J397" s="106">
        <v>0</v>
      </c>
      <c r="K397" s="106">
        <v>3852</v>
      </c>
      <c r="L397" s="107">
        <f t="shared" si="38"/>
        <v>219080</v>
      </c>
      <c r="M397" s="107">
        <f t="shared" si="39"/>
        <v>21908</v>
      </c>
      <c r="N397" s="107">
        <f t="shared" si="36"/>
        <v>240988</v>
      </c>
      <c r="O397" s="133">
        <f t="shared" si="40"/>
        <v>280</v>
      </c>
      <c r="P397" s="133">
        <f t="shared" si="37"/>
        <v>0</v>
      </c>
    </row>
    <row r="398" spans="1:16" x14ac:dyDescent="0.2">
      <c r="A398" s="104">
        <v>3563</v>
      </c>
      <c r="B398" s="105">
        <v>15</v>
      </c>
      <c r="C398" s="132">
        <f t="shared" si="35"/>
        <v>1.6320518691144066E-3</v>
      </c>
      <c r="D398" s="106">
        <v>0</v>
      </c>
      <c r="E398" s="106">
        <v>0</v>
      </c>
      <c r="F398" s="106">
        <v>0</v>
      </c>
      <c r="G398" s="106">
        <v>0</v>
      </c>
      <c r="H398" s="106">
        <v>0</v>
      </c>
      <c r="I398" s="106">
        <v>34608</v>
      </c>
      <c r="J398" s="106">
        <v>0</v>
      </c>
      <c r="K398" s="106">
        <v>0</v>
      </c>
      <c r="L398" s="107">
        <f t="shared" si="38"/>
        <v>34608</v>
      </c>
      <c r="M398" s="107">
        <f t="shared" si="39"/>
        <v>3460.8</v>
      </c>
      <c r="N398" s="107">
        <f t="shared" si="36"/>
        <v>38068.800000000003</v>
      </c>
      <c r="O398" s="133">
        <f t="shared" si="40"/>
        <v>62</v>
      </c>
      <c r="P398" s="133">
        <f t="shared" si="37"/>
        <v>0</v>
      </c>
    </row>
    <row r="399" spans="1:16" x14ac:dyDescent="0.2">
      <c r="A399" s="104">
        <v>3563</v>
      </c>
      <c r="B399" s="105">
        <v>16</v>
      </c>
      <c r="C399" s="132">
        <f t="shared" si="35"/>
        <v>9.4958706556257393E-4</v>
      </c>
      <c r="D399" s="106">
        <v>14928</v>
      </c>
      <c r="E399" s="106">
        <v>0</v>
      </c>
      <c r="F399" s="106">
        <v>0</v>
      </c>
      <c r="G399" s="106">
        <v>0</v>
      </c>
      <c r="H399" s="106">
        <v>528</v>
      </c>
      <c r="I399" s="106">
        <v>305232</v>
      </c>
      <c r="J399" s="106">
        <v>16</v>
      </c>
      <c r="K399" s="106">
        <v>25891</v>
      </c>
      <c r="L399" s="107">
        <f t="shared" si="38"/>
        <v>346595</v>
      </c>
      <c r="M399" s="107">
        <f t="shared" si="39"/>
        <v>33112.300000000003</v>
      </c>
      <c r="N399" s="107">
        <f t="shared" si="36"/>
        <v>379707.3</v>
      </c>
      <c r="O399" s="133">
        <f t="shared" si="40"/>
        <v>361</v>
      </c>
      <c r="P399" s="133">
        <f t="shared" si="37"/>
        <v>0</v>
      </c>
    </row>
    <row r="400" spans="1:16" x14ac:dyDescent="0.2">
      <c r="A400" s="104">
        <v>3563</v>
      </c>
      <c r="B400" s="105">
        <v>17</v>
      </c>
      <c r="C400" s="132">
        <f t="shared" si="35"/>
        <v>1.30303542444264E-3</v>
      </c>
      <c r="D400" s="106">
        <v>0</v>
      </c>
      <c r="E400" s="106">
        <v>0</v>
      </c>
      <c r="F400" s="106">
        <v>0</v>
      </c>
      <c r="G400" s="106">
        <v>0</v>
      </c>
      <c r="H400" s="106">
        <v>0</v>
      </c>
      <c r="I400" s="106">
        <v>20400</v>
      </c>
      <c r="J400" s="106">
        <v>0</v>
      </c>
      <c r="K400" s="106">
        <v>0</v>
      </c>
      <c r="L400" s="107">
        <f t="shared" si="38"/>
        <v>20400</v>
      </c>
      <c r="M400" s="107">
        <f t="shared" si="39"/>
        <v>2040</v>
      </c>
      <c r="N400" s="107">
        <f t="shared" si="36"/>
        <v>22440</v>
      </c>
      <c r="O400" s="133">
        <f t="shared" si="40"/>
        <v>29</v>
      </c>
      <c r="P400" s="133">
        <f t="shared" si="37"/>
        <v>0</v>
      </c>
    </row>
    <row r="401" spans="1:16" x14ac:dyDescent="0.2">
      <c r="A401" s="104">
        <v>3563</v>
      </c>
      <c r="B401" s="105">
        <v>18</v>
      </c>
      <c r="C401" s="132">
        <f t="shared" si="35"/>
        <v>9.8053415689308655E-4</v>
      </c>
      <c r="D401" s="106">
        <v>0</v>
      </c>
      <c r="E401" s="106">
        <v>0</v>
      </c>
      <c r="F401" s="106">
        <v>0</v>
      </c>
      <c r="G401" s="106">
        <v>0</v>
      </c>
      <c r="H401" s="106">
        <v>0</v>
      </c>
      <c r="I401" s="106">
        <v>128</v>
      </c>
      <c r="J401" s="106">
        <v>0</v>
      </c>
      <c r="K401" s="106">
        <v>0</v>
      </c>
      <c r="L401" s="107">
        <f t="shared" si="38"/>
        <v>128</v>
      </c>
      <c r="M401" s="107">
        <f t="shared" si="39"/>
        <v>12.8</v>
      </c>
      <c r="N401" s="107">
        <f t="shared" si="36"/>
        <v>140.80000000000001</v>
      </c>
      <c r="O401" s="133">
        <f t="shared" si="40"/>
        <v>0</v>
      </c>
      <c r="P401" s="133">
        <f t="shared" si="37"/>
        <v>0</v>
      </c>
    </row>
    <row r="402" spans="1:16" x14ac:dyDescent="0.2">
      <c r="A402" s="104">
        <v>3563</v>
      </c>
      <c r="B402" s="105">
        <v>19</v>
      </c>
      <c r="C402" s="132">
        <f t="shared" si="35"/>
        <v>7.2644224912677183E-4</v>
      </c>
      <c r="D402" s="106">
        <v>0</v>
      </c>
      <c r="E402" s="106">
        <v>218240</v>
      </c>
      <c r="F402" s="106">
        <v>147104</v>
      </c>
      <c r="G402" s="106">
        <v>0</v>
      </c>
      <c r="H402" s="106">
        <v>0</v>
      </c>
      <c r="I402" s="106">
        <v>12720</v>
      </c>
      <c r="J402" s="106">
        <v>0</v>
      </c>
      <c r="K402" s="106">
        <v>196</v>
      </c>
      <c r="L402" s="107">
        <f t="shared" si="38"/>
        <v>378260</v>
      </c>
      <c r="M402" s="107">
        <f t="shared" si="39"/>
        <v>37826</v>
      </c>
      <c r="N402" s="107">
        <f t="shared" si="36"/>
        <v>416086</v>
      </c>
      <c r="O402" s="133">
        <f t="shared" si="40"/>
        <v>302</v>
      </c>
      <c r="P402" s="133">
        <f t="shared" si="37"/>
        <v>117.54881667709913</v>
      </c>
    </row>
    <row r="403" spans="1:16" x14ac:dyDescent="0.2">
      <c r="A403" s="104">
        <v>3563</v>
      </c>
      <c r="B403" s="105">
        <v>20</v>
      </c>
      <c r="C403" s="132">
        <f t="shared" si="35"/>
        <v>9.0235203142652819E-4</v>
      </c>
      <c r="D403" s="106">
        <v>0</v>
      </c>
      <c r="E403" s="106">
        <v>0</v>
      </c>
      <c r="F403" s="106">
        <v>0</v>
      </c>
      <c r="G403" s="106">
        <v>0</v>
      </c>
      <c r="H403" s="106">
        <v>65456</v>
      </c>
      <c r="I403" s="106">
        <v>0</v>
      </c>
      <c r="J403" s="106">
        <v>0</v>
      </c>
      <c r="K403" s="106">
        <v>0</v>
      </c>
      <c r="L403" s="107">
        <f t="shared" si="38"/>
        <v>65456</v>
      </c>
      <c r="M403" s="107">
        <f t="shared" si="39"/>
        <v>0</v>
      </c>
      <c r="N403" s="107">
        <f t="shared" si="36"/>
        <v>65456</v>
      </c>
      <c r="O403" s="133">
        <f t="shared" si="40"/>
        <v>59</v>
      </c>
      <c r="P403" s="133">
        <f t="shared" si="37"/>
        <v>0</v>
      </c>
    </row>
    <row r="404" spans="1:16" x14ac:dyDescent="0.2">
      <c r="A404" s="104">
        <v>3563</v>
      </c>
      <c r="B404" s="105">
        <v>21</v>
      </c>
      <c r="C404" s="132">
        <f t="shared" si="35"/>
        <v>9.2026876851261457E-4</v>
      </c>
      <c r="D404" s="106">
        <v>0</v>
      </c>
      <c r="E404" s="106">
        <v>0</v>
      </c>
      <c r="F404" s="106">
        <v>0</v>
      </c>
      <c r="G404" s="106">
        <v>0</v>
      </c>
      <c r="H404" s="106">
        <v>114320</v>
      </c>
      <c r="I404" s="106">
        <v>0</v>
      </c>
      <c r="J404" s="106">
        <v>47328</v>
      </c>
      <c r="K404" s="106">
        <v>0</v>
      </c>
      <c r="L404" s="107">
        <f t="shared" si="38"/>
        <v>161648</v>
      </c>
      <c r="M404" s="107">
        <f t="shared" si="39"/>
        <v>0</v>
      </c>
      <c r="N404" s="107">
        <f t="shared" si="36"/>
        <v>161648</v>
      </c>
      <c r="O404" s="133">
        <f t="shared" si="40"/>
        <v>149</v>
      </c>
      <c r="P404" s="133">
        <f t="shared" si="37"/>
        <v>0</v>
      </c>
    </row>
    <row r="405" spans="1:16" x14ac:dyDescent="0.2">
      <c r="A405" s="104">
        <v>3563</v>
      </c>
      <c r="B405" s="105">
        <v>22</v>
      </c>
      <c r="C405" s="132">
        <f t="shared" si="35"/>
        <v>8.1521153741692665E-4</v>
      </c>
      <c r="D405" s="106">
        <v>0</v>
      </c>
      <c r="E405" s="106">
        <v>0</v>
      </c>
      <c r="F405" s="106">
        <v>0</v>
      </c>
      <c r="G405" s="106">
        <v>0</v>
      </c>
      <c r="H405" s="106">
        <v>14816</v>
      </c>
      <c r="I405" s="106">
        <v>0</v>
      </c>
      <c r="J405" s="106">
        <v>928</v>
      </c>
      <c r="K405" s="106">
        <v>0</v>
      </c>
      <c r="L405" s="107">
        <f t="shared" si="38"/>
        <v>15744</v>
      </c>
      <c r="M405" s="107">
        <f t="shared" si="39"/>
        <v>0</v>
      </c>
      <c r="N405" s="107">
        <f t="shared" si="36"/>
        <v>15744</v>
      </c>
      <c r="O405" s="133">
        <f t="shared" si="40"/>
        <v>13</v>
      </c>
      <c r="P405" s="133">
        <f t="shared" si="37"/>
        <v>0</v>
      </c>
    </row>
    <row r="406" spans="1:16" x14ac:dyDescent="0.2">
      <c r="A406" s="104">
        <v>3563</v>
      </c>
      <c r="B406" s="105">
        <v>23</v>
      </c>
      <c r="C406" s="132">
        <f t="shared" si="35"/>
        <v>9.2922713705565765E-4</v>
      </c>
      <c r="D406" s="106">
        <v>100416</v>
      </c>
      <c r="E406" s="106">
        <v>0</v>
      </c>
      <c r="F406" s="106">
        <v>0</v>
      </c>
      <c r="G406" s="106">
        <v>0</v>
      </c>
      <c r="H406" s="106">
        <v>0</v>
      </c>
      <c r="I406" s="106">
        <v>0</v>
      </c>
      <c r="J406" s="106">
        <v>287</v>
      </c>
      <c r="K406" s="106">
        <v>0</v>
      </c>
      <c r="L406" s="107">
        <f t="shared" si="38"/>
        <v>100703</v>
      </c>
      <c r="M406" s="107">
        <f t="shared" si="39"/>
        <v>0</v>
      </c>
      <c r="N406" s="107">
        <f t="shared" si="36"/>
        <v>100703</v>
      </c>
      <c r="O406" s="133">
        <f t="shared" si="40"/>
        <v>94</v>
      </c>
      <c r="P406" s="133">
        <f t="shared" si="37"/>
        <v>0</v>
      </c>
    </row>
    <row r="407" spans="1:16" x14ac:dyDescent="0.2">
      <c r="A407" s="104">
        <v>3563</v>
      </c>
      <c r="B407" s="105">
        <v>24</v>
      </c>
      <c r="C407" s="132">
        <f t="shared" si="35"/>
        <v>8.0625316887388357E-4</v>
      </c>
      <c r="D407" s="106">
        <v>43200</v>
      </c>
      <c r="E407" s="106">
        <v>0</v>
      </c>
      <c r="F407" s="106">
        <v>0</v>
      </c>
      <c r="G407" s="106">
        <v>0</v>
      </c>
      <c r="H407" s="106">
        <v>74864</v>
      </c>
      <c r="I407" s="106">
        <v>0</v>
      </c>
      <c r="J407" s="106">
        <v>5363</v>
      </c>
      <c r="K407" s="106">
        <v>0</v>
      </c>
      <c r="L407" s="107">
        <f t="shared" si="38"/>
        <v>123427</v>
      </c>
      <c r="M407" s="107">
        <f t="shared" si="39"/>
        <v>0</v>
      </c>
      <c r="N407" s="107">
        <f t="shared" si="36"/>
        <v>123427</v>
      </c>
      <c r="O407" s="133">
        <f t="shared" si="40"/>
        <v>100</v>
      </c>
      <c r="P407" s="133">
        <f t="shared" si="37"/>
        <v>0</v>
      </c>
    </row>
    <row r="408" spans="1:16" x14ac:dyDescent="0.2">
      <c r="A408" s="104">
        <v>3563</v>
      </c>
      <c r="B408" s="105">
        <v>25</v>
      </c>
      <c r="C408" s="132">
        <f t="shared" si="35"/>
        <v>6.7513522928934282E-4</v>
      </c>
      <c r="D408" s="106">
        <v>562368</v>
      </c>
      <c r="E408" s="106">
        <v>0</v>
      </c>
      <c r="F408" s="106">
        <v>0</v>
      </c>
      <c r="G408" s="106">
        <v>0</v>
      </c>
      <c r="H408" s="106">
        <v>6368</v>
      </c>
      <c r="I408" s="106">
        <v>0</v>
      </c>
      <c r="J408" s="106">
        <v>3196</v>
      </c>
      <c r="K408" s="106">
        <v>0</v>
      </c>
      <c r="L408" s="107">
        <f t="shared" si="38"/>
        <v>571932</v>
      </c>
      <c r="M408" s="107">
        <f t="shared" si="39"/>
        <v>0</v>
      </c>
      <c r="N408" s="107">
        <f t="shared" si="36"/>
        <v>571932</v>
      </c>
      <c r="O408" s="133">
        <f t="shared" si="40"/>
        <v>386</v>
      </c>
      <c r="P408" s="133">
        <f t="shared" si="37"/>
        <v>0</v>
      </c>
    </row>
    <row r="409" spans="1:16" x14ac:dyDescent="0.2">
      <c r="A409" s="104">
        <v>3563</v>
      </c>
      <c r="B409" s="105">
        <v>26</v>
      </c>
      <c r="C409" s="132">
        <f t="shared" si="35"/>
        <v>9.0398082570708146E-4</v>
      </c>
      <c r="D409" s="106">
        <v>215824</v>
      </c>
      <c r="E409" s="106">
        <v>0</v>
      </c>
      <c r="F409" s="106">
        <v>0</v>
      </c>
      <c r="G409" s="106">
        <v>0</v>
      </c>
      <c r="H409" s="106">
        <v>1056</v>
      </c>
      <c r="I409" s="106">
        <v>0</v>
      </c>
      <c r="J409" s="106">
        <v>744</v>
      </c>
      <c r="K409" s="106">
        <v>0</v>
      </c>
      <c r="L409" s="107">
        <f t="shared" si="38"/>
        <v>217624</v>
      </c>
      <c r="M409" s="107">
        <f t="shared" si="39"/>
        <v>0</v>
      </c>
      <c r="N409" s="107">
        <f t="shared" si="36"/>
        <v>217624</v>
      </c>
      <c r="O409" s="133">
        <f t="shared" si="40"/>
        <v>197</v>
      </c>
      <c r="P409" s="133">
        <f t="shared" si="37"/>
        <v>0</v>
      </c>
    </row>
    <row r="410" spans="1:16" x14ac:dyDescent="0.2">
      <c r="A410" s="104">
        <v>3563</v>
      </c>
      <c r="B410" s="105">
        <v>27</v>
      </c>
      <c r="C410" s="132">
        <f t="shared" si="35"/>
        <v>0</v>
      </c>
      <c r="D410" s="106">
        <v>0</v>
      </c>
      <c r="E410" s="106">
        <v>0</v>
      </c>
      <c r="F410" s="106">
        <v>0</v>
      </c>
      <c r="G410" s="106">
        <v>0</v>
      </c>
      <c r="H410" s="106">
        <v>0</v>
      </c>
      <c r="I410" s="106">
        <v>0</v>
      </c>
      <c r="J410" s="106">
        <v>0</v>
      </c>
      <c r="K410" s="106">
        <v>0</v>
      </c>
      <c r="L410" s="107">
        <f t="shared" si="38"/>
        <v>0</v>
      </c>
      <c r="M410" s="107">
        <f t="shared" si="39"/>
        <v>0</v>
      </c>
      <c r="N410" s="107">
        <f t="shared" si="36"/>
        <v>0</v>
      </c>
      <c r="O410" s="133">
        <f t="shared" si="40"/>
        <v>0</v>
      </c>
      <c r="P410" s="133">
        <f t="shared" si="37"/>
        <v>0</v>
      </c>
    </row>
    <row r="411" spans="1:16" x14ac:dyDescent="0.2">
      <c r="A411" s="104">
        <v>10387</v>
      </c>
      <c r="B411" s="105">
        <v>1</v>
      </c>
      <c r="C411" s="132">
        <f t="shared" si="35"/>
        <v>8.1032515457526674E-4</v>
      </c>
      <c r="D411" s="106">
        <v>3648</v>
      </c>
      <c r="E411" s="106">
        <v>0</v>
      </c>
      <c r="F411" s="106">
        <v>0</v>
      </c>
      <c r="G411" s="106">
        <v>0</v>
      </c>
      <c r="H411" s="106">
        <v>0</v>
      </c>
      <c r="I411" s="106">
        <v>0</v>
      </c>
      <c r="J411" s="106">
        <v>1440</v>
      </c>
      <c r="K411" s="106">
        <v>0</v>
      </c>
      <c r="L411" s="107">
        <f t="shared" si="38"/>
        <v>5088</v>
      </c>
      <c r="M411" s="107">
        <f t="shared" si="39"/>
        <v>0</v>
      </c>
      <c r="N411" s="107">
        <f t="shared" si="36"/>
        <v>5088</v>
      </c>
      <c r="O411" s="133">
        <f t="shared" si="40"/>
        <v>4</v>
      </c>
      <c r="P411" s="133">
        <f t="shared" si="37"/>
        <v>0</v>
      </c>
    </row>
    <row r="412" spans="1:16" x14ac:dyDescent="0.2">
      <c r="A412" s="104">
        <v>10387</v>
      </c>
      <c r="B412" s="105">
        <v>2</v>
      </c>
      <c r="C412" s="132">
        <f t="shared" si="35"/>
        <v>8.1765472883775655E-4</v>
      </c>
      <c r="D412" s="106">
        <v>42048</v>
      </c>
      <c r="E412" s="106">
        <v>0</v>
      </c>
      <c r="F412" s="106">
        <v>0</v>
      </c>
      <c r="G412" s="106">
        <v>0</v>
      </c>
      <c r="H412" s="106">
        <v>54032</v>
      </c>
      <c r="I412" s="106">
        <v>0</v>
      </c>
      <c r="J412" s="106">
        <v>1792</v>
      </c>
      <c r="K412" s="106">
        <v>0</v>
      </c>
      <c r="L412" s="107">
        <f t="shared" si="38"/>
        <v>97872</v>
      </c>
      <c r="M412" s="107">
        <f t="shared" si="39"/>
        <v>0</v>
      </c>
      <c r="N412" s="107">
        <f t="shared" si="36"/>
        <v>97872</v>
      </c>
      <c r="O412" s="133">
        <f t="shared" si="40"/>
        <v>80</v>
      </c>
      <c r="P412" s="133">
        <f t="shared" si="37"/>
        <v>0</v>
      </c>
    </row>
    <row r="413" spans="1:16" x14ac:dyDescent="0.2">
      <c r="A413" s="104">
        <v>10387</v>
      </c>
      <c r="B413" s="105">
        <v>3</v>
      </c>
      <c r="C413" s="132">
        <f t="shared" si="35"/>
        <v>7.3214302910870838E-4</v>
      </c>
      <c r="D413" s="106">
        <v>0</v>
      </c>
      <c r="E413" s="106">
        <v>1470480</v>
      </c>
      <c r="F413" s="106">
        <v>0</v>
      </c>
      <c r="G413" s="106">
        <v>0</v>
      </c>
      <c r="H413" s="106">
        <v>0</v>
      </c>
      <c r="I413" s="106">
        <v>1504</v>
      </c>
      <c r="J413" s="106">
        <v>0</v>
      </c>
      <c r="K413" s="106">
        <v>0</v>
      </c>
      <c r="L413" s="107">
        <f t="shared" si="38"/>
        <v>1471984</v>
      </c>
      <c r="M413" s="107">
        <f t="shared" si="39"/>
        <v>147198.39999999999</v>
      </c>
      <c r="N413" s="107">
        <f t="shared" si="36"/>
        <v>1619182.4</v>
      </c>
      <c r="O413" s="133">
        <f t="shared" si="40"/>
        <v>1185</v>
      </c>
      <c r="P413" s="133">
        <f t="shared" si="37"/>
        <v>0</v>
      </c>
    </row>
    <row r="414" spans="1:16" x14ac:dyDescent="0.2">
      <c r="A414" s="104">
        <v>10387</v>
      </c>
      <c r="B414" s="105">
        <v>4</v>
      </c>
      <c r="C414" s="132">
        <f t="shared" si="35"/>
        <v>7.2969983768787848E-4</v>
      </c>
      <c r="D414" s="106">
        <v>160384</v>
      </c>
      <c r="E414" s="106">
        <v>49792</v>
      </c>
      <c r="F414" s="106">
        <v>0</v>
      </c>
      <c r="G414" s="106">
        <v>0</v>
      </c>
      <c r="H414" s="106">
        <v>110720</v>
      </c>
      <c r="I414" s="106">
        <v>20624</v>
      </c>
      <c r="J414" s="106">
        <v>48514</v>
      </c>
      <c r="K414" s="106">
        <v>2048</v>
      </c>
      <c r="L414" s="107">
        <f t="shared" si="38"/>
        <v>392082</v>
      </c>
      <c r="M414" s="107">
        <f t="shared" si="39"/>
        <v>7246.4000000000005</v>
      </c>
      <c r="N414" s="107">
        <f t="shared" si="36"/>
        <v>399328.4</v>
      </c>
      <c r="O414" s="133">
        <f t="shared" si="40"/>
        <v>291</v>
      </c>
      <c r="P414" s="133">
        <f t="shared" si="37"/>
        <v>0</v>
      </c>
    </row>
    <row r="415" spans="1:16" x14ac:dyDescent="0.2">
      <c r="A415" s="104">
        <v>10387</v>
      </c>
      <c r="B415" s="105">
        <v>5</v>
      </c>
      <c r="C415" s="132">
        <f t="shared" si="35"/>
        <v>2.8715643166154678E-3</v>
      </c>
      <c r="D415" s="106">
        <v>0</v>
      </c>
      <c r="E415" s="106">
        <v>0</v>
      </c>
      <c r="F415" s="106">
        <v>0</v>
      </c>
      <c r="G415" s="106">
        <v>0</v>
      </c>
      <c r="H415" s="106">
        <v>0</v>
      </c>
      <c r="I415" s="106">
        <v>0</v>
      </c>
      <c r="J415" s="106">
        <v>0</v>
      </c>
      <c r="K415" s="106">
        <v>0</v>
      </c>
      <c r="L415" s="107">
        <f t="shared" si="38"/>
        <v>0</v>
      </c>
      <c r="M415" s="107">
        <f t="shared" si="39"/>
        <v>0</v>
      </c>
      <c r="N415" s="107">
        <f t="shared" si="36"/>
        <v>0</v>
      </c>
      <c r="O415" s="133">
        <f t="shared" si="40"/>
        <v>0</v>
      </c>
      <c r="P415" s="133">
        <f t="shared" si="37"/>
        <v>0</v>
      </c>
    </row>
    <row r="416" spans="1:16" x14ac:dyDescent="0.2">
      <c r="A416" s="104">
        <v>10387</v>
      </c>
      <c r="B416" s="105">
        <v>6</v>
      </c>
      <c r="C416" s="132">
        <f t="shared" si="35"/>
        <v>7.9485160891001037E-4</v>
      </c>
      <c r="D416" s="106">
        <v>44096</v>
      </c>
      <c r="E416" s="106">
        <v>0</v>
      </c>
      <c r="F416" s="106">
        <v>0</v>
      </c>
      <c r="G416" s="106">
        <v>0</v>
      </c>
      <c r="H416" s="106">
        <v>0</v>
      </c>
      <c r="I416" s="106">
        <v>0</v>
      </c>
      <c r="J416" s="106">
        <v>90476</v>
      </c>
      <c r="K416" s="106">
        <v>0</v>
      </c>
      <c r="L416" s="107">
        <f t="shared" si="38"/>
        <v>134572</v>
      </c>
      <c r="M416" s="107">
        <f t="shared" si="39"/>
        <v>0</v>
      </c>
      <c r="N416" s="107">
        <f t="shared" si="36"/>
        <v>134572</v>
      </c>
      <c r="O416" s="133">
        <f t="shared" si="40"/>
        <v>107</v>
      </c>
      <c r="P416" s="133">
        <f t="shared" si="37"/>
        <v>0</v>
      </c>
    </row>
    <row r="417" spans="1:16" x14ac:dyDescent="0.2">
      <c r="A417" s="104">
        <v>10387</v>
      </c>
      <c r="B417" s="105">
        <v>7</v>
      </c>
      <c r="C417" s="132">
        <f t="shared" ref="C417:C480" si="41">C390</f>
        <v>8.746625286571221E-4</v>
      </c>
      <c r="D417" s="106">
        <v>0</v>
      </c>
      <c r="E417" s="106">
        <v>80400</v>
      </c>
      <c r="F417" s="106">
        <v>0</v>
      </c>
      <c r="G417" s="106">
        <v>0</v>
      </c>
      <c r="H417" s="106">
        <v>0</v>
      </c>
      <c r="I417" s="106">
        <v>190176</v>
      </c>
      <c r="J417" s="106">
        <v>0</v>
      </c>
      <c r="K417" s="106">
        <v>32612</v>
      </c>
      <c r="L417" s="107">
        <f t="shared" si="38"/>
        <v>303188</v>
      </c>
      <c r="M417" s="107">
        <f t="shared" si="39"/>
        <v>30318.800000000003</v>
      </c>
      <c r="N417" s="107">
        <f t="shared" si="36"/>
        <v>333506.8</v>
      </c>
      <c r="O417" s="133">
        <f t="shared" si="40"/>
        <v>292</v>
      </c>
      <c r="P417" s="133">
        <f t="shared" si="37"/>
        <v>0</v>
      </c>
    </row>
    <row r="418" spans="1:16" x14ac:dyDescent="0.2">
      <c r="A418" s="104">
        <v>10387</v>
      </c>
      <c r="B418" s="105">
        <v>8</v>
      </c>
      <c r="C418" s="132">
        <f t="shared" si="41"/>
        <v>9.0886720854874148E-4</v>
      </c>
      <c r="D418" s="106">
        <v>0</v>
      </c>
      <c r="E418" s="106">
        <v>0</v>
      </c>
      <c r="F418" s="106">
        <v>0</v>
      </c>
      <c r="G418" s="106">
        <v>0</v>
      </c>
      <c r="H418" s="106">
        <v>32464</v>
      </c>
      <c r="I418" s="106">
        <v>0</v>
      </c>
      <c r="J418" s="106">
        <v>13490</v>
      </c>
      <c r="K418" s="106">
        <v>0</v>
      </c>
      <c r="L418" s="107">
        <f t="shared" si="38"/>
        <v>45954</v>
      </c>
      <c r="M418" s="107">
        <f t="shared" si="39"/>
        <v>0</v>
      </c>
      <c r="N418" s="107">
        <f t="shared" si="36"/>
        <v>45954</v>
      </c>
      <c r="O418" s="133">
        <f t="shared" si="40"/>
        <v>42</v>
      </c>
      <c r="P418" s="133">
        <f t="shared" si="37"/>
        <v>0</v>
      </c>
    </row>
    <row r="419" spans="1:16" x14ac:dyDescent="0.2">
      <c r="A419" s="104">
        <v>10387</v>
      </c>
      <c r="B419" s="105">
        <v>9</v>
      </c>
      <c r="C419" s="132">
        <f t="shared" si="41"/>
        <v>7.8019246038503074E-4</v>
      </c>
      <c r="D419" s="106">
        <v>61296</v>
      </c>
      <c r="E419" s="106">
        <v>68512</v>
      </c>
      <c r="F419" s="106">
        <v>0</v>
      </c>
      <c r="G419" s="106">
        <v>0</v>
      </c>
      <c r="H419" s="106">
        <v>240720</v>
      </c>
      <c r="I419" s="106">
        <v>288</v>
      </c>
      <c r="J419" s="106">
        <v>12256</v>
      </c>
      <c r="K419" s="106">
        <v>0</v>
      </c>
      <c r="L419" s="107">
        <f t="shared" si="38"/>
        <v>383072</v>
      </c>
      <c r="M419" s="107">
        <f t="shared" si="39"/>
        <v>6880</v>
      </c>
      <c r="N419" s="107">
        <f t="shared" si="36"/>
        <v>389952</v>
      </c>
      <c r="O419" s="133">
        <f t="shared" si="40"/>
        <v>304</v>
      </c>
      <c r="P419" s="133">
        <f t="shared" si="37"/>
        <v>0</v>
      </c>
    </row>
    <row r="420" spans="1:16" x14ac:dyDescent="0.2">
      <c r="A420" s="104">
        <v>10387</v>
      </c>
      <c r="B420" s="105">
        <v>10</v>
      </c>
      <c r="C420" s="132">
        <f t="shared" si="41"/>
        <v>1.1564439391928429E-3</v>
      </c>
      <c r="D420" s="106">
        <v>0</v>
      </c>
      <c r="E420" s="106">
        <v>43856</v>
      </c>
      <c r="F420" s="106">
        <v>0</v>
      </c>
      <c r="G420" s="106">
        <v>0</v>
      </c>
      <c r="H420" s="106">
        <v>0</v>
      </c>
      <c r="I420" s="106">
        <v>512</v>
      </c>
      <c r="J420" s="106">
        <v>0</v>
      </c>
      <c r="K420" s="106">
        <v>0</v>
      </c>
      <c r="L420" s="107">
        <f t="shared" si="38"/>
        <v>44368</v>
      </c>
      <c r="M420" s="107">
        <f t="shared" si="39"/>
        <v>4436.8</v>
      </c>
      <c r="N420" s="107">
        <f t="shared" si="36"/>
        <v>48804.800000000003</v>
      </c>
      <c r="O420" s="133">
        <f t="shared" si="40"/>
        <v>56</v>
      </c>
      <c r="P420" s="133">
        <f t="shared" si="37"/>
        <v>0</v>
      </c>
    </row>
    <row r="421" spans="1:16" x14ac:dyDescent="0.2">
      <c r="A421" s="104">
        <v>10387</v>
      </c>
      <c r="B421" s="105">
        <v>11</v>
      </c>
      <c r="C421" s="132">
        <f t="shared" si="41"/>
        <v>8.0055238889194702E-4</v>
      </c>
      <c r="D421" s="106">
        <v>0</v>
      </c>
      <c r="E421" s="106">
        <v>35136</v>
      </c>
      <c r="F421" s="106">
        <v>0</v>
      </c>
      <c r="G421" s="106">
        <v>0</v>
      </c>
      <c r="H421" s="106">
        <v>0</v>
      </c>
      <c r="I421" s="106">
        <v>96512</v>
      </c>
      <c r="J421" s="106">
        <v>0</v>
      </c>
      <c r="K421" s="106">
        <v>46969</v>
      </c>
      <c r="L421" s="107">
        <f t="shared" si="38"/>
        <v>178617</v>
      </c>
      <c r="M421" s="107">
        <f t="shared" si="39"/>
        <v>17861.7</v>
      </c>
      <c r="N421" s="107">
        <f t="shared" si="36"/>
        <v>196478.7</v>
      </c>
      <c r="O421" s="133">
        <f t="shared" si="40"/>
        <v>157</v>
      </c>
      <c r="P421" s="133">
        <f t="shared" si="37"/>
        <v>0</v>
      </c>
    </row>
    <row r="422" spans="1:16" x14ac:dyDescent="0.2">
      <c r="A422" s="104">
        <v>10387</v>
      </c>
      <c r="B422" s="105">
        <v>12</v>
      </c>
      <c r="C422" s="132">
        <f t="shared" si="41"/>
        <v>7.6960529756143418E-4</v>
      </c>
      <c r="D422" s="106">
        <v>1411024</v>
      </c>
      <c r="E422" s="106">
        <v>0</v>
      </c>
      <c r="F422" s="106">
        <v>0</v>
      </c>
      <c r="G422" s="106">
        <v>457424</v>
      </c>
      <c r="H422" s="106">
        <v>0</v>
      </c>
      <c r="I422" s="106">
        <v>0</v>
      </c>
      <c r="J422" s="106">
        <v>6254</v>
      </c>
      <c r="K422" s="106">
        <v>0</v>
      </c>
      <c r="L422" s="107">
        <f t="shared" si="38"/>
        <v>1874702</v>
      </c>
      <c r="M422" s="107">
        <f t="shared" si="39"/>
        <v>0</v>
      </c>
      <c r="N422" s="107">
        <f t="shared" si="36"/>
        <v>1874702</v>
      </c>
      <c r="O422" s="133">
        <f t="shared" si="40"/>
        <v>1443</v>
      </c>
      <c r="P422" s="133">
        <f t="shared" si="37"/>
        <v>352.03593363174144</v>
      </c>
    </row>
    <row r="423" spans="1:16" x14ac:dyDescent="0.2">
      <c r="A423" s="104">
        <v>10387</v>
      </c>
      <c r="B423" s="105">
        <v>13</v>
      </c>
      <c r="C423" s="132">
        <f t="shared" si="41"/>
        <v>7.1666948344345212E-4</v>
      </c>
      <c r="D423" s="106">
        <v>128080</v>
      </c>
      <c r="E423" s="106">
        <v>0</v>
      </c>
      <c r="F423" s="106">
        <v>0</v>
      </c>
      <c r="G423" s="106">
        <v>0</v>
      </c>
      <c r="H423" s="106">
        <v>38336</v>
      </c>
      <c r="I423" s="106">
        <v>0</v>
      </c>
      <c r="J423" s="106">
        <v>2176</v>
      </c>
      <c r="K423" s="106">
        <v>0</v>
      </c>
      <c r="L423" s="107">
        <f t="shared" si="38"/>
        <v>168592</v>
      </c>
      <c r="M423" s="107">
        <f t="shared" si="39"/>
        <v>0</v>
      </c>
      <c r="N423" s="107">
        <f t="shared" si="36"/>
        <v>168592</v>
      </c>
      <c r="O423" s="133">
        <f t="shared" si="40"/>
        <v>121</v>
      </c>
      <c r="P423" s="133">
        <f t="shared" si="37"/>
        <v>0</v>
      </c>
    </row>
    <row r="424" spans="1:16" x14ac:dyDescent="0.2">
      <c r="A424" s="104">
        <v>10387</v>
      </c>
      <c r="B424" s="105">
        <v>14</v>
      </c>
      <c r="C424" s="132">
        <f t="shared" si="41"/>
        <v>1.1613303220345029E-3</v>
      </c>
      <c r="D424" s="106">
        <v>0</v>
      </c>
      <c r="E424" s="106">
        <v>0</v>
      </c>
      <c r="F424" s="106">
        <v>0</v>
      </c>
      <c r="G424" s="106">
        <v>0</v>
      </c>
      <c r="H424" s="106">
        <v>0</v>
      </c>
      <c r="I424" s="106">
        <v>290832</v>
      </c>
      <c r="J424" s="106">
        <v>0</v>
      </c>
      <c r="K424" s="106">
        <v>15520</v>
      </c>
      <c r="L424" s="107">
        <f t="shared" si="38"/>
        <v>306352</v>
      </c>
      <c r="M424" s="107">
        <f t="shared" si="39"/>
        <v>30635.200000000001</v>
      </c>
      <c r="N424" s="107">
        <f t="shared" si="36"/>
        <v>336987.2</v>
      </c>
      <c r="O424" s="133">
        <f t="shared" si="40"/>
        <v>391</v>
      </c>
      <c r="P424" s="133">
        <f t="shared" si="37"/>
        <v>0</v>
      </c>
    </row>
    <row r="425" spans="1:16" x14ac:dyDescent="0.2">
      <c r="A425" s="104">
        <v>10387</v>
      </c>
      <c r="B425" s="105">
        <v>15</v>
      </c>
      <c r="C425" s="132">
        <f t="shared" si="41"/>
        <v>1.6320518691144066E-3</v>
      </c>
      <c r="D425" s="106">
        <v>0</v>
      </c>
      <c r="E425" s="106">
        <v>0</v>
      </c>
      <c r="F425" s="106">
        <v>0</v>
      </c>
      <c r="G425" s="106">
        <v>0</v>
      </c>
      <c r="H425" s="106">
        <v>0</v>
      </c>
      <c r="I425" s="106">
        <v>23360</v>
      </c>
      <c r="J425" s="106">
        <v>0</v>
      </c>
      <c r="K425" s="106">
        <v>0</v>
      </c>
      <c r="L425" s="107">
        <f t="shared" si="38"/>
        <v>23360</v>
      </c>
      <c r="M425" s="107">
        <f t="shared" si="39"/>
        <v>2336</v>
      </c>
      <c r="N425" s="107">
        <f t="shared" si="36"/>
        <v>25696</v>
      </c>
      <c r="O425" s="133">
        <f t="shared" si="40"/>
        <v>42</v>
      </c>
      <c r="P425" s="133">
        <f t="shared" si="37"/>
        <v>0</v>
      </c>
    </row>
    <row r="426" spans="1:16" x14ac:dyDescent="0.2">
      <c r="A426" s="104">
        <v>10387</v>
      </c>
      <c r="B426" s="105">
        <v>16</v>
      </c>
      <c r="C426" s="132">
        <f t="shared" si="41"/>
        <v>9.4958706556257393E-4</v>
      </c>
      <c r="D426" s="106">
        <v>10656</v>
      </c>
      <c r="E426" s="106">
        <v>0</v>
      </c>
      <c r="F426" s="106">
        <v>0</v>
      </c>
      <c r="G426" s="106">
        <v>0</v>
      </c>
      <c r="H426" s="106">
        <v>3936</v>
      </c>
      <c r="I426" s="106">
        <v>291872</v>
      </c>
      <c r="J426" s="106">
        <v>16531</v>
      </c>
      <c r="K426" s="106">
        <v>33958</v>
      </c>
      <c r="L426" s="107">
        <f t="shared" si="38"/>
        <v>356953</v>
      </c>
      <c r="M426" s="107">
        <f t="shared" si="39"/>
        <v>32583</v>
      </c>
      <c r="N426" s="107">
        <f t="shared" si="36"/>
        <v>389536</v>
      </c>
      <c r="O426" s="133">
        <f t="shared" si="40"/>
        <v>370</v>
      </c>
      <c r="P426" s="133">
        <f t="shared" si="37"/>
        <v>0</v>
      </c>
    </row>
    <row r="427" spans="1:16" x14ac:dyDescent="0.2">
      <c r="A427" s="104">
        <v>10387</v>
      </c>
      <c r="B427" s="105">
        <v>17</v>
      </c>
      <c r="C427" s="132">
        <f t="shared" si="41"/>
        <v>1.30303542444264E-3</v>
      </c>
      <c r="D427" s="106">
        <v>0</v>
      </c>
      <c r="E427" s="106">
        <v>0</v>
      </c>
      <c r="F427" s="106">
        <v>0</v>
      </c>
      <c r="G427" s="106">
        <v>0</v>
      </c>
      <c r="H427" s="106">
        <v>0</v>
      </c>
      <c r="I427" s="106">
        <v>31344</v>
      </c>
      <c r="J427" s="106">
        <v>0</v>
      </c>
      <c r="K427" s="106">
        <v>0</v>
      </c>
      <c r="L427" s="107">
        <f t="shared" si="38"/>
        <v>31344</v>
      </c>
      <c r="M427" s="107">
        <f t="shared" si="39"/>
        <v>3134.4</v>
      </c>
      <c r="N427" s="107">
        <f t="shared" si="36"/>
        <v>34478.400000000001</v>
      </c>
      <c r="O427" s="133">
        <f t="shared" si="40"/>
        <v>45</v>
      </c>
      <c r="P427" s="133">
        <f t="shared" si="37"/>
        <v>0</v>
      </c>
    </row>
    <row r="428" spans="1:16" x14ac:dyDescent="0.2">
      <c r="A428" s="104">
        <v>10387</v>
      </c>
      <c r="B428" s="105">
        <v>18</v>
      </c>
      <c r="C428" s="132">
        <f t="shared" si="41"/>
        <v>9.8053415689308655E-4</v>
      </c>
      <c r="D428" s="106">
        <v>0</v>
      </c>
      <c r="E428" s="106">
        <v>0</v>
      </c>
      <c r="F428" s="106">
        <v>0</v>
      </c>
      <c r="G428" s="106">
        <v>0</v>
      </c>
      <c r="H428" s="106">
        <v>0</v>
      </c>
      <c r="I428" s="106">
        <v>64240</v>
      </c>
      <c r="J428" s="106">
        <v>0</v>
      </c>
      <c r="K428" s="106">
        <v>256</v>
      </c>
      <c r="L428" s="107">
        <f t="shared" si="38"/>
        <v>64496</v>
      </c>
      <c r="M428" s="107">
        <f t="shared" si="39"/>
        <v>6449.6</v>
      </c>
      <c r="N428" s="107">
        <f t="shared" si="36"/>
        <v>70945.600000000006</v>
      </c>
      <c r="O428" s="133">
        <f t="shared" si="40"/>
        <v>70</v>
      </c>
      <c r="P428" s="133">
        <f t="shared" si="37"/>
        <v>0</v>
      </c>
    </row>
    <row r="429" spans="1:16" x14ac:dyDescent="0.2">
      <c r="A429" s="104">
        <v>10387</v>
      </c>
      <c r="B429" s="105">
        <v>19</v>
      </c>
      <c r="C429" s="132">
        <f t="shared" si="41"/>
        <v>7.2644224912677183E-4</v>
      </c>
      <c r="D429" s="106">
        <v>0</v>
      </c>
      <c r="E429" s="106">
        <v>776048</v>
      </c>
      <c r="F429" s="106">
        <v>371600</v>
      </c>
      <c r="G429" s="106">
        <v>0</v>
      </c>
      <c r="H429" s="106">
        <v>0</v>
      </c>
      <c r="I429" s="106">
        <v>0</v>
      </c>
      <c r="J429" s="106">
        <v>0</v>
      </c>
      <c r="K429" s="106">
        <v>0</v>
      </c>
      <c r="L429" s="107">
        <f t="shared" si="38"/>
        <v>1147648</v>
      </c>
      <c r="M429" s="107">
        <f t="shared" si="39"/>
        <v>114764.8</v>
      </c>
      <c r="N429" s="107">
        <f t="shared" si="36"/>
        <v>1262412.8</v>
      </c>
      <c r="O429" s="133">
        <f t="shared" si="40"/>
        <v>917</v>
      </c>
      <c r="P429" s="133">
        <f t="shared" si="37"/>
        <v>296.9405337530593</v>
      </c>
    </row>
    <row r="430" spans="1:16" x14ac:dyDescent="0.2">
      <c r="A430" s="104">
        <v>10387</v>
      </c>
      <c r="B430" s="105">
        <v>20</v>
      </c>
      <c r="C430" s="132">
        <f t="shared" si="41"/>
        <v>9.0235203142652819E-4</v>
      </c>
      <c r="D430" s="106">
        <v>0</v>
      </c>
      <c r="E430" s="106">
        <v>0</v>
      </c>
      <c r="F430" s="106">
        <v>0</v>
      </c>
      <c r="G430" s="106">
        <v>0</v>
      </c>
      <c r="H430" s="106">
        <v>77600</v>
      </c>
      <c r="I430" s="106">
        <v>0</v>
      </c>
      <c r="J430" s="106">
        <v>27256</v>
      </c>
      <c r="K430" s="106">
        <v>0</v>
      </c>
      <c r="L430" s="107">
        <f t="shared" si="38"/>
        <v>104856</v>
      </c>
      <c r="M430" s="107">
        <f t="shared" si="39"/>
        <v>0</v>
      </c>
      <c r="N430" s="107">
        <f t="shared" si="36"/>
        <v>104856</v>
      </c>
      <c r="O430" s="133">
        <f t="shared" si="40"/>
        <v>95</v>
      </c>
      <c r="P430" s="133">
        <f t="shared" si="37"/>
        <v>0</v>
      </c>
    </row>
    <row r="431" spans="1:16" x14ac:dyDescent="0.2">
      <c r="A431" s="104">
        <v>10387</v>
      </c>
      <c r="B431" s="105">
        <v>21</v>
      </c>
      <c r="C431" s="132">
        <f t="shared" si="41"/>
        <v>9.2026876851261457E-4</v>
      </c>
      <c r="D431" s="106">
        <v>0</v>
      </c>
      <c r="E431" s="106">
        <v>0</v>
      </c>
      <c r="F431" s="106">
        <v>0</v>
      </c>
      <c r="G431" s="106">
        <v>0</v>
      </c>
      <c r="H431" s="106">
        <v>32736</v>
      </c>
      <c r="I431" s="106">
        <v>0</v>
      </c>
      <c r="J431" s="106">
        <v>1776</v>
      </c>
      <c r="K431" s="106">
        <v>0</v>
      </c>
      <c r="L431" s="107">
        <f t="shared" si="38"/>
        <v>34512</v>
      </c>
      <c r="M431" s="107">
        <f t="shared" si="39"/>
        <v>0</v>
      </c>
      <c r="N431" s="107">
        <f t="shared" si="36"/>
        <v>34512</v>
      </c>
      <c r="O431" s="133">
        <f t="shared" si="40"/>
        <v>32</v>
      </c>
      <c r="P431" s="133">
        <f t="shared" si="37"/>
        <v>0</v>
      </c>
    </row>
    <row r="432" spans="1:16" x14ac:dyDescent="0.2">
      <c r="A432" s="104">
        <v>10387</v>
      </c>
      <c r="B432" s="105">
        <v>22</v>
      </c>
      <c r="C432" s="132">
        <f t="shared" si="41"/>
        <v>8.1521153741692665E-4</v>
      </c>
      <c r="D432" s="106">
        <v>0</v>
      </c>
      <c r="E432" s="106">
        <v>0</v>
      </c>
      <c r="F432" s="106">
        <v>0</v>
      </c>
      <c r="G432" s="106">
        <v>0</v>
      </c>
      <c r="H432" s="106">
        <v>3200</v>
      </c>
      <c r="I432" s="106">
        <v>0</v>
      </c>
      <c r="J432" s="106">
        <v>1512</v>
      </c>
      <c r="K432" s="106">
        <v>0</v>
      </c>
      <c r="L432" s="107">
        <f t="shared" si="38"/>
        <v>4712</v>
      </c>
      <c r="M432" s="107">
        <f t="shared" si="39"/>
        <v>0</v>
      </c>
      <c r="N432" s="107">
        <f t="shared" si="36"/>
        <v>4712</v>
      </c>
      <c r="O432" s="133">
        <f t="shared" si="40"/>
        <v>4</v>
      </c>
      <c r="P432" s="133">
        <f t="shared" si="37"/>
        <v>0</v>
      </c>
    </row>
    <row r="433" spans="1:16" x14ac:dyDescent="0.2">
      <c r="A433" s="104">
        <v>10387</v>
      </c>
      <c r="B433" s="105">
        <v>23</v>
      </c>
      <c r="C433" s="132">
        <f t="shared" si="41"/>
        <v>9.2922713705565765E-4</v>
      </c>
      <c r="D433" s="106">
        <v>24480</v>
      </c>
      <c r="E433" s="106">
        <v>0</v>
      </c>
      <c r="F433" s="106">
        <v>0</v>
      </c>
      <c r="G433" s="106">
        <v>0</v>
      </c>
      <c r="H433" s="106">
        <v>0</v>
      </c>
      <c r="I433" s="106">
        <v>0</v>
      </c>
      <c r="J433" s="106">
        <v>0</v>
      </c>
      <c r="K433" s="106">
        <v>0</v>
      </c>
      <c r="L433" s="107">
        <f t="shared" si="38"/>
        <v>24480</v>
      </c>
      <c r="M433" s="107">
        <f t="shared" si="39"/>
        <v>0</v>
      </c>
      <c r="N433" s="107">
        <f t="shared" si="36"/>
        <v>24480</v>
      </c>
      <c r="O433" s="133">
        <f t="shared" si="40"/>
        <v>23</v>
      </c>
      <c r="P433" s="133">
        <f t="shared" si="37"/>
        <v>0</v>
      </c>
    </row>
    <row r="434" spans="1:16" x14ac:dyDescent="0.2">
      <c r="A434" s="104">
        <v>10387</v>
      </c>
      <c r="B434" s="105">
        <v>24</v>
      </c>
      <c r="C434" s="132">
        <f t="shared" si="41"/>
        <v>8.0625316887388357E-4</v>
      </c>
      <c r="D434" s="106">
        <v>172704</v>
      </c>
      <c r="E434" s="106">
        <v>0</v>
      </c>
      <c r="F434" s="106">
        <v>0</v>
      </c>
      <c r="G434" s="106">
        <v>0</v>
      </c>
      <c r="H434" s="106">
        <v>149216</v>
      </c>
      <c r="I434" s="106">
        <v>0</v>
      </c>
      <c r="J434" s="106">
        <v>96936</v>
      </c>
      <c r="K434" s="106">
        <v>0</v>
      </c>
      <c r="L434" s="107">
        <f t="shared" si="38"/>
        <v>418856</v>
      </c>
      <c r="M434" s="107">
        <f t="shared" si="39"/>
        <v>0</v>
      </c>
      <c r="N434" s="107">
        <f t="shared" si="36"/>
        <v>418856</v>
      </c>
      <c r="O434" s="133">
        <f t="shared" si="40"/>
        <v>338</v>
      </c>
      <c r="P434" s="133">
        <f t="shared" si="37"/>
        <v>0</v>
      </c>
    </row>
    <row r="435" spans="1:16" x14ac:dyDescent="0.2">
      <c r="A435" s="104">
        <v>10387</v>
      </c>
      <c r="B435" s="105">
        <v>25</v>
      </c>
      <c r="C435" s="132">
        <f t="shared" si="41"/>
        <v>6.7513522928934282E-4</v>
      </c>
      <c r="D435" s="106">
        <v>2323296</v>
      </c>
      <c r="E435" s="106">
        <v>0</v>
      </c>
      <c r="F435" s="106">
        <v>0</v>
      </c>
      <c r="G435" s="106">
        <v>0</v>
      </c>
      <c r="H435" s="106">
        <v>0</v>
      </c>
      <c r="I435" s="106">
        <v>0</v>
      </c>
      <c r="J435" s="106">
        <v>0</v>
      </c>
      <c r="K435" s="106">
        <v>0</v>
      </c>
      <c r="L435" s="107">
        <f t="shared" si="38"/>
        <v>2323296</v>
      </c>
      <c r="M435" s="107">
        <f t="shared" si="39"/>
        <v>0</v>
      </c>
      <c r="N435" s="107">
        <f t="shared" si="36"/>
        <v>2323296</v>
      </c>
      <c r="O435" s="133">
        <f t="shared" si="40"/>
        <v>1569</v>
      </c>
      <c r="P435" s="133">
        <f t="shared" si="37"/>
        <v>0</v>
      </c>
    </row>
    <row r="436" spans="1:16" x14ac:dyDescent="0.2">
      <c r="A436" s="104">
        <v>10387</v>
      </c>
      <c r="B436" s="105">
        <v>26</v>
      </c>
      <c r="C436" s="132">
        <f t="shared" si="41"/>
        <v>9.0398082570708146E-4</v>
      </c>
      <c r="D436" s="106">
        <v>396144</v>
      </c>
      <c r="E436" s="106">
        <v>0</v>
      </c>
      <c r="F436" s="106">
        <v>0</v>
      </c>
      <c r="G436" s="106">
        <v>0</v>
      </c>
      <c r="H436" s="106">
        <v>34416</v>
      </c>
      <c r="I436" s="106">
        <v>0</v>
      </c>
      <c r="J436" s="106">
        <v>0</v>
      </c>
      <c r="K436" s="106">
        <v>0</v>
      </c>
      <c r="L436" s="107">
        <f t="shared" si="38"/>
        <v>430560</v>
      </c>
      <c r="M436" s="107">
        <f t="shared" si="39"/>
        <v>0</v>
      </c>
      <c r="N436" s="107">
        <f t="shared" si="36"/>
        <v>430560</v>
      </c>
      <c r="O436" s="133">
        <f t="shared" si="40"/>
        <v>389</v>
      </c>
      <c r="P436" s="133">
        <f t="shared" si="37"/>
        <v>0</v>
      </c>
    </row>
    <row r="437" spans="1:16" x14ac:dyDescent="0.2">
      <c r="A437" s="104">
        <v>10387</v>
      </c>
      <c r="B437" s="105">
        <v>27</v>
      </c>
      <c r="C437" s="132">
        <f t="shared" si="41"/>
        <v>0</v>
      </c>
      <c r="D437" s="106">
        <v>0</v>
      </c>
      <c r="E437" s="106">
        <v>0</v>
      </c>
      <c r="F437" s="106">
        <v>0</v>
      </c>
      <c r="G437" s="106">
        <v>0</v>
      </c>
      <c r="H437" s="106">
        <v>0</v>
      </c>
      <c r="I437" s="106">
        <v>0</v>
      </c>
      <c r="J437" s="106">
        <v>0</v>
      </c>
      <c r="K437" s="106">
        <v>0</v>
      </c>
      <c r="L437" s="107">
        <f t="shared" si="38"/>
        <v>0</v>
      </c>
      <c r="M437" s="107">
        <f t="shared" si="39"/>
        <v>0</v>
      </c>
      <c r="N437" s="107">
        <f t="shared" si="36"/>
        <v>0</v>
      </c>
      <c r="O437" s="133">
        <f t="shared" si="40"/>
        <v>0</v>
      </c>
      <c r="P437" s="133">
        <f t="shared" si="37"/>
        <v>0</v>
      </c>
    </row>
    <row r="438" spans="1:16" x14ac:dyDescent="0.2">
      <c r="A438" s="104">
        <v>3568</v>
      </c>
      <c r="B438" s="105">
        <v>1</v>
      </c>
      <c r="C438" s="132">
        <f t="shared" si="41"/>
        <v>8.1032515457526674E-4</v>
      </c>
      <c r="D438" s="106">
        <v>4032</v>
      </c>
      <c r="E438" s="106">
        <v>0</v>
      </c>
      <c r="F438" s="106">
        <v>0</v>
      </c>
      <c r="G438" s="106">
        <v>0</v>
      </c>
      <c r="H438" s="106">
        <v>384</v>
      </c>
      <c r="I438" s="106">
        <v>0</v>
      </c>
      <c r="J438" s="106">
        <v>0</v>
      </c>
      <c r="K438" s="106">
        <v>0</v>
      </c>
      <c r="L438" s="107">
        <f t="shared" si="38"/>
        <v>4416</v>
      </c>
      <c r="M438" s="107">
        <f t="shared" si="39"/>
        <v>0</v>
      </c>
      <c r="N438" s="107">
        <f t="shared" si="36"/>
        <v>4416</v>
      </c>
      <c r="O438" s="133">
        <f t="shared" si="40"/>
        <v>4</v>
      </c>
      <c r="P438" s="133">
        <f t="shared" si="37"/>
        <v>0</v>
      </c>
    </row>
    <row r="439" spans="1:16" x14ac:dyDescent="0.2">
      <c r="A439" s="104">
        <v>3568</v>
      </c>
      <c r="B439" s="105">
        <v>2</v>
      </c>
      <c r="C439" s="132">
        <f t="shared" si="41"/>
        <v>8.1765472883775655E-4</v>
      </c>
      <c r="D439" s="106">
        <v>0</v>
      </c>
      <c r="E439" s="106">
        <v>0</v>
      </c>
      <c r="F439" s="106">
        <v>0</v>
      </c>
      <c r="G439" s="106">
        <v>0</v>
      </c>
      <c r="H439" s="106">
        <v>75136</v>
      </c>
      <c r="I439" s="106">
        <v>0</v>
      </c>
      <c r="J439" s="106">
        <v>627</v>
      </c>
      <c r="K439" s="106">
        <v>0</v>
      </c>
      <c r="L439" s="107">
        <f t="shared" si="38"/>
        <v>75763</v>
      </c>
      <c r="M439" s="107">
        <f t="shared" si="39"/>
        <v>0</v>
      </c>
      <c r="N439" s="107">
        <f t="shared" si="36"/>
        <v>75763</v>
      </c>
      <c r="O439" s="133">
        <f t="shared" si="40"/>
        <v>62</v>
      </c>
      <c r="P439" s="133">
        <f t="shared" si="37"/>
        <v>0</v>
      </c>
    </row>
    <row r="440" spans="1:16" x14ac:dyDescent="0.2">
      <c r="A440" s="104">
        <v>3568</v>
      </c>
      <c r="B440" s="105">
        <v>3</v>
      </c>
      <c r="C440" s="132">
        <f t="shared" si="41"/>
        <v>7.3214302910870838E-4</v>
      </c>
      <c r="D440" s="106">
        <v>0</v>
      </c>
      <c r="E440" s="106">
        <v>46496</v>
      </c>
      <c r="F440" s="106">
        <v>0</v>
      </c>
      <c r="G440" s="106">
        <v>0</v>
      </c>
      <c r="H440" s="106">
        <v>192</v>
      </c>
      <c r="I440" s="106">
        <v>192</v>
      </c>
      <c r="J440" s="106">
        <v>144</v>
      </c>
      <c r="K440" s="106">
        <v>0</v>
      </c>
      <c r="L440" s="107">
        <f t="shared" si="38"/>
        <v>47024</v>
      </c>
      <c r="M440" s="107">
        <f t="shared" si="39"/>
        <v>4668.8</v>
      </c>
      <c r="N440" s="107">
        <f t="shared" si="36"/>
        <v>51692.800000000003</v>
      </c>
      <c r="O440" s="133">
        <f t="shared" si="40"/>
        <v>38</v>
      </c>
      <c r="P440" s="133">
        <f t="shared" si="37"/>
        <v>0</v>
      </c>
    </row>
    <row r="441" spans="1:16" x14ac:dyDescent="0.2">
      <c r="A441" s="104">
        <v>3568</v>
      </c>
      <c r="B441" s="105">
        <v>4</v>
      </c>
      <c r="C441" s="132">
        <f t="shared" si="41"/>
        <v>7.2969983768787848E-4</v>
      </c>
      <c r="D441" s="106">
        <v>3376</v>
      </c>
      <c r="E441" s="106">
        <v>2288</v>
      </c>
      <c r="F441" s="106">
        <v>0</v>
      </c>
      <c r="G441" s="106">
        <v>0</v>
      </c>
      <c r="H441" s="106">
        <v>240</v>
      </c>
      <c r="I441" s="106">
        <v>4992</v>
      </c>
      <c r="J441" s="106">
        <v>32074</v>
      </c>
      <c r="K441" s="106">
        <v>80</v>
      </c>
      <c r="L441" s="107">
        <f t="shared" si="38"/>
        <v>43050</v>
      </c>
      <c r="M441" s="107">
        <f t="shared" si="39"/>
        <v>736</v>
      </c>
      <c r="N441" s="107">
        <f t="shared" si="36"/>
        <v>43786</v>
      </c>
      <c r="O441" s="133">
        <f t="shared" si="40"/>
        <v>32</v>
      </c>
      <c r="P441" s="133">
        <f t="shared" si="37"/>
        <v>0</v>
      </c>
    </row>
    <row r="442" spans="1:16" x14ac:dyDescent="0.2">
      <c r="A442" s="104">
        <v>3568</v>
      </c>
      <c r="B442" s="105">
        <v>5</v>
      </c>
      <c r="C442" s="132">
        <f t="shared" si="41"/>
        <v>2.8715643166154678E-3</v>
      </c>
      <c r="D442" s="106">
        <v>0</v>
      </c>
      <c r="E442" s="106">
        <v>0</v>
      </c>
      <c r="F442" s="106">
        <v>0</v>
      </c>
      <c r="G442" s="106">
        <v>0</v>
      </c>
      <c r="H442" s="106">
        <v>0</v>
      </c>
      <c r="I442" s="106">
        <v>0</v>
      </c>
      <c r="J442" s="106">
        <v>0</v>
      </c>
      <c r="K442" s="106">
        <v>0</v>
      </c>
      <c r="L442" s="107">
        <f t="shared" si="38"/>
        <v>0</v>
      </c>
      <c r="M442" s="107">
        <f t="shared" si="39"/>
        <v>0</v>
      </c>
      <c r="N442" s="107">
        <f t="shared" si="36"/>
        <v>0</v>
      </c>
      <c r="O442" s="133">
        <f t="shared" si="40"/>
        <v>0</v>
      </c>
      <c r="P442" s="133">
        <f t="shared" si="37"/>
        <v>0</v>
      </c>
    </row>
    <row r="443" spans="1:16" x14ac:dyDescent="0.2">
      <c r="A443" s="104">
        <v>3568</v>
      </c>
      <c r="B443" s="105">
        <v>6</v>
      </c>
      <c r="C443" s="132">
        <f t="shared" si="41"/>
        <v>7.9485160891001037E-4</v>
      </c>
      <c r="D443" s="106">
        <v>0</v>
      </c>
      <c r="E443" s="106">
        <v>0</v>
      </c>
      <c r="F443" s="106">
        <v>0</v>
      </c>
      <c r="G443" s="106">
        <v>0</v>
      </c>
      <c r="H443" s="106">
        <v>0</v>
      </c>
      <c r="I443" s="106">
        <v>0</v>
      </c>
      <c r="J443" s="106">
        <v>5896</v>
      </c>
      <c r="K443" s="106">
        <v>0</v>
      </c>
      <c r="L443" s="107">
        <f t="shared" si="38"/>
        <v>5896</v>
      </c>
      <c r="M443" s="107">
        <f t="shared" si="39"/>
        <v>0</v>
      </c>
      <c r="N443" s="107">
        <f t="shared" si="36"/>
        <v>5896</v>
      </c>
      <c r="O443" s="133">
        <f t="shared" si="40"/>
        <v>5</v>
      </c>
      <c r="P443" s="133">
        <f t="shared" si="37"/>
        <v>0</v>
      </c>
    </row>
    <row r="444" spans="1:16" x14ac:dyDescent="0.2">
      <c r="A444" s="104">
        <v>3568</v>
      </c>
      <c r="B444" s="105">
        <v>7</v>
      </c>
      <c r="C444" s="132">
        <f t="shared" si="41"/>
        <v>8.746625286571221E-4</v>
      </c>
      <c r="D444" s="106">
        <v>0</v>
      </c>
      <c r="E444" s="106">
        <v>0</v>
      </c>
      <c r="F444" s="106">
        <v>0</v>
      </c>
      <c r="G444" s="106">
        <v>0</v>
      </c>
      <c r="H444" s="106">
        <v>0</v>
      </c>
      <c r="I444" s="106">
        <v>96</v>
      </c>
      <c r="J444" s="106">
        <v>0</v>
      </c>
      <c r="K444" s="106">
        <v>376</v>
      </c>
      <c r="L444" s="107">
        <f t="shared" si="38"/>
        <v>472</v>
      </c>
      <c r="M444" s="107">
        <f t="shared" si="39"/>
        <v>47.2</v>
      </c>
      <c r="N444" s="107">
        <f t="shared" si="36"/>
        <v>519.20000000000005</v>
      </c>
      <c r="O444" s="133">
        <f t="shared" si="40"/>
        <v>0</v>
      </c>
      <c r="P444" s="133">
        <f t="shared" si="37"/>
        <v>0</v>
      </c>
    </row>
    <row r="445" spans="1:16" x14ac:dyDescent="0.2">
      <c r="A445" s="104">
        <v>3568</v>
      </c>
      <c r="B445" s="105">
        <v>8</v>
      </c>
      <c r="C445" s="132">
        <f t="shared" si="41"/>
        <v>9.0886720854874148E-4</v>
      </c>
      <c r="D445" s="106">
        <v>0</v>
      </c>
      <c r="E445" s="106">
        <v>0</v>
      </c>
      <c r="F445" s="106">
        <v>0</v>
      </c>
      <c r="G445" s="106">
        <v>0</v>
      </c>
      <c r="H445" s="106">
        <v>5760</v>
      </c>
      <c r="I445" s="106">
        <v>0</v>
      </c>
      <c r="J445" s="106">
        <v>1752</v>
      </c>
      <c r="K445" s="106">
        <v>0</v>
      </c>
      <c r="L445" s="107">
        <f t="shared" si="38"/>
        <v>7512</v>
      </c>
      <c r="M445" s="107">
        <f t="shared" si="39"/>
        <v>0</v>
      </c>
      <c r="N445" s="107">
        <f t="shared" si="36"/>
        <v>7512</v>
      </c>
      <c r="O445" s="133">
        <f t="shared" si="40"/>
        <v>7</v>
      </c>
      <c r="P445" s="133">
        <f t="shared" si="37"/>
        <v>0</v>
      </c>
    </row>
    <row r="446" spans="1:16" x14ac:dyDescent="0.2">
      <c r="A446" s="104">
        <v>3568</v>
      </c>
      <c r="B446" s="105">
        <v>9</v>
      </c>
      <c r="C446" s="132">
        <f t="shared" si="41"/>
        <v>7.8019246038503074E-4</v>
      </c>
      <c r="D446" s="106">
        <v>3792</v>
      </c>
      <c r="E446" s="106">
        <v>2368</v>
      </c>
      <c r="F446" s="106">
        <v>0</v>
      </c>
      <c r="G446" s="106">
        <v>0</v>
      </c>
      <c r="H446" s="106">
        <v>58464</v>
      </c>
      <c r="I446" s="106">
        <v>0</v>
      </c>
      <c r="J446" s="106">
        <v>392</v>
      </c>
      <c r="K446" s="106">
        <v>994</v>
      </c>
      <c r="L446" s="107">
        <f t="shared" si="38"/>
        <v>66010</v>
      </c>
      <c r="M446" s="107">
        <f t="shared" si="39"/>
        <v>336.20000000000005</v>
      </c>
      <c r="N446" s="107">
        <f t="shared" si="36"/>
        <v>66346.2</v>
      </c>
      <c r="O446" s="133">
        <f t="shared" si="40"/>
        <v>52</v>
      </c>
      <c r="P446" s="133">
        <f t="shared" si="37"/>
        <v>0</v>
      </c>
    </row>
    <row r="447" spans="1:16" x14ac:dyDescent="0.2">
      <c r="A447" s="104">
        <v>3568</v>
      </c>
      <c r="B447" s="105">
        <v>10</v>
      </c>
      <c r="C447" s="132">
        <f t="shared" si="41"/>
        <v>1.1564439391928429E-3</v>
      </c>
      <c r="D447" s="106">
        <v>0</v>
      </c>
      <c r="E447" s="106">
        <v>0</v>
      </c>
      <c r="F447" s="106">
        <v>0</v>
      </c>
      <c r="G447" s="106">
        <v>0</v>
      </c>
      <c r="H447" s="106">
        <v>0</v>
      </c>
      <c r="I447" s="106">
        <v>0</v>
      </c>
      <c r="J447" s="106">
        <v>0</v>
      </c>
      <c r="K447" s="106">
        <v>0</v>
      </c>
      <c r="L447" s="107">
        <f t="shared" si="38"/>
        <v>0</v>
      </c>
      <c r="M447" s="107">
        <f t="shared" si="39"/>
        <v>0</v>
      </c>
      <c r="N447" s="107">
        <f t="shared" si="36"/>
        <v>0</v>
      </c>
      <c r="O447" s="133">
        <f t="shared" si="40"/>
        <v>0</v>
      </c>
      <c r="P447" s="133">
        <f t="shared" si="37"/>
        <v>0</v>
      </c>
    </row>
    <row r="448" spans="1:16" x14ac:dyDescent="0.2">
      <c r="A448" s="104">
        <v>3568</v>
      </c>
      <c r="B448" s="105">
        <v>11</v>
      </c>
      <c r="C448" s="132">
        <f t="shared" si="41"/>
        <v>8.0055238889194702E-4</v>
      </c>
      <c r="D448" s="106">
        <v>0</v>
      </c>
      <c r="E448" s="106">
        <v>0</v>
      </c>
      <c r="F448" s="106">
        <v>0</v>
      </c>
      <c r="G448" s="106">
        <v>0</v>
      </c>
      <c r="H448" s="106">
        <v>0</v>
      </c>
      <c r="I448" s="106">
        <v>36816</v>
      </c>
      <c r="J448" s="106">
        <v>0</v>
      </c>
      <c r="K448" s="106">
        <v>34305</v>
      </c>
      <c r="L448" s="107">
        <f t="shared" si="38"/>
        <v>71121</v>
      </c>
      <c r="M448" s="107">
        <f t="shared" si="39"/>
        <v>7112.1</v>
      </c>
      <c r="N448" s="107">
        <f t="shared" si="36"/>
        <v>78233.100000000006</v>
      </c>
      <c r="O448" s="133">
        <f t="shared" si="40"/>
        <v>63</v>
      </c>
      <c r="P448" s="133">
        <f t="shared" si="37"/>
        <v>0</v>
      </c>
    </row>
    <row r="449" spans="1:16" x14ac:dyDescent="0.2">
      <c r="A449" s="104">
        <v>3568</v>
      </c>
      <c r="B449" s="105">
        <v>12</v>
      </c>
      <c r="C449" s="132">
        <f t="shared" si="41"/>
        <v>7.6960529756143418E-4</v>
      </c>
      <c r="D449" s="106">
        <v>68048</v>
      </c>
      <c r="E449" s="106">
        <v>0</v>
      </c>
      <c r="F449" s="106">
        <v>0</v>
      </c>
      <c r="G449" s="106">
        <v>18176</v>
      </c>
      <c r="H449" s="106">
        <v>0</v>
      </c>
      <c r="I449" s="106">
        <v>0</v>
      </c>
      <c r="J449" s="106">
        <v>0</v>
      </c>
      <c r="K449" s="106">
        <v>0</v>
      </c>
      <c r="L449" s="107">
        <f t="shared" si="38"/>
        <v>86224</v>
      </c>
      <c r="M449" s="107">
        <f t="shared" si="39"/>
        <v>0</v>
      </c>
      <c r="N449" s="107">
        <f t="shared" si="36"/>
        <v>86224</v>
      </c>
      <c r="O449" s="133">
        <f t="shared" si="40"/>
        <v>66</v>
      </c>
      <c r="P449" s="133">
        <f t="shared" si="37"/>
        <v>13.988345888476628</v>
      </c>
    </row>
    <row r="450" spans="1:16" x14ac:dyDescent="0.2">
      <c r="A450" s="104">
        <v>3568</v>
      </c>
      <c r="B450" s="105">
        <v>13</v>
      </c>
      <c r="C450" s="132">
        <f t="shared" si="41"/>
        <v>7.1666948344345212E-4</v>
      </c>
      <c r="D450" s="106">
        <v>8640</v>
      </c>
      <c r="E450" s="106">
        <v>0</v>
      </c>
      <c r="F450" s="106">
        <v>0</v>
      </c>
      <c r="G450" s="106">
        <v>0</v>
      </c>
      <c r="H450" s="106">
        <v>0</v>
      </c>
      <c r="I450" s="106">
        <v>0</v>
      </c>
      <c r="J450" s="106">
        <v>0</v>
      </c>
      <c r="K450" s="106">
        <v>0</v>
      </c>
      <c r="L450" s="107">
        <f t="shared" si="38"/>
        <v>8640</v>
      </c>
      <c r="M450" s="107">
        <f t="shared" si="39"/>
        <v>0</v>
      </c>
      <c r="N450" s="107">
        <f t="shared" si="36"/>
        <v>8640</v>
      </c>
      <c r="O450" s="133">
        <f t="shared" si="40"/>
        <v>6</v>
      </c>
      <c r="P450" s="133">
        <f t="shared" si="37"/>
        <v>0</v>
      </c>
    </row>
    <row r="451" spans="1:16" x14ac:dyDescent="0.2">
      <c r="A451" s="104">
        <v>3568</v>
      </c>
      <c r="B451" s="105">
        <v>14</v>
      </c>
      <c r="C451" s="132">
        <f t="shared" si="41"/>
        <v>1.1613303220345029E-3</v>
      </c>
      <c r="D451" s="106">
        <v>0</v>
      </c>
      <c r="E451" s="106">
        <v>0</v>
      </c>
      <c r="F451" s="106">
        <v>0</v>
      </c>
      <c r="G451" s="106">
        <v>0</v>
      </c>
      <c r="H451" s="106">
        <v>0</v>
      </c>
      <c r="I451" s="106">
        <v>0</v>
      </c>
      <c r="J451" s="106">
        <v>0</v>
      </c>
      <c r="K451" s="106">
        <v>3819</v>
      </c>
      <c r="L451" s="107">
        <f t="shared" si="38"/>
        <v>3819</v>
      </c>
      <c r="M451" s="107">
        <f t="shared" si="39"/>
        <v>381.90000000000003</v>
      </c>
      <c r="N451" s="107">
        <f t="shared" si="36"/>
        <v>4200.8999999999996</v>
      </c>
      <c r="O451" s="133">
        <f t="shared" si="40"/>
        <v>5</v>
      </c>
      <c r="P451" s="133">
        <f t="shared" si="37"/>
        <v>0</v>
      </c>
    </row>
    <row r="452" spans="1:16" x14ac:dyDescent="0.2">
      <c r="A452" s="104">
        <v>3568</v>
      </c>
      <c r="B452" s="105">
        <v>15</v>
      </c>
      <c r="C452" s="132">
        <f t="shared" si="41"/>
        <v>1.6320518691144066E-3</v>
      </c>
      <c r="D452" s="106">
        <v>0</v>
      </c>
      <c r="E452" s="106">
        <v>0</v>
      </c>
      <c r="F452" s="106">
        <v>0</v>
      </c>
      <c r="G452" s="106">
        <v>0</v>
      </c>
      <c r="H452" s="106">
        <v>0</v>
      </c>
      <c r="I452" s="106">
        <v>0</v>
      </c>
      <c r="J452" s="106">
        <v>0</v>
      </c>
      <c r="K452" s="106">
        <v>0</v>
      </c>
      <c r="L452" s="107">
        <f t="shared" si="38"/>
        <v>0</v>
      </c>
      <c r="M452" s="107">
        <f t="shared" si="39"/>
        <v>0</v>
      </c>
      <c r="N452" s="107">
        <f t="shared" si="36"/>
        <v>0</v>
      </c>
      <c r="O452" s="133">
        <f t="shared" si="40"/>
        <v>0</v>
      </c>
      <c r="P452" s="133">
        <f t="shared" si="37"/>
        <v>0</v>
      </c>
    </row>
    <row r="453" spans="1:16" x14ac:dyDescent="0.2">
      <c r="A453" s="104">
        <v>3568</v>
      </c>
      <c r="B453" s="105">
        <v>16</v>
      </c>
      <c r="C453" s="132">
        <f t="shared" si="41"/>
        <v>9.4958706556257393E-4</v>
      </c>
      <c r="D453" s="106">
        <v>0</v>
      </c>
      <c r="E453" s="106">
        <v>0</v>
      </c>
      <c r="F453" s="106">
        <v>0</v>
      </c>
      <c r="G453" s="106">
        <v>0</v>
      </c>
      <c r="H453" s="106">
        <v>0</v>
      </c>
      <c r="I453" s="106">
        <v>0</v>
      </c>
      <c r="J453" s="106">
        <v>266</v>
      </c>
      <c r="K453" s="106">
        <v>4011</v>
      </c>
      <c r="L453" s="107">
        <f t="shared" si="38"/>
        <v>4277</v>
      </c>
      <c r="M453" s="107">
        <f t="shared" si="39"/>
        <v>401.1</v>
      </c>
      <c r="N453" s="107">
        <f t="shared" si="36"/>
        <v>4678.1000000000004</v>
      </c>
      <c r="O453" s="133">
        <f t="shared" si="40"/>
        <v>4</v>
      </c>
      <c r="P453" s="133">
        <f t="shared" si="37"/>
        <v>0</v>
      </c>
    </row>
    <row r="454" spans="1:16" x14ac:dyDescent="0.2">
      <c r="A454" s="104">
        <v>3568</v>
      </c>
      <c r="B454" s="105">
        <v>17</v>
      </c>
      <c r="C454" s="132">
        <f t="shared" si="41"/>
        <v>1.30303542444264E-3</v>
      </c>
      <c r="D454" s="106">
        <v>0</v>
      </c>
      <c r="E454" s="106">
        <v>0</v>
      </c>
      <c r="F454" s="106">
        <v>0</v>
      </c>
      <c r="G454" s="106">
        <v>0</v>
      </c>
      <c r="H454" s="106">
        <v>0</v>
      </c>
      <c r="I454" s="106">
        <v>0</v>
      </c>
      <c r="J454" s="106">
        <v>0</v>
      </c>
      <c r="K454" s="106">
        <v>0</v>
      </c>
      <c r="L454" s="107">
        <f t="shared" si="38"/>
        <v>0</v>
      </c>
      <c r="M454" s="107">
        <f t="shared" si="39"/>
        <v>0</v>
      </c>
      <c r="N454" s="107">
        <f t="shared" ref="N454:N517" si="42">SUM(L454:M454)</f>
        <v>0</v>
      </c>
      <c r="O454" s="133">
        <f t="shared" si="40"/>
        <v>0</v>
      </c>
      <c r="P454" s="133">
        <f t="shared" ref="P454:P517" si="43">(G454+F454*1.1)*C454</f>
        <v>0</v>
      </c>
    </row>
    <row r="455" spans="1:16" x14ac:dyDescent="0.2">
      <c r="A455" s="104">
        <v>3568</v>
      </c>
      <c r="B455" s="105">
        <v>18</v>
      </c>
      <c r="C455" s="132">
        <f t="shared" si="41"/>
        <v>9.8053415689308655E-4</v>
      </c>
      <c r="D455" s="106">
        <v>0</v>
      </c>
      <c r="E455" s="106">
        <v>0</v>
      </c>
      <c r="F455" s="106">
        <v>0</v>
      </c>
      <c r="G455" s="106">
        <v>0</v>
      </c>
      <c r="H455" s="106">
        <v>0</v>
      </c>
      <c r="I455" s="106">
        <v>31360</v>
      </c>
      <c r="J455" s="106">
        <v>0</v>
      </c>
      <c r="K455" s="106">
        <v>104</v>
      </c>
      <c r="L455" s="107">
        <f t="shared" ref="L455:L518" si="44">SUM(D455:K455)</f>
        <v>31464</v>
      </c>
      <c r="M455" s="107">
        <f t="shared" ref="M455:M518" si="45">IF(B455&lt;28,E455+F455+I455+K455,0)*0.1</f>
        <v>3146.4</v>
      </c>
      <c r="N455" s="107">
        <f t="shared" si="42"/>
        <v>34610.400000000001</v>
      </c>
      <c r="O455" s="133">
        <f t="shared" ref="O455:O518" si="46">ROUND(N455*C455,0)</f>
        <v>34</v>
      </c>
      <c r="P455" s="133">
        <f t="shared" si="43"/>
        <v>0</v>
      </c>
    </row>
    <row r="456" spans="1:16" x14ac:dyDescent="0.2">
      <c r="A456" s="104">
        <v>3568</v>
      </c>
      <c r="B456" s="105">
        <v>19</v>
      </c>
      <c r="C456" s="132">
        <f t="shared" si="41"/>
        <v>7.2644224912677183E-4</v>
      </c>
      <c r="D456" s="106">
        <v>0</v>
      </c>
      <c r="E456" s="106">
        <v>40256</v>
      </c>
      <c r="F456" s="106">
        <v>13904</v>
      </c>
      <c r="G456" s="106">
        <v>0</v>
      </c>
      <c r="H456" s="106">
        <v>0</v>
      </c>
      <c r="I456" s="106">
        <v>0</v>
      </c>
      <c r="J456" s="106">
        <v>0</v>
      </c>
      <c r="K456" s="106">
        <v>0</v>
      </c>
      <c r="L456" s="107">
        <f t="shared" si="44"/>
        <v>54160</v>
      </c>
      <c r="M456" s="107">
        <f t="shared" si="45"/>
        <v>5416</v>
      </c>
      <c r="N456" s="107">
        <f t="shared" si="42"/>
        <v>59576</v>
      </c>
      <c r="O456" s="133">
        <f t="shared" si="46"/>
        <v>43</v>
      </c>
      <c r="P456" s="133">
        <f t="shared" si="43"/>
        <v>11.1104983350445</v>
      </c>
    </row>
    <row r="457" spans="1:16" x14ac:dyDescent="0.2">
      <c r="A457" s="104">
        <v>3568</v>
      </c>
      <c r="B457" s="105">
        <v>20</v>
      </c>
      <c r="C457" s="132">
        <f t="shared" si="41"/>
        <v>9.0235203142652819E-4</v>
      </c>
      <c r="D457" s="106">
        <v>0</v>
      </c>
      <c r="E457" s="106">
        <v>0</v>
      </c>
      <c r="F457" s="106">
        <v>0</v>
      </c>
      <c r="G457" s="106">
        <v>0</v>
      </c>
      <c r="H457" s="106">
        <v>576</v>
      </c>
      <c r="I457" s="106">
        <v>0</v>
      </c>
      <c r="J457" s="106">
        <v>0</v>
      </c>
      <c r="K457" s="106">
        <v>0</v>
      </c>
      <c r="L457" s="107">
        <f t="shared" si="44"/>
        <v>576</v>
      </c>
      <c r="M457" s="107">
        <f t="shared" si="45"/>
        <v>0</v>
      </c>
      <c r="N457" s="107">
        <f t="shared" si="42"/>
        <v>576</v>
      </c>
      <c r="O457" s="133">
        <f t="shared" si="46"/>
        <v>1</v>
      </c>
      <c r="P457" s="133">
        <f t="shared" si="43"/>
        <v>0</v>
      </c>
    </row>
    <row r="458" spans="1:16" x14ac:dyDescent="0.2">
      <c r="A458" s="104">
        <v>3568</v>
      </c>
      <c r="B458" s="105">
        <v>21</v>
      </c>
      <c r="C458" s="132">
        <f t="shared" si="41"/>
        <v>9.2026876851261457E-4</v>
      </c>
      <c r="D458" s="106">
        <v>0</v>
      </c>
      <c r="E458" s="106">
        <v>0</v>
      </c>
      <c r="F458" s="106">
        <v>0</v>
      </c>
      <c r="G458" s="106">
        <v>0</v>
      </c>
      <c r="H458" s="106">
        <v>0</v>
      </c>
      <c r="I458" s="106">
        <v>0</v>
      </c>
      <c r="J458" s="106">
        <v>1799</v>
      </c>
      <c r="K458" s="106">
        <v>0</v>
      </c>
      <c r="L458" s="107">
        <f t="shared" si="44"/>
        <v>1799</v>
      </c>
      <c r="M458" s="107">
        <f t="shared" si="45"/>
        <v>0</v>
      </c>
      <c r="N458" s="107">
        <f t="shared" si="42"/>
        <v>1799</v>
      </c>
      <c r="O458" s="133">
        <f t="shared" si="46"/>
        <v>2</v>
      </c>
      <c r="P458" s="133">
        <f t="shared" si="43"/>
        <v>0</v>
      </c>
    </row>
    <row r="459" spans="1:16" x14ac:dyDescent="0.2">
      <c r="A459" s="104">
        <v>3568</v>
      </c>
      <c r="B459" s="105">
        <v>22</v>
      </c>
      <c r="C459" s="132">
        <f t="shared" si="41"/>
        <v>8.1521153741692665E-4</v>
      </c>
      <c r="D459" s="106">
        <v>0</v>
      </c>
      <c r="E459" s="106">
        <v>0</v>
      </c>
      <c r="F459" s="106">
        <v>0</v>
      </c>
      <c r="G459" s="106">
        <v>0</v>
      </c>
      <c r="H459" s="106">
        <v>768</v>
      </c>
      <c r="I459" s="106">
        <v>0</v>
      </c>
      <c r="J459" s="106">
        <v>360</v>
      </c>
      <c r="K459" s="106">
        <v>0</v>
      </c>
      <c r="L459" s="107">
        <f t="shared" si="44"/>
        <v>1128</v>
      </c>
      <c r="M459" s="107">
        <f t="shared" si="45"/>
        <v>0</v>
      </c>
      <c r="N459" s="107">
        <f t="shared" si="42"/>
        <v>1128</v>
      </c>
      <c r="O459" s="133">
        <f t="shared" si="46"/>
        <v>1</v>
      </c>
      <c r="P459" s="133">
        <f t="shared" si="43"/>
        <v>0</v>
      </c>
    </row>
    <row r="460" spans="1:16" x14ac:dyDescent="0.2">
      <c r="A460" s="104">
        <v>3568</v>
      </c>
      <c r="B460" s="105">
        <v>23</v>
      </c>
      <c r="C460" s="132">
        <f t="shared" si="41"/>
        <v>9.2922713705565765E-4</v>
      </c>
      <c r="D460" s="106">
        <v>14720</v>
      </c>
      <c r="E460" s="106">
        <v>0</v>
      </c>
      <c r="F460" s="106">
        <v>0</v>
      </c>
      <c r="G460" s="106">
        <v>0</v>
      </c>
      <c r="H460" s="106">
        <v>0</v>
      </c>
      <c r="I460" s="106">
        <v>0</v>
      </c>
      <c r="J460" s="106">
        <v>656</v>
      </c>
      <c r="K460" s="106">
        <v>0</v>
      </c>
      <c r="L460" s="107">
        <f t="shared" si="44"/>
        <v>15376</v>
      </c>
      <c r="M460" s="107">
        <f t="shared" si="45"/>
        <v>0</v>
      </c>
      <c r="N460" s="107">
        <f t="shared" si="42"/>
        <v>15376</v>
      </c>
      <c r="O460" s="133">
        <f t="shared" si="46"/>
        <v>14</v>
      </c>
      <c r="P460" s="133">
        <f t="shared" si="43"/>
        <v>0</v>
      </c>
    </row>
    <row r="461" spans="1:16" x14ac:dyDescent="0.2">
      <c r="A461" s="104">
        <v>3568</v>
      </c>
      <c r="B461" s="105">
        <v>24</v>
      </c>
      <c r="C461" s="132">
        <f t="shared" si="41"/>
        <v>8.0625316887388357E-4</v>
      </c>
      <c r="D461" s="106">
        <v>1344</v>
      </c>
      <c r="E461" s="106">
        <v>0</v>
      </c>
      <c r="F461" s="106">
        <v>0</v>
      </c>
      <c r="G461" s="106">
        <v>0</v>
      </c>
      <c r="H461" s="106">
        <v>48</v>
      </c>
      <c r="I461" s="106">
        <v>0</v>
      </c>
      <c r="J461" s="106">
        <v>28954</v>
      </c>
      <c r="K461" s="106">
        <v>0</v>
      </c>
      <c r="L461" s="107">
        <f t="shared" si="44"/>
        <v>30346</v>
      </c>
      <c r="M461" s="107">
        <f t="shared" si="45"/>
        <v>0</v>
      </c>
      <c r="N461" s="107">
        <f t="shared" si="42"/>
        <v>30346</v>
      </c>
      <c r="O461" s="133">
        <f t="shared" si="46"/>
        <v>24</v>
      </c>
      <c r="P461" s="133">
        <f t="shared" si="43"/>
        <v>0</v>
      </c>
    </row>
    <row r="462" spans="1:16" x14ac:dyDescent="0.2">
      <c r="A462" s="104">
        <v>3568</v>
      </c>
      <c r="B462" s="105">
        <v>25</v>
      </c>
      <c r="C462" s="132">
        <f t="shared" si="41"/>
        <v>6.7513522928934282E-4</v>
      </c>
      <c r="D462" s="106">
        <v>99944</v>
      </c>
      <c r="E462" s="106">
        <v>0</v>
      </c>
      <c r="F462" s="106">
        <v>0</v>
      </c>
      <c r="G462" s="106">
        <v>0</v>
      </c>
      <c r="H462" s="106">
        <v>0</v>
      </c>
      <c r="I462" s="106">
        <v>0</v>
      </c>
      <c r="J462" s="106">
        <v>792</v>
      </c>
      <c r="K462" s="106">
        <v>0</v>
      </c>
      <c r="L462" s="107">
        <f t="shared" si="44"/>
        <v>100736</v>
      </c>
      <c r="M462" s="107">
        <f t="shared" si="45"/>
        <v>0</v>
      </c>
      <c r="N462" s="107">
        <f t="shared" si="42"/>
        <v>100736</v>
      </c>
      <c r="O462" s="133">
        <f t="shared" si="46"/>
        <v>68</v>
      </c>
      <c r="P462" s="133">
        <f t="shared" si="43"/>
        <v>0</v>
      </c>
    </row>
    <row r="463" spans="1:16" x14ac:dyDescent="0.2">
      <c r="A463" s="104">
        <v>3568</v>
      </c>
      <c r="B463" s="105">
        <v>26</v>
      </c>
      <c r="C463" s="132">
        <f t="shared" si="41"/>
        <v>9.0398082570708146E-4</v>
      </c>
      <c r="D463" s="106">
        <v>12528</v>
      </c>
      <c r="E463" s="106">
        <v>0</v>
      </c>
      <c r="F463" s="106">
        <v>0</v>
      </c>
      <c r="G463" s="106">
        <v>0</v>
      </c>
      <c r="H463" s="106">
        <v>768</v>
      </c>
      <c r="I463" s="106">
        <v>0</v>
      </c>
      <c r="J463" s="106">
        <v>0</v>
      </c>
      <c r="K463" s="106">
        <v>0</v>
      </c>
      <c r="L463" s="107">
        <f t="shared" si="44"/>
        <v>13296</v>
      </c>
      <c r="M463" s="107">
        <f t="shared" si="45"/>
        <v>0</v>
      </c>
      <c r="N463" s="107">
        <f t="shared" si="42"/>
        <v>13296</v>
      </c>
      <c r="O463" s="133">
        <f t="shared" si="46"/>
        <v>12</v>
      </c>
      <c r="P463" s="133">
        <f t="shared" si="43"/>
        <v>0</v>
      </c>
    </row>
    <row r="464" spans="1:16" x14ac:dyDescent="0.2">
      <c r="A464" s="104">
        <v>3568</v>
      </c>
      <c r="B464" s="105">
        <v>27</v>
      </c>
      <c r="C464" s="132">
        <f t="shared" si="41"/>
        <v>0</v>
      </c>
      <c r="D464" s="106">
        <v>0</v>
      </c>
      <c r="E464" s="106">
        <v>0</v>
      </c>
      <c r="F464" s="106">
        <v>0</v>
      </c>
      <c r="G464" s="106">
        <v>0</v>
      </c>
      <c r="H464" s="106">
        <v>0</v>
      </c>
      <c r="I464" s="106">
        <v>0</v>
      </c>
      <c r="J464" s="106">
        <v>0</v>
      </c>
      <c r="K464" s="106">
        <v>0</v>
      </c>
      <c r="L464" s="107">
        <f t="shared" si="44"/>
        <v>0</v>
      </c>
      <c r="M464" s="107">
        <f t="shared" si="45"/>
        <v>0</v>
      </c>
      <c r="N464" s="107">
        <f t="shared" si="42"/>
        <v>0</v>
      </c>
      <c r="O464" s="133">
        <f t="shared" si="46"/>
        <v>0</v>
      </c>
      <c r="P464" s="133">
        <f t="shared" si="43"/>
        <v>0</v>
      </c>
    </row>
    <row r="465" spans="1:16" x14ac:dyDescent="0.2">
      <c r="A465" s="104">
        <v>6662</v>
      </c>
      <c r="B465" s="105">
        <v>1</v>
      </c>
      <c r="C465" s="132">
        <f t="shared" si="41"/>
        <v>8.1032515457526674E-4</v>
      </c>
      <c r="D465" s="106">
        <v>12528</v>
      </c>
      <c r="E465" s="106">
        <v>0</v>
      </c>
      <c r="F465" s="106">
        <v>0</v>
      </c>
      <c r="G465" s="106">
        <v>0</v>
      </c>
      <c r="H465" s="106">
        <v>0</v>
      </c>
      <c r="I465" s="106">
        <v>0</v>
      </c>
      <c r="J465" s="106">
        <v>0</v>
      </c>
      <c r="K465" s="106">
        <v>0</v>
      </c>
      <c r="L465" s="107">
        <f t="shared" si="44"/>
        <v>12528</v>
      </c>
      <c r="M465" s="107">
        <f t="shared" si="45"/>
        <v>0</v>
      </c>
      <c r="N465" s="107">
        <f t="shared" si="42"/>
        <v>12528</v>
      </c>
      <c r="O465" s="133">
        <f t="shared" si="46"/>
        <v>10</v>
      </c>
      <c r="P465" s="133">
        <f t="shared" si="43"/>
        <v>0</v>
      </c>
    </row>
    <row r="466" spans="1:16" x14ac:dyDescent="0.2">
      <c r="A466" s="104">
        <v>6662</v>
      </c>
      <c r="B466" s="105">
        <v>2</v>
      </c>
      <c r="C466" s="132">
        <f t="shared" si="41"/>
        <v>8.1765472883775655E-4</v>
      </c>
      <c r="D466" s="106">
        <v>0</v>
      </c>
      <c r="E466" s="106">
        <v>0</v>
      </c>
      <c r="F466" s="106">
        <v>0</v>
      </c>
      <c r="G466" s="106">
        <v>0</v>
      </c>
      <c r="H466" s="106">
        <v>26176</v>
      </c>
      <c r="I466" s="106">
        <v>0</v>
      </c>
      <c r="J466" s="106">
        <v>3120</v>
      </c>
      <c r="K466" s="106">
        <v>0</v>
      </c>
      <c r="L466" s="107">
        <f t="shared" si="44"/>
        <v>29296</v>
      </c>
      <c r="M466" s="107">
        <f t="shared" si="45"/>
        <v>0</v>
      </c>
      <c r="N466" s="107">
        <f t="shared" si="42"/>
        <v>29296</v>
      </c>
      <c r="O466" s="133">
        <f t="shared" si="46"/>
        <v>24</v>
      </c>
      <c r="P466" s="133">
        <f t="shared" si="43"/>
        <v>0</v>
      </c>
    </row>
    <row r="467" spans="1:16" x14ac:dyDescent="0.2">
      <c r="A467" s="104">
        <v>6662</v>
      </c>
      <c r="B467" s="105">
        <v>3</v>
      </c>
      <c r="C467" s="132">
        <f t="shared" si="41"/>
        <v>7.3214302910870838E-4</v>
      </c>
      <c r="D467" s="106">
        <v>0</v>
      </c>
      <c r="E467" s="106">
        <v>123552</v>
      </c>
      <c r="F467" s="106">
        <v>0</v>
      </c>
      <c r="G467" s="106">
        <v>0</v>
      </c>
      <c r="H467" s="106">
        <v>0</v>
      </c>
      <c r="I467" s="106">
        <v>0</v>
      </c>
      <c r="J467" s="106">
        <v>0</v>
      </c>
      <c r="K467" s="106">
        <v>0</v>
      </c>
      <c r="L467" s="107">
        <f t="shared" si="44"/>
        <v>123552</v>
      </c>
      <c r="M467" s="107">
        <f t="shared" si="45"/>
        <v>12355.2</v>
      </c>
      <c r="N467" s="107">
        <f t="shared" si="42"/>
        <v>135907.20000000001</v>
      </c>
      <c r="O467" s="133">
        <f t="shared" si="46"/>
        <v>100</v>
      </c>
      <c r="P467" s="133">
        <f t="shared" si="43"/>
        <v>0</v>
      </c>
    </row>
    <row r="468" spans="1:16" x14ac:dyDescent="0.2">
      <c r="A468" s="104">
        <v>6662</v>
      </c>
      <c r="B468" s="105">
        <v>4</v>
      </c>
      <c r="C468" s="132">
        <f t="shared" si="41"/>
        <v>7.2969983768787848E-4</v>
      </c>
      <c r="D468" s="106">
        <v>4864</v>
      </c>
      <c r="E468" s="106">
        <v>6720</v>
      </c>
      <c r="F468" s="106">
        <v>0</v>
      </c>
      <c r="G468" s="106">
        <v>0</v>
      </c>
      <c r="H468" s="106">
        <v>336</v>
      </c>
      <c r="I468" s="106">
        <v>14304</v>
      </c>
      <c r="J468" s="106">
        <v>1332</v>
      </c>
      <c r="K468" s="106">
        <v>1808</v>
      </c>
      <c r="L468" s="107">
        <f t="shared" si="44"/>
        <v>29364</v>
      </c>
      <c r="M468" s="107">
        <f t="shared" si="45"/>
        <v>2283.2000000000003</v>
      </c>
      <c r="N468" s="107">
        <f t="shared" si="42"/>
        <v>31647.200000000001</v>
      </c>
      <c r="O468" s="133">
        <f t="shared" si="46"/>
        <v>23</v>
      </c>
      <c r="P468" s="133">
        <f t="shared" si="43"/>
        <v>0</v>
      </c>
    </row>
    <row r="469" spans="1:16" x14ac:dyDescent="0.2">
      <c r="A469" s="104">
        <v>6662</v>
      </c>
      <c r="B469" s="105">
        <v>5</v>
      </c>
      <c r="C469" s="132">
        <f t="shared" si="41"/>
        <v>2.8715643166154678E-3</v>
      </c>
      <c r="D469" s="106">
        <v>0</v>
      </c>
      <c r="E469" s="106">
        <v>0</v>
      </c>
      <c r="F469" s="106">
        <v>0</v>
      </c>
      <c r="G469" s="106">
        <v>0</v>
      </c>
      <c r="H469" s="106">
        <v>0</v>
      </c>
      <c r="I469" s="106">
        <v>0</v>
      </c>
      <c r="J469" s="106">
        <v>0</v>
      </c>
      <c r="K469" s="106">
        <v>0</v>
      </c>
      <c r="L469" s="107">
        <f t="shared" si="44"/>
        <v>0</v>
      </c>
      <c r="M469" s="107">
        <f t="shared" si="45"/>
        <v>0</v>
      </c>
      <c r="N469" s="107">
        <f t="shared" si="42"/>
        <v>0</v>
      </c>
      <c r="O469" s="133">
        <f t="shared" si="46"/>
        <v>0</v>
      </c>
      <c r="P469" s="133">
        <f t="shared" si="43"/>
        <v>0</v>
      </c>
    </row>
    <row r="470" spans="1:16" x14ac:dyDescent="0.2">
      <c r="A470" s="104">
        <v>6662</v>
      </c>
      <c r="B470" s="105">
        <v>6</v>
      </c>
      <c r="C470" s="132">
        <f t="shared" si="41"/>
        <v>7.9485160891001037E-4</v>
      </c>
      <c r="D470" s="106">
        <v>0</v>
      </c>
      <c r="E470" s="106">
        <v>0</v>
      </c>
      <c r="F470" s="106">
        <v>0</v>
      </c>
      <c r="G470" s="106">
        <v>0</v>
      </c>
      <c r="H470" s="106">
        <v>0</v>
      </c>
      <c r="I470" s="106">
        <v>0</v>
      </c>
      <c r="J470" s="106">
        <v>24</v>
      </c>
      <c r="K470" s="106">
        <v>0</v>
      </c>
      <c r="L470" s="107">
        <f t="shared" si="44"/>
        <v>24</v>
      </c>
      <c r="M470" s="107">
        <f t="shared" si="45"/>
        <v>0</v>
      </c>
      <c r="N470" s="107">
        <f t="shared" si="42"/>
        <v>24</v>
      </c>
      <c r="O470" s="133">
        <f t="shared" si="46"/>
        <v>0</v>
      </c>
      <c r="P470" s="133">
        <f t="shared" si="43"/>
        <v>0</v>
      </c>
    </row>
    <row r="471" spans="1:16" x14ac:dyDescent="0.2">
      <c r="A471" s="104">
        <v>6662</v>
      </c>
      <c r="B471" s="105">
        <v>7</v>
      </c>
      <c r="C471" s="132">
        <f t="shared" si="41"/>
        <v>8.746625286571221E-4</v>
      </c>
      <c r="D471" s="106">
        <v>0</v>
      </c>
      <c r="E471" s="106">
        <v>5472</v>
      </c>
      <c r="F471" s="106">
        <v>0</v>
      </c>
      <c r="G471" s="106">
        <v>0</v>
      </c>
      <c r="H471" s="106">
        <v>0</v>
      </c>
      <c r="I471" s="106">
        <v>0</v>
      </c>
      <c r="J471" s="106">
        <v>0</v>
      </c>
      <c r="K471" s="106">
        <v>2776</v>
      </c>
      <c r="L471" s="107">
        <f t="shared" si="44"/>
        <v>8248</v>
      </c>
      <c r="M471" s="107">
        <f t="shared" si="45"/>
        <v>824.80000000000007</v>
      </c>
      <c r="N471" s="107">
        <f t="shared" si="42"/>
        <v>9072.7999999999993</v>
      </c>
      <c r="O471" s="133">
        <f t="shared" si="46"/>
        <v>8</v>
      </c>
      <c r="P471" s="133">
        <f t="shared" si="43"/>
        <v>0</v>
      </c>
    </row>
    <row r="472" spans="1:16" x14ac:dyDescent="0.2">
      <c r="A472" s="104">
        <v>6662</v>
      </c>
      <c r="B472" s="105">
        <v>8</v>
      </c>
      <c r="C472" s="132">
        <f t="shared" si="41"/>
        <v>9.0886720854874148E-4</v>
      </c>
      <c r="D472" s="106">
        <v>0</v>
      </c>
      <c r="E472" s="106">
        <v>0</v>
      </c>
      <c r="F472" s="106">
        <v>0</v>
      </c>
      <c r="G472" s="106">
        <v>0</v>
      </c>
      <c r="H472" s="106">
        <v>3408</v>
      </c>
      <c r="I472" s="106">
        <v>0</v>
      </c>
      <c r="J472" s="106">
        <v>520</v>
      </c>
      <c r="K472" s="106">
        <v>0</v>
      </c>
      <c r="L472" s="107">
        <f t="shared" si="44"/>
        <v>3928</v>
      </c>
      <c r="M472" s="107">
        <f t="shared" si="45"/>
        <v>0</v>
      </c>
      <c r="N472" s="107">
        <f t="shared" si="42"/>
        <v>3928</v>
      </c>
      <c r="O472" s="133">
        <f t="shared" si="46"/>
        <v>4</v>
      </c>
      <c r="P472" s="133">
        <f t="shared" si="43"/>
        <v>0</v>
      </c>
    </row>
    <row r="473" spans="1:16" x14ac:dyDescent="0.2">
      <c r="A473" s="104">
        <v>6662</v>
      </c>
      <c r="B473" s="105">
        <v>9</v>
      </c>
      <c r="C473" s="132">
        <f t="shared" si="41"/>
        <v>7.8019246038503074E-4</v>
      </c>
      <c r="D473" s="106">
        <v>5904</v>
      </c>
      <c r="E473" s="106">
        <v>1536</v>
      </c>
      <c r="F473" s="106">
        <v>0</v>
      </c>
      <c r="G473" s="106">
        <v>0</v>
      </c>
      <c r="H473" s="106">
        <v>51008</v>
      </c>
      <c r="I473" s="106">
        <v>0</v>
      </c>
      <c r="J473" s="106">
        <v>2520</v>
      </c>
      <c r="K473" s="106">
        <v>1320</v>
      </c>
      <c r="L473" s="107">
        <f t="shared" si="44"/>
        <v>62288</v>
      </c>
      <c r="M473" s="107">
        <f t="shared" si="45"/>
        <v>285.60000000000002</v>
      </c>
      <c r="N473" s="107">
        <f t="shared" si="42"/>
        <v>62573.599999999999</v>
      </c>
      <c r="O473" s="133">
        <f t="shared" si="46"/>
        <v>49</v>
      </c>
      <c r="P473" s="133">
        <f t="shared" si="43"/>
        <v>0</v>
      </c>
    </row>
    <row r="474" spans="1:16" x14ac:dyDescent="0.2">
      <c r="A474" s="104">
        <v>6662</v>
      </c>
      <c r="B474" s="105">
        <v>10</v>
      </c>
      <c r="C474" s="132">
        <f t="shared" si="41"/>
        <v>1.1564439391928429E-3</v>
      </c>
      <c r="D474" s="106">
        <v>0</v>
      </c>
      <c r="E474" s="106">
        <v>2112</v>
      </c>
      <c r="F474" s="106">
        <v>0</v>
      </c>
      <c r="G474" s="106">
        <v>0</v>
      </c>
      <c r="H474" s="106">
        <v>0</v>
      </c>
      <c r="I474" s="106">
        <v>0</v>
      </c>
      <c r="J474" s="106">
        <v>0</v>
      </c>
      <c r="K474" s="106">
        <v>0</v>
      </c>
      <c r="L474" s="107">
        <f t="shared" si="44"/>
        <v>2112</v>
      </c>
      <c r="M474" s="107">
        <f t="shared" si="45"/>
        <v>211.20000000000002</v>
      </c>
      <c r="N474" s="107">
        <f t="shared" si="42"/>
        <v>2323.1999999999998</v>
      </c>
      <c r="O474" s="133">
        <f t="shared" si="46"/>
        <v>3</v>
      </c>
      <c r="P474" s="133">
        <f t="shared" si="43"/>
        <v>0</v>
      </c>
    </row>
    <row r="475" spans="1:16" x14ac:dyDescent="0.2">
      <c r="A475" s="104">
        <v>6662</v>
      </c>
      <c r="B475" s="105">
        <v>11</v>
      </c>
      <c r="C475" s="132">
        <f t="shared" si="41"/>
        <v>8.0055238889194702E-4</v>
      </c>
      <c r="D475" s="106">
        <v>0</v>
      </c>
      <c r="E475" s="106">
        <v>2048</v>
      </c>
      <c r="F475" s="106">
        <v>0</v>
      </c>
      <c r="G475" s="106">
        <v>0</v>
      </c>
      <c r="H475" s="106">
        <v>0</v>
      </c>
      <c r="I475" s="106">
        <v>16032</v>
      </c>
      <c r="J475" s="106">
        <v>0</v>
      </c>
      <c r="K475" s="106">
        <v>1368</v>
      </c>
      <c r="L475" s="107">
        <f t="shared" si="44"/>
        <v>19448</v>
      </c>
      <c r="M475" s="107">
        <f t="shared" si="45"/>
        <v>1944.8000000000002</v>
      </c>
      <c r="N475" s="107">
        <f t="shared" si="42"/>
        <v>21392.799999999999</v>
      </c>
      <c r="O475" s="133">
        <f t="shared" si="46"/>
        <v>17</v>
      </c>
      <c r="P475" s="133">
        <f t="shared" si="43"/>
        <v>0</v>
      </c>
    </row>
    <row r="476" spans="1:16" x14ac:dyDescent="0.2">
      <c r="A476" s="104">
        <v>6662</v>
      </c>
      <c r="B476" s="105">
        <v>12</v>
      </c>
      <c r="C476" s="132">
        <f t="shared" si="41"/>
        <v>7.6960529756143418E-4</v>
      </c>
      <c r="D476" s="106">
        <v>87696</v>
      </c>
      <c r="E476" s="106">
        <v>0</v>
      </c>
      <c r="F476" s="106">
        <v>0</v>
      </c>
      <c r="G476" s="106">
        <v>16954</v>
      </c>
      <c r="H476" s="106">
        <v>0</v>
      </c>
      <c r="I476" s="106">
        <v>0</v>
      </c>
      <c r="J476" s="106">
        <v>0</v>
      </c>
      <c r="K476" s="106">
        <v>0</v>
      </c>
      <c r="L476" s="107">
        <f t="shared" si="44"/>
        <v>104650</v>
      </c>
      <c r="M476" s="107">
        <f t="shared" si="45"/>
        <v>0</v>
      </c>
      <c r="N476" s="107">
        <f t="shared" si="42"/>
        <v>104650</v>
      </c>
      <c r="O476" s="133">
        <f t="shared" si="46"/>
        <v>81</v>
      </c>
      <c r="P476" s="133">
        <f t="shared" si="43"/>
        <v>13.047888214856554</v>
      </c>
    </row>
    <row r="477" spans="1:16" x14ac:dyDescent="0.2">
      <c r="A477" s="104">
        <v>6662</v>
      </c>
      <c r="B477" s="105">
        <v>13</v>
      </c>
      <c r="C477" s="132">
        <f t="shared" si="41"/>
        <v>7.1666948344345212E-4</v>
      </c>
      <c r="D477" s="106">
        <v>5728</v>
      </c>
      <c r="E477" s="106">
        <v>0</v>
      </c>
      <c r="F477" s="106">
        <v>0</v>
      </c>
      <c r="G477" s="106">
        <v>0</v>
      </c>
      <c r="H477" s="106">
        <v>288</v>
      </c>
      <c r="I477" s="106">
        <v>0</v>
      </c>
      <c r="J477" s="106">
        <v>0</v>
      </c>
      <c r="K477" s="106">
        <v>0</v>
      </c>
      <c r="L477" s="107">
        <f t="shared" si="44"/>
        <v>6016</v>
      </c>
      <c r="M477" s="107">
        <f t="shared" si="45"/>
        <v>0</v>
      </c>
      <c r="N477" s="107">
        <f t="shared" si="42"/>
        <v>6016</v>
      </c>
      <c r="O477" s="133">
        <f t="shared" si="46"/>
        <v>4</v>
      </c>
      <c r="P477" s="133">
        <f t="shared" si="43"/>
        <v>0</v>
      </c>
    </row>
    <row r="478" spans="1:16" x14ac:dyDescent="0.2">
      <c r="A478" s="104">
        <v>6662</v>
      </c>
      <c r="B478" s="105">
        <v>14</v>
      </c>
      <c r="C478" s="132">
        <f t="shared" si="41"/>
        <v>1.1613303220345029E-3</v>
      </c>
      <c r="D478" s="106">
        <v>0</v>
      </c>
      <c r="E478" s="106">
        <v>0</v>
      </c>
      <c r="F478" s="106">
        <v>0</v>
      </c>
      <c r="G478" s="106">
        <v>0</v>
      </c>
      <c r="H478" s="106">
        <v>0</v>
      </c>
      <c r="I478" s="106">
        <v>76416</v>
      </c>
      <c r="J478" s="106">
        <v>0</v>
      </c>
      <c r="K478" s="106">
        <v>2006</v>
      </c>
      <c r="L478" s="107">
        <f t="shared" si="44"/>
        <v>78422</v>
      </c>
      <c r="M478" s="107">
        <f t="shared" si="45"/>
        <v>7842.2000000000007</v>
      </c>
      <c r="N478" s="107">
        <f t="shared" si="42"/>
        <v>86264.2</v>
      </c>
      <c r="O478" s="133">
        <f t="shared" si="46"/>
        <v>100</v>
      </c>
      <c r="P478" s="133">
        <f t="shared" si="43"/>
        <v>0</v>
      </c>
    </row>
    <row r="479" spans="1:16" x14ac:dyDescent="0.2">
      <c r="A479" s="104">
        <v>6662</v>
      </c>
      <c r="B479" s="105">
        <v>15</v>
      </c>
      <c r="C479" s="132">
        <f t="shared" si="41"/>
        <v>1.6320518691144066E-3</v>
      </c>
      <c r="D479" s="106">
        <v>0</v>
      </c>
      <c r="E479" s="106">
        <v>0</v>
      </c>
      <c r="F479" s="106">
        <v>0</v>
      </c>
      <c r="G479" s="106">
        <v>0</v>
      </c>
      <c r="H479" s="106">
        <v>0</v>
      </c>
      <c r="I479" s="106">
        <v>0</v>
      </c>
      <c r="J479" s="106">
        <v>0</v>
      </c>
      <c r="K479" s="106">
        <v>0</v>
      </c>
      <c r="L479" s="107">
        <f t="shared" si="44"/>
        <v>0</v>
      </c>
      <c r="M479" s="107">
        <f t="shared" si="45"/>
        <v>0</v>
      </c>
      <c r="N479" s="107">
        <f t="shared" si="42"/>
        <v>0</v>
      </c>
      <c r="O479" s="133">
        <f t="shared" si="46"/>
        <v>0</v>
      </c>
      <c r="P479" s="133">
        <f t="shared" si="43"/>
        <v>0</v>
      </c>
    </row>
    <row r="480" spans="1:16" x14ac:dyDescent="0.2">
      <c r="A480" s="104">
        <v>6662</v>
      </c>
      <c r="B480" s="105">
        <v>16</v>
      </c>
      <c r="C480" s="132">
        <f t="shared" si="41"/>
        <v>9.4958706556257393E-4</v>
      </c>
      <c r="D480" s="106">
        <v>2160</v>
      </c>
      <c r="E480" s="106">
        <v>192</v>
      </c>
      <c r="F480" s="106">
        <v>0</v>
      </c>
      <c r="G480" s="106">
        <v>0</v>
      </c>
      <c r="H480" s="106">
        <v>0</v>
      </c>
      <c r="I480" s="106">
        <v>156576</v>
      </c>
      <c r="J480" s="106">
        <v>0</v>
      </c>
      <c r="K480" s="106">
        <v>2160</v>
      </c>
      <c r="L480" s="107">
        <f t="shared" si="44"/>
        <v>161088</v>
      </c>
      <c r="M480" s="107">
        <f t="shared" si="45"/>
        <v>15892.800000000001</v>
      </c>
      <c r="N480" s="107">
        <f t="shared" si="42"/>
        <v>176980.8</v>
      </c>
      <c r="O480" s="133">
        <f t="shared" si="46"/>
        <v>168</v>
      </c>
      <c r="P480" s="133">
        <f t="shared" si="43"/>
        <v>0</v>
      </c>
    </row>
    <row r="481" spans="1:16" x14ac:dyDescent="0.2">
      <c r="A481" s="104">
        <v>6662</v>
      </c>
      <c r="B481" s="105">
        <v>17</v>
      </c>
      <c r="C481" s="132">
        <f t="shared" ref="C481:C544" si="47">C454</f>
        <v>1.30303542444264E-3</v>
      </c>
      <c r="D481" s="106">
        <v>0</v>
      </c>
      <c r="E481" s="106">
        <v>0</v>
      </c>
      <c r="F481" s="106">
        <v>0</v>
      </c>
      <c r="G481" s="106">
        <v>0</v>
      </c>
      <c r="H481" s="106">
        <v>0</v>
      </c>
      <c r="I481" s="106">
        <v>0</v>
      </c>
      <c r="J481" s="106">
        <v>0</v>
      </c>
      <c r="K481" s="106">
        <v>0</v>
      </c>
      <c r="L481" s="107">
        <f t="shared" si="44"/>
        <v>0</v>
      </c>
      <c r="M481" s="107">
        <f t="shared" si="45"/>
        <v>0</v>
      </c>
      <c r="N481" s="107">
        <f t="shared" si="42"/>
        <v>0</v>
      </c>
      <c r="O481" s="133">
        <f t="shared" si="46"/>
        <v>0</v>
      </c>
      <c r="P481" s="133">
        <f t="shared" si="43"/>
        <v>0</v>
      </c>
    </row>
    <row r="482" spans="1:16" x14ac:dyDescent="0.2">
      <c r="A482" s="104">
        <v>6662</v>
      </c>
      <c r="B482" s="105">
        <v>18</v>
      </c>
      <c r="C482" s="132">
        <f t="shared" si="47"/>
        <v>9.8053415689308655E-4</v>
      </c>
      <c r="D482" s="106">
        <v>0</v>
      </c>
      <c r="E482" s="106">
        <v>0</v>
      </c>
      <c r="F482" s="106">
        <v>0</v>
      </c>
      <c r="G482" s="106">
        <v>0</v>
      </c>
      <c r="H482" s="106">
        <v>0</v>
      </c>
      <c r="I482" s="106">
        <v>32064</v>
      </c>
      <c r="J482" s="106">
        <v>0</v>
      </c>
      <c r="K482" s="106">
        <v>0</v>
      </c>
      <c r="L482" s="107">
        <f t="shared" si="44"/>
        <v>32064</v>
      </c>
      <c r="M482" s="107">
        <f t="shared" si="45"/>
        <v>3206.4</v>
      </c>
      <c r="N482" s="107">
        <f t="shared" si="42"/>
        <v>35270.400000000001</v>
      </c>
      <c r="O482" s="133">
        <f t="shared" si="46"/>
        <v>35</v>
      </c>
      <c r="P482" s="133">
        <f t="shared" si="43"/>
        <v>0</v>
      </c>
    </row>
    <row r="483" spans="1:16" x14ac:dyDescent="0.2">
      <c r="A483" s="104">
        <v>6662</v>
      </c>
      <c r="B483" s="105">
        <v>19</v>
      </c>
      <c r="C483" s="132">
        <f t="shared" si="47"/>
        <v>7.2644224912677183E-4</v>
      </c>
      <c r="D483" s="106">
        <v>0</v>
      </c>
      <c r="E483" s="106">
        <v>53120</v>
      </c>
      <c r="F483" s="106">
        <v>56208</v>
      </c>
      <c r="G483" s="106">
        <v>0</v>
      </c>
      <c r="H483" s="106">
        <v>0</v>
      </c>
      <c r="I483" s="106">
        <v>0</v>
      </c>
      <c r="J483" s="106">
        <v>0</v>
      </c>
      <c r="K483" s="106">
        <v>0</v>
      </c>
      <c r="L483" s="107">
        <f t="shared" si="44"/>
        <v>109328</v>
      </c>
      <c r="M483" s="107">
        <f t="shared" si="45"/>
        <v>10932.800000000001</v>
      </c>
      <c r="N483" s="107">
        <f t="shared" si="42"/>
        <v>120260.8</v>
      </c>
      <c r="O483" s="133">
        <f t="shared" si="46"/>
        <v>87</v>
      </c>
      <c r="P483" s="133">
        <f t="shared" si="43"/>
        <v>44.915052532809355</v>
      </c>
    </row>
    <row r="484" spans="1:16" x14ac:dyDescent="0.2">
      <c r="A484" s="104">
        <v>6662</v>
      </c>
      <c r="B484" s="105">
        <v>20</v>
      </c>
      <c r="C484" s="132">
        <f t="shared" si="47"/>
        <v>9.0235203142652819E-4</v>
      </c>
      <c r="D484" s="106">
        <v>0</v>
      </c>
      <c r="E484" s="106">
        <v>0</v>
      </c>
      <c r="F484" s="106">
        <v>0</v>
      </c>
      <c r="G484" s="106">
        <v>0</v>
      </c>
      <c r="H484" s="106">
        <v>0</v>
      </c>
      <c r="I484" s="106">
        <v>0</v>
      </c>
      <c r="J484" s="106">
        <v>0</v>
      </c>
      <c r="K484" s="106">
        <v>0</v>
      </c>
      <c r="L484" s="107">
        <f t="shared" si="44"/>
        <v>0</v>
      </c>
      <c r="M484" s="107">
        <f t="shared" si="45"/>
        <v>0</v>
      </c>
      <c r="N484" s="107">
        <f t="shared" si="42"/>
        <v>0</v>
      </c>
      <c r="O484" s="133">
        <f t="shared" si="46"/>
        <v>0</v>
      </c>
      <c r="P484" s="133">
        <f t="shared" si="43"/>
        <v>0</v>
      </c>
    </row>
    <row r="485" spans="1:16" x14ac:dyDescent="0.2">
      <c r="A485" s="104">
        <v>6662</v>
      </c>
      <c r="B485" s="105">
        <v>21</v>
      </c>
      <c r="C485" s="132">
        <f t="shared" si="47"/>
        <v>9.2026876851261457E-4</v>
      </c>
      <c r="D485" s="106">
        <v>0</v>
      </c>
      <c r="E485" s="106">
        <v>0</v>
      </c>
      <c r="F485" s="106">
        <v>0</v>
      </c>
      <c r="G485" s="106">
        <v>0</v>
      </c>
      <c r="H485" s="106">
        <v>0</v>
      </c>
      <c r="I485" s="106">
        <v>0</v>
      </c>
      <c r="J485" s="106">
        <v>2176</v>
      </c>
      <c r="K485" s="106">
        <v>0</v>
      </c>
      <c r="L485" s="107">
        <f t="shared" si="44"/>
        <v>2176</v>
      </c>
      <c r="M485" s="107">
        <f t="shared" si="45"/>
        <v>0</v>
      </c>
      <c r="N485" s="107">
        <f t="shared" si="42"/>
        <v>2176</v>
      </c>
      <c r="O485" s="133">
        <f t="shared" si="46"/>
        <v>2</v>
      </c>
      <c r="P485" s="133">
        <f t="shared" si="43"/>
        <v>0</v>
      </c>
    </row>
    <row r="486" spans="1:16" x14ac:dyDescent="0.2">
      <c r="A486" s="104">
        <v>6662</v>
      </c>
      <c r="B486" s="105">
        <v>22</v>
      </c>
      <c r="C486" s="132">
        <f t="shared" si="47"/>
        <v>8.1521153741692665E-4</v>
      </c>
      <c r="D486" s="106">
        <v>0</v>
      </c>
      <c r="E486" s="106">
        <v>0</v>
      </c>
      <c r="F486" s="106">
        <v>0</v>
      </c>
      <c r="G486" s="106">
        <v>0</v>
      </c>
      <c r="H486" s="106">
        <v>0</v>
      </c>
      <c r="I486" s="106">
        <v>0</v>
      </c>
      <c r="J486" s="106">
        <v>0</v>
      </c>
      <c r="K486" s="106">
        <v>0</v>
      </c>
      <c r="L486" s="107">
        <f t="shared" si="44"/>
        <v>0</v>
      </c>
      <c r="M486" s="107">
        <f t="shared" si="45"/>
        <v>0</v>
      </c>
      <c r="N486" s="107">
        <f t="shared" si="42"/>
        <v>0</v>
      </c>
      <c r="O486" s="133">
        <f t="shared" si="46"/>
        <v>0</v>
      </c>
      <c r="P486" s="133">
        <f t="shared" si="43"/>
        <v>0</v>
      </c>
    </row>
    <row r="487" spans="1:16" x14ac:dyDescent="0.2">
      <c r="A487" s="104">
        <v>6662</v>
      </c>
      <c r="B487" s="105">
        <v>23</v>
      </c>
      <c r="C487" s="132">
        <f t="shared" si="47"/>
        <v>9.2922713705565765E-4</v>
      </c>
      <c r="D487" s="106">
        <v>21168</v>
      </c>
      <c r="E487" s="106">
        <v>0</v>
      </c>
      <c r="F487" s="106">
        <v>0</v>
      </c>
      <c r="G487" s="106">
        <v>0</v>
      </c>
      <c r="H487" s="106">
        <v>0</v>
      </c>
      <c r="I487" s="106">
        <v>0</v>
      </c>
      <c r="J487" s="106">
        <v>0</v>
      </c>
      <c r="K487" s="106">
        <v>0</v>
      </c>
      <c r="L487" s="107">
        <f t="shared" si="44"/>
        <v>21168</v>
      </c>
      <c r="M487" s="107">
        <f t="shared" si="45"/>
        <v>0</v>
      </c>
      <c r="N487" s="107">
        <f t="shared" si="42"/>
        <v>21168</v>
      </c>
      <c r="O487" s="133">
        <f t="shared" si="46"/>
        <v>20</v>
      </c>
      <c r="P487" s="133">
        <f t="shared" si="43"/>
        <v>0</v>
      </c>
    </row>
    <row r="488" spans="1:16" x14ac:dyDescent="0.2">
      <c r="A488" s="104">
        <v>6662</v>
      </c>
      <c r="B488" s="105">
        <v>24</v>
      </c>
      <c r="C488" s="132">
        <f t="shared" si="47"/>
        <v>8.0625316887388357E-4</v>
      </c>
      <c r="D488" s="106">
        <v>3792</v>
      </c>
      <c r="E488" s="106">
        <v>0</v>
      </c>
      <c r="F488" s="106">
        <v>0</v>
      </c>
      <c r="G488" s="106">
        <v>0</v>
      </c>
      <c r="H488" s="106">
        <v>11952</v>
      </c>
      <c r="I488" s="106">
        <v>0</v>
      </c>
      <c r="J488" s="106">
        <v>0</v>
      </c>
      <c r="K488" s="106">
        <v>0</v>
      </c>
      <c r="L488" s="107">
        <f t="shared" si="44"/>
        <v>15744</v>
      </c>
      <c r="M488" s="107">
        <f t="shared" si="45"/>
        <v>0</v>
      </c>
      <c r="N488" s="107">
        <f t="shared" si="42"/>
        <v>15744</v>
      </c>
      <c r="O488" s="133">
        <f t="shared" si="46"/>
        <v>13</v>
      </c>
      <c r="P488" s="133">
        <f t="shared" si="43"/>
        <v>0</v>
      </c>
    </row>
    <row r="489" spans="1:16" x14ac:dyDescent="0.2">
      <c r="A489" s="104">
        <v>6662</v>
      </c>
      <c r="B489" s="105">
        <v>25</v>
      </c>
      <c r="C489" s="132">
        <f t="shared" si="47"/>
        <v>6.7513522928934282E-4</v>
      </c>
      <c r="D489" s="106">
        <v>120192</v>
      </c>
      <c r="E489" s="106">
        <v>0</v>
      </c>
      <c r="F489" s="106">
        <v>0</v>
      </c>
      <c r="G489" s="106">
        <v>0</v>
      </c>
      <c r="H489" s="106">
        <v>0</v>
      </c>
      <c r="I489" s="106">
        <v>0</v>
      </c>
      <c r="J489" s="106">
        <v>0</v>
      </c>
      <c r="K489" s="106">
        <v>0</v>
      </c>
      <c r="L489" s="107">
        <f t="shared" si="44"/>
        <v>120192</v>
      </c>
      <c r="M489" s="107">
        <f t="shared" si="45"/>
        <v>0</v>
      </c>
      <c r="N489" s="107">
        <f t="shared" si="42"/>
        <v>120192</v>
      </c>
      <c r="O489" s="133">
        <f t="shared" si="46"/>
        <v>81</v>
      </c>
      <c r="P489" s="133">
        <f t="shared" si="43"/>
        <v>0</v>
      </c>
    </row>
    <row r="490" spans="1:16" x14ac:dyDescent="0.2">
      <c r="A490" s="104">
        <v>6662</v>
      </c>
      <c r="B490" s="105">
        <v>26</v>
      </c>
      <c r="C490" s="132">
        <f t="shared" si="47"/>
        <v>9.0398082570708146E-4</v>
      </c>
      <c r="D490" s="106">
        <v>46800</v>
      </c>
      <c r="E490" s="106">
        <v>0</v>
      </c>
      <c r="F490" s="106">
        <v>0</v>
      </c>
      <c r="G490" s="106">
        <v>0</v>
      </c>
      <c r="H490" s="106">
        <v>0</v>
      </c>
      <c r="I490" s="106">
        <v>0</v>
      </c>
      <c r="J490" s="106">
        <v>0</v>
      </c>
      <c r="K490" s="106">
        <v>0</v>
      </c>
      <c r="L490" s="107">
        <f t="shared" si="44"/>
        <v>46800</v>
      </c>
      <c r="M490" s="107">
        <f t="shared" si="45"/>
        <v>0</v>
      </c>
      <c r="N490" s="107">
        <f t="shared" si="42"/>
        <v>46800</v>
      </c>
      <c r="O490" s="133">
        <f t="shared" si="46"/>
        <v>42</v>
      </c>
      <c r="P490" s="133">
        <f t="shared" si="43"/>
        <v>0</v>
      </c>
    </row>
    <row r="491" spans="1:16" x14ac:dyDescent="0.2">
      <c r="A491" s="104">
        <v>6662</v>
      </c>
      <c r="B491" s="105">
        <v>27</v>
      </c>
      <c r="C491" s="132">
        <f t="shared" si="47"/>
        <v>0</v>
      </c>
      <c r="D491" s="106">
        <v>0</v>
      </c>
      <c r="E491" s="106">
        <v>0</v>
      </c>
      <c r="F491" s="106">
        <v>0</v>
      </c>
      <c r="G491" s="106">
        <v>0</v>
      </c>
      <c r="H491" s="106">
        <v>0</v>
      </c>
      <c r="I491" s="106">
        <v>0</v>
      </c>
      <c r="J491" s="106">
        <v>0</v>
      </c>
      <c r="K491" s="106">
        <v>0</v>
      </c>
      <c r="L491" s="107">
        <f t="shared" si="44"/>
        <v>0</v>
      </c>
      <c r="M491" s="107">
        <f t="shared" si="45"/>
        <v>0</v>
      </c>
      <c r="N491" s="107">
        <f t="shared" si="42"/>
        <v>0</v>
      </c>
      <c r="O491" s="133">
        <f t="shared" si="46"/>
        <v>0</v>
      </c>
      <c r="P491" s="133">
        <f t="shared" si="43"/>
        <v>0</v>
      </c>
    </row>
    <row r="492" spans="1:16" x14ac:dyDescent="0.2">
      <c r="A492" s="104">
        <v>3570</v>
      </c>
      <c r="B492" s="105">
        <v>1</v>
      </c>
      <c r="C492" s="132">
        <f t="shared" si="47"/>
        <v>8.1032515457526674E-4</v>
      </c>
      <c r="D492" s="106">
        <v>1280</v>
      </c>
      <c r="E492" s="106">
        <v>0</v>
      </c>
      <c r="F492" s="106">
        <v>0</v>
      </c>
      <c r="G492" s="106">
        <v>0</v>
      </c>
      <c r="H492" s="106">
        <v>6800</v>
      </c>
      <c r="I492" s="106">
        <v>0</v>
      </c>
      <c r="J492" s="106">
        <v>1976</v>
      </c>
      <c r="K492" s="106">
        <v>0</v>
      </c>
      <c r="L492" s="107">
        <f t="shared" si="44"/>
        <v>10056</v>
      </c>
      <c r="M492" s="107">
        <f t="shared" si="45"/>
        <v>0</v>
      </c>
      <c r="N492" s="107">
        <f t="shared" si="42"/>
        <v>10056</v>
      </c>
      <c r="O492" s="133">
        <f t="shared" si="46"/>
        <v>8</v>
      </c>
      <c r="P492" s="133">
        <f t="shared" si="43"/>
        <v>0</v>
      </c>
    </row>
    <row r="493" spans="1:16" x14ac:dyDescent="0.2">
      <c r="A493" s="104">
        <v>3570</v>
      </c>
      <c r="B493" s="105">
        <v>2</v>
      </c>
      <c r="C493" s="132">
        <f t="shared" si="47"/>
        <v>8.1765472883775655E-4</v>
      </c>
      <c r="D493" s="106">
        <v>0</v>
      </c>
      <c r="E493" s="106">
        <v>0</v>
      </c>
      <c r="F493" s="106">
        <v>0</v>
      </c>
      <c r="G493" s="106">
        <v>0</v>
      </c>
      <c r="H493" s="106">
        <v>88416</v>
      </c>
      <c r="I493" s="106">
        <v>0</v>
      </c>
      <c r="J493" s="106">
        <v>4024</v>
      </c>
      <c r="K493" s="106">
        <v>0</v>
      </c>
      <c r="L493" s="107">
        <f t="shared" si="44"/>
        <v>92440</v>
      </c>
      <c r="M493" s="107">
        <f t="shared" si="45"/>
        <v>0</v>
      </c>
      <c r="N493" s="107">
        <f t="shared" si="42"/>
        <v>92440</v>
      </c>
      <c r="O493" s="133">
        <f t="shared" si="46"/>
        <v>76</v>
      </c>
      <c r="P493" s="133">
        <f t="shared" si="43"/>
        <v>0</v>
      </c>
    </row>
    <row r="494" spans="1:16" x14ac:dyDescent="0.2">
      <c r="A494" s="104">
        <v>3570</v>
      </c>
      <c r="B494" s="105">
        <v>3</v>
      </c>
      <c r="C494" s="132">
        <f t="shared" si="47"/>
        <v>7.3214302910870838E-4</v>
      </c>
      <c r="D494" s="106">
        <v>0</v>
      </c>
      <c r="E494" s="106">
        <v>228336</v>
      </c>
      <c r="F494" s="106">
        <v>0</v>
      </c>
      <c r="G494" s="106">
        <v>0</v>
      </c>
      <c r="H494" s="106">
        <v>0</v>
      </c>
      <c r="I494" s="106">
        <v>0</v>
      </c>
      <c r="J494" s="106">
        <v>0</v>
      </c>
      <c r="K494" s="106">
        <v>0</v>
      </c>
      <c r="L494" s="107">
        <f t="shared" si="44"/>
        <v>228336</v>
      </c>
      <c r="M494" s="107">
        <f t="shared" si="45"/>
        <v>22833.600000000002</v>
      </c>
      <c r="N494" s="107">
        <f t="shared" si="42"/>
        <v>251169.6</v>
      </c>
      <c r="O494" s="133">
        <f t="shared" si="46"/>
        <v>184</v>
      </c>
      <c r="P494" s="133">
        <f t="shared" si="43"/>
        <v>0</v>
      </c>
    </row>
    <row r="495" spans="1:16" x14ac:dyDescent="0.2">
      <c r="A495" s="104">
        <v>3570</v>
      </c>
      <c r="B495" s="105">
        <v>4</v>
      </c>
      <c r="C495" s="132">
        <f t="shared" si="47"/>
        <v>7.2969983768787848E-4</v>
      </c>
      <c r="D495" s="106">
        <v>26000</v>
      </c>
      <c r="E495" s="106">
        <v>7680</v>
      </c>
      <c r="F495" s="106">
        <v>0</v>
      </c>
      <c r="G495" s="106">
        <v>0</v>
      </c>
      <c r="H495" s="106">
        <v>54304</v>
      </c>
      <c r="I495" s="106">
        <v>6432</v>
      </c>
      <c r="J495" s="106">
        <v>1384</v>
      </c>
      <c r="K495" s="106">
        <v>0</v>
      </c>
      <c r="L495" s="107">
        <f t="shared" si="44"/>
        <v>95800</v>
      </c>
      <c r="M495" s="107">
        <f t="shared" si="45"/>
        <v>1411.2</v>
      </c>
      <c r="N495" s="107">
        <f t="shared" si="42"/>
        <v>97211.199999999997</v>
      </c>
      <c r="O495" s="133">
        <f t="shared" si="46"/>
        <v>71</v>
      </c>
      <c r="P495" s="133">
        <f t="shared" si="43"/>
        <v>0</v>
      </c>
    </row>
    <row r="496" spans="1:16" x14ac:dyDescent="0.2">
      <c r="A496" s="104">
        <v>3570</v>
      </c>
      <c r="B496" s="105">
        <v>5</v>
      </c>
      <c r="C496" s="132">
        <f t="shared" si="47"/>
        <v>2.8715643166154678E-3</v>
      </c>
      <c r="D496" s="106">
        <v>0</v>
      </c>
      <c r="E496" s="106">
        <v>0</v>
      </c>
      <c r="F496" s="106">
        <v>0</v>
      </c>
      <c r="G496" s="106">
        <v>0</v>
      </c>
      <c r="H496" s="106">
        <v>0</v>
      </c>
      <c r="I496" s="106">
        <v>0</v>
      </c>
      <c r="J496" s="106">
        <v>0</v>
      </c>
      <c r="K496" s="106">
        <v>0</v>
      </c>
      <c r="L496" s="107">
        <f t="shared" si="44"/>
        <v>0</v>
      </c>
      <c r="M496" s="107">
        <f t="shared" si="45"/>
        <v>0</v>
      </c>
      <c r="N496" s="107">
        <f t="shared" si="42"/>
        <v>0</v>
      </c>
      <c r="O496" s="133">
        <f t="shared" si="46"/>
        <v>0</v>
      </c>
      <c r="P496" s="133">
        <f t="shared" si="43"/>
        <v>0</v>
      </c>
    </row>
    <row r="497" spans="1:16" x14ac:dyDescent="0.2">
      <c r="A497" s="104">
        <v>3570</v>
      </c>
      <c r="B497" s="105">
        <v>6</v>
      </c>
      <c r="C497" s="132">
        <f t="shared" si="47"/>
        <v>7.9485160891001037E-4</v>
      </c>
      <c r="D497" s="106">
        <v>0</v>
      </c>
      <c r="E497" s="106">
        <v>0</v>
      </c>
      <c r="F497" s="106">
        <v>0</v>
      </c>
      <c r="G497" s="106">
        <v>0</v>
      </c>
      <c r="H497" s="106">
        <v>704</v>
      </c>
      <c r="I497" s="106">
        <v>0</v>
      </c>
      <c r="J497" s="106">
        <v>0</v>
      </c>
      <c r="K497" s="106">
        <v>0</v>
      </c>
      <c r="L497" s="107">
        <f t="shared" si="44"/>
        <v>704</v>
      </c>
      <c r="M497" s="107">
        <f t="shared" si="45"/>
        <v>0</v>
      </c>
      <c r="N497" s="107">
        <f t="shared" si="42"/>
        <v>704</v>
      </c>
      <c r="O497" s="133">
        <f t="shared" si="46"/>
        <v>1</v>
      </c>
      <c r="P497" s="133">
        <f t="shared" si="43"/>
        <v>0</v>
      </c>
    </row>
    <row r="498" spans="1:16" x14ac:dyDescent="0.2">
      <c r="A498" s="104">
        <v>3570</v>
      </c>
      <c r="B498" s="105">
        <v>7</v>
      </c>
      <c r="C498" s="132">
        <f t="shared" si="47"/>
        <v>8.746625286571221E-4</v>
      </c>
      <c r="D498" s="106">
        <v>0</v>
      </c>
      <c r="E498" s="106">
        <v>22208</v>
      </c>
      <c r="F498" s="106">
        <v>0</v>
      </c>
      <c r="G498" s="106">
        <v>0</v>
      </c>
      <c r="H498" s="106">
        <v>0</v>
      </c>
      <c r="I498" s="106">
        <v>21872</v>
      </c>
      <c r="J498" s="106">
        <v>0</v>
      </c>
      <c r="K498" s="106">
        <v>1312</v>
      </c>
      <c r="L498" s="107">
        <f t="shared" si="44"/>
        <v>45392</v>
      </c>
      <c r="M498" s="107">
        <f t="shared" si="45"/>
        <v>4539.2</v>
      </c>
      <c r="N498" s="107">
        <f t="shared" si="42"/>
        <v>49931.199999999997</v>
      </c>
      <c r="O498" s="133">
        <f t="shared" si="46"/>
        <v>44</v>
      </c>
      <c r="P498" s="133">
        <f t="shared" si="43"/>
        <v>0</v>
      </c>
    </row>
    <row r="499" spans="1:16" x14ac:dyDescent="0.2">
      <c r="A499" s="104">
        <v>3570</v>
      </c>
      <c r="B499" s="105">
        <v>8</v>
      </c>
      <c r="C499" s="132">
        <f t="shared" si="47"/>
        <v>9.0886720854874148E-4</v>
      </c>
      <c r="D499" s="106">
        <v>0</v>
      </c>
      <c r="E499" s="106">
        <v>0</v>
      </c>
      <c r="F499" s="106">
        <v>0</v>
      </c>
      <c r="G499" s="106">
        <v>0</v>
      </c>
      <c r="H499" s="106">
        <v>5888</v>
      </c>
      <c r="I499" s="106">
        <v>0</v>
      </c>
      <c r="J499" s="106">
        <v>416</v>
      </c>
      <c r="K499" s="106">
        <v>0</v>
      </c>
      <c r="L499" s="107">
        <f t="shared" si="44"/>
        <v>6304</v>
      </c>
      <c r="M499" s="107">
        <f t="shared" si="45"/>
        <v>0</v>
      </c>
      <c r="N499" s="107">
        <f t="shared" si="42"/>
        <v>6304</v>
      </c>
      <c r="O499" s="133">
        <f t="shared" si="46"/>
        <v>6</v>
      </c>
      <c r="P499" s="133">
        <f t="shared" si="43"/>
        <v>0</v>
      </c>
    </row>
    <row r="500" spans="1:16" x14ac:dyDescent="0.2">
      <c r="A500" s="104">
        <v>3570</v>
      </c>
      <c r="B500" s="105">
        <v>9</v>
      </c>
      <c r="C500" s="132">
        <f t="shared" si="47"/>
        <v>7.8019246038503074E-4</v>
      </c>
      <c r="D500" s="106">
        <v>4656</v>
      </c>
      <c r="E500" s="106">
        <v>17520</v>
      </c>
      <c r="F500" s="106">
        <v>0</v>
      </c>
      <c r="G500" s="106">
        <v>0</v>
      </c>
      <c r="H500" s="106">
        <v>143296</v>
      </c>
      <c r="I500" s="106">
        <v>0</v>
      </c>
      <c r="J500" s="106">
        <v>2592</v>
      </c>
      <c r="K500" s="106">
        <v>0</v>
      </c>
      <c r="L500" s="107">
        <f t="shared" si="44"/>
        <v>168064</v>
      </c>
      <c r="M500" s="107">
        <f t="shared" si="45"/>
        <v>1752</v>
      </c>
      <c r="N500" s="107">
        <f t="shared" si="42"/>
        <v>169816</v>
      </c>
      <c r="O500" s="133">
        <f t="shared" si="46"/>
        <v>132</v>
      </c>
      <c r="P500" s="133">
        <f t="shared" si="43"/>
        <v>0</v>
      </c>
    </row>
    <row r="501" spans="1:16" x14ac:dyDescent="0.2">
      <c r="A501" s="104">
        <v>3570</v>
      </c>
      <c r="B501" s="105">
        <v>10</v>
      </c>
      <c r="C501" s="132">
        <f t="shared" si="47"/>
        <v>1.1564439391928429E-3</v>
      </c>
      <c r="D501" s="106">
        <v>0</v>
      </c>
      <c r="E501" s="106">
        <v>0</v>
      </c>
      <c r="F501" s="106">
        <v>0</v>
      </c>
      <c r="G501" s="106">
        <v>0</v>
      </c>
      <c r="H501" s="106">
        <v>0</v>
      </c>
      <c r="I501" s="106">
        <v>0</v>
      </c>
      <c r="J501" s="106">
        <v>0</v>
      </c>
      <c r="K501" s="106">
        <v>0</v>
      </c>
      <c r="L501" s="107">
        <f t="shared" si="44"/>
        <v>0</v>
      </c>
      <c r="M501" s="107">
        <f t="shared" si="45"/>
        <v>0</v>
      </c>
      <c r="N501" s="107">
        <f t="shared" si="42"/>
        <v>0</v>
      </c>
      <c r="O501" s="133">
        <f t="shared" si="46"/>
        <v>0</v>
      </c>
      <c r="P501" s="133">
        <f t="shared" si="43"/>
        <v>0</v>
      </c>
    </row>
    <row r="502" spans="1:16" x14ac:dyDescent="0.2">
      <c r="A502" s="104">
        <v>3570</v>
      </c>
      <c r="B502" s="105">
        <v>11</v>
      </c>
      <c r="C502" s="132">
        <f t="shared" si="47"/>
        <v>8.0055238889194702E-4</v>
      </c>
      <c r="D502" s="106">
        <v>0</v>
      </c>
      <c r="E502" s="106">
        <v>0</v>
      </c>
      <c r="F502" s="106">
        <v>0</v>
      </c>
      <c r="G502" s="106">
        <v>0</v>
      </c>
      <c r="H502" s="106">
        <v>0</v>
      </c>
      <c r="I502" s="106">
        <v>36544</v>
      </c>
      <c r="J502" s="106">
        <v>0</v>
      </c>
      <c r="K502" s="106">
        <v>9174</v>
      </c>
      <c r="L502" s="107">
        <f t="shared" si="44"/>
        <v>45718</v>
      </c>
      <c r="M502" s="107">
        <f t="shared" si="45"/>
        <v>4571.8</v>
      </c>
      <c r="N502" s="107">
        <f t="shared" si="42"/>
        <v>50289.8</v>
      </c>
      <c r="O502" s="133">
        <f t="shared" si="46"/>
        <v>40</v>
      </c>
      <c r="P502" s="133">
        <f t="shared" si="43"/>
        <v>0</v>
      </c>
    </row>
    <row r="503" spans="1:16" x14ac:dyDescent="0.2">
      <c r="A503" s="104">
        <v>3570</v>
      </c>
      <c r="B503" s="105">
        <v>12</v>
      </c>
      <c r="C503" s="132">
        <f t="shared" si="47"/>
        <v>7.6960529756143418E-4</v>
      </c>
      <c r="D503" s="106">
        <v>228720</v>
      </c>
      <c r="E503" s="106">
        <v>0</v>
      </c>
      <c r="F503" s="106">
        <v>0</v>
      </c>
      <c r="G503" s="106">
        <v>30016</v>
      </c>
      <c r="H503" s="106">
        <v>0</v>
      </c>
      <c r="I503" s="106">
        <v>0</v>
      </c>
      <c r="J503" s="106">
        <v>0</v>
      </c>
      <c r="K503" s="106">
        <v>0</v>
      </c>
      <c r="L503" s="107">
        <f t="shared" si="44"/>
        <v>258736</v>
      </c>
      <c r="M503" s="107">
        <f t="shared" si="45"/>
        <v>0</v>
      </c>
      <c r="N503" s="107">
        <f t="shared" si="42"/>
        <v>258736</v>
      </c>
      <c r="O503" s="133">
        <f t="shared" si="46"/>
        <v>199</v>
      </c>
      <c r="P503" s="133">
        <f t="shared" si="43"/>
        <v>23.100472611604008</v>
      </c>
    </row>
    <row r="504" spans="1:16" x14ac:dyDescent="0.2">
      <c r="A504" s="104">
        <v>3570</v>
      </c>
      <c r="B504" s="105">
        <v>13</v>
      </c>
      <c r="C504" s="132">
        <f t="shared" si="47"/>
        <v>7.1666948344345212E-4</v>
      </c>
      <c r="D504" s="106">
        <v>11632</v>
      </c>
      <c r="E504" s="106">
        <v>0</v>
      </c>
      <c r="F504" s="106">
        <v>0</v>
      </c>
      <c r="G504" s="106">
        <v>0</v>
      </c>
      <c r="H504" s="106">
        <v>0</v>
      </c>
      <c r="I504" s="106">
        <v>0</v>
      </c>
      <c r="J504" s="106">
        <v>0</v>
      </c>
      <c r="K504" s="106">
        <v>0</v>
      </c>
      <c r="L504" s="107">
        <f t="shared" si="44"/>
        <v>11632</v>
      </c>
      <c r="M504" s="107">
        <f t="shared" si="45"/>
        <v>0</v>
      </c>
      <c r="N504" s="107">
        <f t="shared" si="42"/>
        <v>11632</v>
      </c>
      <c r="O504" s="133">
        <f t="shared" si="46"/>
        <v>8</v>
      </c>
      <c r="P504" s="133">
        <f t="shared" si="43"/>
        <v>0</v>
      </c>
    </row>
    <row r="505" spans="1:16" x14ac:dyDescent="0.2">
      <c r="A505" s="104">
        <v>3570</v>
      </c>
      <c r="B505" s="105">
        <v>14</v>
      </c>
      <c r="C505" s="132">
        <f t="shared" si="47"/>
        <v>1.1613303220345029E-3</v>
      </c>
      <c r="D505" s="106">
        <v>0</v>
      </c>
      <c r="E505" s="106">
        <v>0</v>
      </c>
      <c r="F505" s="106">
        <v>0</v>
      </c>
      <c r="G505" s="106">
        <v>0</v>
      </c>
      <c r="H505" s="106">
        <v>0</v>
      </c>
      <c r="I505" s="106">
        <v>228768</v>
      </c>
      <c r="J505" s="106">
        <v>0</v>
      </c>
      <c r="K505" s="106">
        <v>7785</v>
      </c>
      <c r="L505" s="107">
        <f t="shared" si="44"/>
        <v>236553</v>
      </c>
      <c r="M505" s="107">
        <f t="shared" si="45"/>
        <v>23655.300000000003</v>
      </c>
      <c r="N505" s="107">
        <f t="shared" si="42"/>
        <v>260208.3</v>
      </c>
      <c r="O505" s="133">
        <f t="shared" si="46"/>
        <v>302</v>
      </c>
      <c r="P505" s="133">
        <f t="shared" si="43"/>
        <v>0</v>
      </c>
    </row>
    <row r="506" spans="1:16" x14ac:dyDescent="0.2">
      <c r="A506" s="104">
        <v>3570</v>
      </c>
      <c r="B506" s="105">
        <v>15</v>
      </c>
      <c r="C506" s="132">
        <f t="shared" si="47"/>
        <v>1.6320518691144066E-3</v>
      </c>
      <c r="D506" s="106">
        <v>0</v>
      </c>
      <c r="E506" s="106">
        <v>0</v>
      </c>
      <c r="F506" s="106">
        <v>0</v>
      </c>
      <c r="G506" s="106">
        <v>0</v>
      </c>
      <c r="H506" s="106">
        <v>0</v>
      </c>
      <c r="I506" s="106">
        <v>0</v>
      </c>
      <c r="J506" s="106">
        <v>0</v>
      </c>
      <c r="K506" s="106">
        <v>0</v>
      </c>
      <c r="L506" s="107">
        <f t="shared" si="44"/>
        <v>0</v>
      </c>
      <c r="M506" s="107">
        <f t="shared" si="45"/>
        <v>0</v>
      </c>
      <c r="N506" s="107">
        <f t="shared" si="42"/>
        <v>0</v>
      </c>
      <c r="O506" s="133">
        <f t="shared" si="46"/>
        <v>0</v>
      </c>
      <c r="P506" s="133">
        <f t="shared" si="43"/>
        <v>0</v>
      </c>
    </row>
    <row r="507" spans="1:16" x14ac:dyDescent="0.2">
      <c r="A507" s="104">
        <v>3570</v>
      </c>
      <c r="B507" s="105">
        <v>16</v>
      </c>
      <c r="C507" s="132">
        <f t="shared" si="47"/>
        <v>9.4958706556257393E-4</v>
      </c>
      <c r="D507" s="106">
        <v>960</v>
      </c>
      <c r="E507" s="106">
        <v>624</v>
      </c>
      <c r="F507" s="106">
        <v>0</v>
      </c>
      <c r="G507" s="106">
        <v>0</v>
      </c>
      <c r="H507" s="106">
        <v>0</v>
      </c>
      <c r="I507" s="106">
        <v>94912</v>
      </c>
      <c r="J507" s="106">
        <v>0</v>
      </c>
      <c r="K507" s="106">
        <v>16731</v>
      </c>
      <c r="L507" s="107">
        <f t="shared" si="44"/>
        <v>113227</v>
      </c>
      <c r="M507" s="107">
        <f t="shared" si="45"/>
        <v>11226.7</v>
      </c>
      <c r="N507" s="107">
        <f t="shared" si="42"/>
        <v>124453.7</v>
      </c>
      <c r="O507" s="133">
        <f t="shared" si="46"/>
        <v>118</v>
      </c>
      <c r="P507" s="133">
        <f t="shared" si="43"/>
        <v>0</v>
      </c>
    </row>
    <row r="508" spans="1:16" x14ac:dyDescent="0.2">
      <c r="A508" s="104">
        <v>3570</v>
      </c>
      <c r="B508" s="105">
        <v>17</v>
      </c>
      <c r="C508" s="132">
        <f t="shared" si="47"/>
        <v>1.30303542444264E-3</v>
      </c>
      <c r="D508" s="106">
        <v>0</v>
      </c>
      <c r="E508" s="106">
        <v>0</v>
      </c>
      <c r="F508" s="106">
        <v>0</v>
      </c>
      <c r="G508" s="106">
        <v>0</v>
      </c>
      <c r="H508" s="106">
        <v>0</v>
      </c>
      <c r="I508" s="106">
        <v>0</v>
      </c>
      <c r="J508" s="106">
        <v>0</v>
      </c>
      <c r="K508" s="106">
        <v>0</v>
      </c>
      <c r="L508" s="107">
        <f t="shared" si="44"/>
        <v>0</v>
      </c>
      <c r="M508" s="107">
        <f t="shared" si="45"/>
        <v>0</v>
      </c>
      <c r="N508" s="107">
        <f t="shared" si="42"/>
        <v>0</v>
      </c>
      <c r="O508" s="133">
        <f t="shared" si="46"/>
        <v>0</v>
      </c>
      <c r="P508" s="133">
        <f t="shared" si="43"/>
        <v>0</v>
      </c>
    </row>
    <row r="509" spans="1:16" x14ac:dyDescent="0.2">
      <c r="A509" s="104">
        <v>3570</v>
      </c>
      <c r="B509" s="105">
        <v>18</v>
      </c>
      <c r="C509" s="132">
        <f t="shared" si="47"/>
        <v>9.8053415689308655E-4</v>
      </c>
      <c r="D509" s="106">
        <v>0</v>
      </c>
      <c r="E509" s="106">
        <v>0</v>
      </c>
      <c r="F509" s="106">
        <v>0</v>
      </c>
      <c r="G509" s="106">
        <v>0</v>
      </c>
      <c r="H509" s="106">
        <v>0</v>
      </c>
      <c r="I509" s="106">
        <v>97776</v>
      </c>
      <c r="J509" s="106">
        <v>0</v>
      </c>
      <c r="K509" s="106">
        <v>0</v>
      </c>
      <c r="L509" s="107">
        <f t="shared" si="44"/>
        <v>97776</v>
      </c>
      <c r="M509" s="107">
        <f t="shared" si="45"/>
        <v>9777.6</v>
      </c>
      <c r="N509" s="107">
        <f t="shared" si="42"/>
        <v>107553.60000000001</v>
      </c>
      <c r="O509" s="133">
        <f t="shared" si="46"/>
        <v>105</v>
      </c>
      <c r="P509" s="133">
        <f t="shared" si="43"/>
        <v>0</v>
      </c>
    </row>
    <row r="510" spans="1:16" x14ac:dyDescent="0.2">
      <c r="A510" s="104">
        <v>3570</v>
      </c>
      <c r="B510" s="105">
        <v>19</v>
      </c>
      <c r="C510" s="132">
        <f t="shared" si="47"/>
        <v>7.2644224912677183E-4</v>
      </c>
      <c r="D510" s="106">
        <v>0</v>
      </c>
      <c r="E510" s="106">
        <v>114640</v>
      </c>
      <c r="F510" s="106">
        <v>71772</v>
      </c>
      <c r="G510" s="106">
        <v>0</v>
      </c>
      <c r="H510" s="106">
        <v>0</v>
      </c>
      <c r="I510" s="106">
        <v>0</v>
      </c>
      <c r="J510" s="106">
        <v>0</v>
      </c>
      <c r="K510" s="106">
        <v>960</v>
      </c>
      <c r="L510" s="107">
        <f t="shared" si="44"/>
        <v>187372</v>
      </c>
      <c r="M510" s="107">
        <f t="shared" si="45"/>
        <v>18737.2</v>
      </c>
      <c r="N510" s="107">
        <f t="shared" si="42"/>
        <v>206109.2</v>
      </c>
      <c r="O510" s="133">
        <f t="shared" si="46"/>
        <v>150</v>
      </c>
      <c r="P510" s="133">
        <f t="shared" si="43"/>
        <v>57.352034414759345</v>
      </c>
    </row>
    <row r="511" spans="1:16" x14ac:dyDescent="0.2">
      <c r="A511" s="104">
        <v>3570</v>
      </c>
      <c r="B511" s="105">
        <v>20</v>
      </c>
      <c r="C511" s="132">
        <f t="shared" si="47"/>
        <v>9.0235203142652819E-4</v>
      </c>
      <c r="D511" s="106">
        <v>0</v>
      </c>
      <c r="E511" s="106">
        <v>0</v>
      </c>
      <c r="F511" s="106">
        <v>0</v>
      </c>
      <c r="G511" s="106">
        <v>0</v>
      </c>
      <c r="H511" s="106">
        <v>14720</v>
      </c>
      <c r="I511" s="106">
        <v>0</v>
      </c>
      <c r="J511" s="106">
        <v>640</v>
      </c>
      <c r="K511" s="106">
        <v>0</v>
      </c>
      <c r="L511" s="107">
        <f t="shared" si="44"/>
        <v>15360</v>
      </c>
      <c r="M511" s="107">
        <f t="shared" si="45"/>
        <v>0</v>
      </c>
      <c r="N511" s="107">
        <f t="shared" si="42"/>
        <v>15360</v>
      </c>
      <c r="O511" s="133">
        <f t="shared" si="46"/>
        <v>14</v>
      </c>
      <c r="P511" s="133">
        <f t="shared" si="43"/>
        <v>0</v>
      </c>
    </row>
    <row r="512" spans="1:16" x14ac:dyDescent="0.2">
      <c r="A512" s="104">
        <v>3570</v>
      </c>
      <c r="B512" s="105">
        <v>21</v>
      </c>
      <c r="C512" s="132">
        <f t="shared" si="47"/>
        <v>9.2026876851261457E-4</v>
      </c>
      <c r="D512" s="106">
        <v>0</v>
      </c>
      <c r="E512" s="106">
        <v>0</v>
      </c>
      <c r="F512" s="106">
        <v>0</v>
      </c>
      <c r="G512" s="106">
        <v>0</v>
      </c>
      <c r="H512" s="106">
        <v>0</v>
      </c>
      <c r="I512" s="106">
        <v>0</v>
      </c>
      <c r="J512" s="106">
        <v>14251</v>
      </c>
      <c r="K512" s="106">
        <v>0</v>
      </c>
      <c r="L512" s="107">
        <f t="shared" si="44"/>
        <v>14251</v>
      </c>
      <c r="M512" s="107">
        <f t="shared" si="45"/>
        <v>0</v>
      </c>
      <c r="N512" s="107">
        <f t="shared" si="42"/>
        <v>14251</v>
      </c>
      <c r="O512" s="133">
        <f t="shared" si="46"/>
        <v>13</v>
      </c>
      <c r="P512" s="133">
        <f t="shared" si="43"/>
        <v>0</v>
      </c>
    </row>
    <row r="513" spans="1:16" x14ac:dyDescent="0.2">
      <c r="A513" s="104">
        <v>3570</v>
      </c>
      <c r="B513" s="105">
        <v>22</v>
      </c>
      <c r="C513" s="132">
        <f t="shared" si="47"/>
        <v>8.1521153741692665E-4</v>
      </c>
      <c r="D513" s="106">
        <v>0</v>
      </c>
      <c r="E513" s="106">
        <v>0</v>
      </c>
      <c r="F513" s="106">
        <v>0</v>
      </c>
      <c r="G513" s="106">
        <v>0</v>
      </c>
      <c r="H513" s="106">
        <v>9923</v>
      </c>
      <c r="I513" s="106">
        <v>0</v>
      </c>
      <c r="J513" s="106">
        <v>0</v>
      </c>
      <c r="K513" s="106">
        <v>0</v>
      </c>
      <c r="L513" s="107">
        <f t="shared" si="44"/>
        <v>9923</v>
      </c>
      <c r="M513" s="107">
        <f t="shared" si="45"/>
        <v>0</v>
      </c>
      <c r="N513" s="107">
        <f t="shared" si="42"/>
        <v>9923</v>
      </c>
      <c r="O513" s="133">
        <f t="shared" si="46"/>
        <v>8</v>
      </c>
      <c r="P513" s="133">
        <f t="shared" si="43"/>
        <v>0</v>
      </c>
    </row>
    <row r="514" spans="1:16" x14ac:dyDescent="0.2">
      <c r="A514" s="104">
        <v>3570</v>
      </c>
      <c r="B514" s="105">
        <v>23</v>
      </c>
      <c r="C514" s="132">
        <f t="shared" si="47"/>
        <v>9.2922713705565765E-4</v>
      </c>
      <c r="D514" s="106">
        <v>10176</v>
      </c>
      <c r="E514" s="106">
        <v>0</v>
      </c>
      <c r="F514" s="106">
        <v>0</v>
      </c>
      <c r="G514" s="106">
        <v>0</v>
      </c>
      <c r="H514" s="106">
        <v>0</v>
      </c>
      <c r="I514" s="106">
        <v>0</v>
      </c>
      <c r="J514" s="106">
        <v>0</v>
      </c>
      <c r="K514" s="106">
        <v>0</v>
      </c>
      <c r="L514" s="107">
        <f t="shared" si="44"/>
        <v>10176</v>
      </c>
      <c r="M514" s="107">
        <f t="shared" si="45"/>
        <v>0</v>
      </c>
      <c r="N514" s="107">
        <f t="shared" si="42"/>
        <v>10176</v>
      </c>
      <c r="O514" s="133">
        <f t="shared" si="46"/>
        <v>9</v>
      </c>
      <c r="P514" s="133">
        <f t="shared" si="43"/>
        <v>0</v>
      </c>
    </row>
    <row r="515" spans="1:16" x14ac:dyDescent="0.2">
      <c r="A515" s="104">
        <v>3570</v>
      </c>
      <c r="B515" s="105">
        <v>24</v>
      </c>
      <c r="C515" s="132">
        <f t="shared" si="47"/>
        <v>8.0625316887388357E-4</v>
      </c>
      <c r="D515" s="106">
        <v>15552</v>
      </c>
      <c r="E515" s="106">
        <v>0</v>
      </c>
      <c r="F515" s="106">
        <v>0</v>
      </c>
      <c r="G515" s="106">
        <v>0</v>
      </c>
      <c r="H515" s="106">
        <v>46320</v>
      </c>
      <c r="I515" s="106">
        <v>0</v>
      </c>
      <c r="J515" s="106">
        <v>4680</v>
      </c>
      <c r="K515" s="106">
        <v>0</v>
      </c>
      <c r="L515" s="107">
        <f t="shared" si="44"/>
        <v>66552</v>
      </c>
      <c r="M515" s="107">
        <f t="shared" si="45"/>
        <v>0</v>
      </c>
      <c r="N515" s="107">
        <f t="shared" si="42"/>
        <v>66552</v>
      </c>
      <c r="O515" s="133">
        <f t="shared" si="46"/>
        <v>54</v>
      </c>
      <c r="P515" s="133">
        <f t="shared" si="43"/>
        <v>0</v>
      </c>
    </row>
    <row r="516" spans="1:16" x14ac:dyDescent="0.2">
      <c r="A516" s="104">
        <v>3570</v>
      </c>
      <c r="B516" s="105">
        <v>25</v>
      </c>
      <c r="C516" s="132">
        <f t="shared" si="47"/>
        <v>6.7513522928934282E-4</v>
      </c>
      <c r="D516" s="106">
        <v>366192</v>
      </c>
      <c r="E516" s="106">
        <v>0</v>
      </c>
      <c r="F516" s="106">
        <v>0</v>
      </c>
      <c r="G516" s="106">
        <v>0</v>
      </c>
      <c r="H516" s="106">
        <v>0</v>
      </c>
      <c r="I516" s="106">
        <v>0</v>
      </c>
      <c r="J516" s="106">
        <v>0</v>
      </c>
      <c r="K516" s="106">
        <v>0</v>
      </c>
      <c r="L516" s="107">
        <f t="shared" si="44"/>
        <v>366192</v>
      </c>
      <c r="M516" s="107">
        <f t="shared" si="45"/>
        <v>0</v>
      </c>
      <c r="N516" s="107">
        <f t="shared" si="42"/>
        <v>366192</v>
      </c>
      <c r="O516" s="133">
        <f t="shared" si="46"/>
        <v>247</v>
      </c>
      <c r="P516" s="133">
        <f t="shared" si="43"/>
        <v>0</v>
      </c>
    </row>
    <row r="517" spans="1:16" x14ac:dyDescent="0.2">
      <c r="A517" s="104">
        <v>3570</v>
      </c>
      <c r="B517" s="105">
        <v>26</v>
      </c>
      <c r="C517" s="132">
        <f t="shared" si="47"/>
        <v>9.0398082570708146E-4</v>
      </c>
      <c r="D517" s="106">
        <v>72192</v>
      </c>
      <c r="E517" s="106">
        <v>0</v>
      </c>
      <c r="F517" s="106">
        <v>0</v>
      </c>
      <c r="G517" s="106">
        <v>0</v>
      </c>
      <c r="H517" s="106">
        <v>240</v>
      </c>
      <c r="I517" s="106">
        <v>0</v>
      </c>
      <c r="J517" s="106">
        <v>0</v>
      </c>
      <c r="K517" s="106">
        <v>0</v>
      </c>
      <c r="L517" s="107">
        <f t="shared" si="44"/>
        <v>72432</v>
      </c>
      <c r="M517" s="107">
        <f t="shared" si="45"/>
        <v>0</v>
      </c>
      <c r="N517" s="107">
        <f t="shared" si="42"/>
        <v>72432</v>
      </c>
      <c r="O517" s="133">
        <f t="shared" si="46"/>
        <v>65</v>
      </c>
      <c r="P517" s="133">
        <f t="shared" si="43"/>
        <v>0</v>
      </c>
    </row>
    <row r="518" spans="1:16" x14ac:dyDescent="0.2">
      <c r="A518" s="104">
        <v>3570</v>
      </c>
      <c r="B518" s="105">
        <v>27</v>
      </c>
      <c r="C518" s="132">
        <f t="shared" si="47"/>
        <v>0</v>
      </c>
      <c r="D518" s="106">
        <v>0</v>
      </c>
      <c r="E518" s="106">
        <v>0</v>
      </c>
      <c r="F518" s="106">
        <v>0</v>
      </c>
      <c r="G518" s="106">
        <v>0</v>
      </c>
      <c r="H518" s="106">
        <v>0</v>
      </c>
      <c r="I518" s="106">
        <v>0</v>
      </c>
      <c r="J518" s="106">
        <v>0</v>
      </c>
      <c r="K518" s="106">
        <v>0</v>
      </c>
      <c r="L518" s="107">
        <f t="shared" si="44"/>
        <v>0</v>
      </c>
      <c r="M518" s="107">
        <f t="shared" si="45"/>
        <v>0</v>
      </c>
      <c r="N518" s="107">
        <f t="shared" ref="N518:N581" si="48">SUM(L518:M518)</f>
        <v>0</v>
      </c>
      <c r="O518" s="133">
        <f t="shared" si="46"/>
        <v>0</v>
      </c>
      <c r="P518" s="133">
        <f t="shared" ref="P518:P581" si="49">(G518+F518*1.1)*C518</f>
        <v>0</v>
      </c>
    </row>
    <row r="519" spans="1:16" x14ac:dyDescent="0.2">
      <c r="A519" s="104">
        <v>3573</v>
      </c>
      <c r="B519" s="105">
        <v>1</v>
      </c>
      <c r="C519" s="132">
        <f t="shared" si="47"/>
        <v>8.1032515457526674E-4</v>
      </c>
      <c r="D519" s="106">
        <v>16384</v>
      </c>
      <c r="E519" s="106">
        <v>0</v>
      </c>
      <c r="F519" s="106">
        <v>0</v>
      </c>
      <c r="G519" s="106">
        <v>0</v>
      </c>
      <c r="H519" s="106">
        <v>0</v>
      </c>
      <c r="I519" s="106">
        <v>0</v>
      </c>
      <c r="J519" s="106">
        <v>0</v>
      </c>
      <c r="K519" s="106">
        <v>0</v>
      </c>
      <c r="L519" s="107">
        <f t="shared" ref="L519:L582" si="50">SUM(D519:K519)</f>
        <v>16384</v>
      </c>
      <c r="M519" s="107">
        <f t="shared" ref="M519:M582" si="51">IF(B519&lt;28,E519+F519+I519+K519,0)*0.1</f>
        <v>0</v>
      </c>
      <c r="N519" s="107">
        <f t="shared" si="48"/>
        <v>16384</v>
      </c>
      <c r="O519" s="133">
        <f t="shared" ref="O519:O582" si="52">ROUND(N519*C519,0)</f>
        <v>13</v>
      </c>
      <c r="P519" s="133">
        <f t="shared" si="49"/>
        <v>0</v>
      </c>
    </row>
    <row r="520" spans="1:16" x14ac:dyDescent="0.2">
      <c r="A520" s="104">
        <v>3573</v>
      </c>
      <c r="B520" s="105">
        <v>2</v>
      </c>
      <c r="C520" s="132">
        <f t="shared" si="47"/>
        <v>8.1765472883775655E-4</v>
      </c>
      <c r="D520" s="106">
        <v>0</v>
      </c>
      <c r="E520" s="106">
        <v>0</v>
      </c>
      <c r="F520" s="106">
        <v>0</v>
      </c>
      <c r="G520" s="106">
        <v>0</v>
      </c>
      <c r="H520" s="106">
        <v>65248</v>
      </c>
      <c r="I520" s="106">
        <v>0</v>
      </c>
      <c r="J520" s="106">
        <v>1572</v>
      </c>
      <c r="K520" s="106">
        <v>0</v>
      </c>
      <c r="L520" s="107">
        <f t="shared" si="50"/>
        <v>66820</v>
      </c>
      <c r="M520" s="107">
        <f t="shared" si="51"/>
        <v>0</v>
      </c>
      <c r="N520" s="107">
        <f t="shared" si="48"/>
        <v>66820</v>
      </c>
      <c r="O520" s="133">
        <f t="shared" si="52"/>
        <v>55</v>
      </c>
      <c r="P520" s="133">
        <f t="shared" si="49"/>
        <v>0</v>
      </c>
    </row>
    <row r="521" spans="1:16" x14ac:dyDescent="0.2">
      <c r="A521" s="104">
        <v>3573</v>
      </c>
      <c r="B521" s="105">
        <v>3</v>
      </c>
      <c r="C521" s="132">
        <f t="shared" si="47"/>
        <v>7.3214302910870838E-4</v>
      </c>
      <c r="D521" s="106">
        <v>0</v>
      </c>
      <c r="E521" s="106">
        <v>199664</v>
      </c>
      <c r="F521" s="106">
        <v>0</v>
      </c>
      <c r="G521" s="106">
        <v>0</v>
      </c>
      <c r="H521" s="106">
        <v>0</v>
      </c>
      <c r="I521" s="106">
        <v>0</v>
      </c>
      <c r="J521" s="106">
        <v>0</v>
      </c>
      <c r="K521" s="106">
        <v>0</v>
      </c>
      <c r="L521" s="107">
        <f t="shared" si="50"/>
        <v>199664</v>
      </c>
      <c r="M521" s="107">
        <f t="shared" si="51"/>
        <v>19966.400000000001</v>
      </c>
      <c r="N521" s="107">
        <f t="shared" si="48"/>
        <v>219630.4</v>
      </c>
      <c r="O521" s="133">
        <f t="shared" si="52"/>
        <v>161</v>
      </c>
      <c r="P521" s="133">
        <f t="shared" si="49"/>
        <v>0</v>
      </c>
    </row>
    <row r="522" spans="1:16" x14ac:dyDescent="0.2">
      <c r="A522" s="104">
        <v>3573</v>
      </c>
      <c r="B522" s="105">
        <v>4</v>
      </c>
      <c r="C522" s="132">
        <f t="shared" si="47"/>
        <v>7.2969983768787848E-4</v>
      </c>
      <c r="D522" s="106">
        <v>27696</v>
      </c>
      <c r="E522" s="106">
        <v>67440</v>
      </c>
      <c r="F522" s="106">
        <v>0</v>
      </c>
      <c r="G522" s="106">
        <v>0</v>
      </c>
      <c r="H522" s="106">
        <v>36800</v>
      </c>
      <c r="I522" s="106">
        <v>15408</v>
      </c>
      <c r="J522" s="106">
        <v>14254</v>
      </c>
      <c r="K522" s="106">
        <v>6336</v>
      </c>
      <c r="L522" s="107">
        <f t="shared" si="50"/>
        <v>167934</v>
      </c>
      <c r="M522" s="107">
        <f t="shared" si="51"/>
        <v>8918.4</v>
      </c>
      <c r="N522" s="107">
        <f t="shared" si="48"/>
        <v>176852.4</v>
      </c>
      <c r="O522" s="133">
        <f t="shared" si="52"/>
        <v>129</v>
      </c>
      <c r="P522" s="133">
        <f t="shared" si="49"/>
        <v>0</v>
      </c>
    </row>
    <row r="523" spans="1:16" x14ac:dyDescent="0.2">
      <c r="A523" s="104">
        <v>3573</v>
      </c>
      <c r="B523" s="105">
        <v>5</v>
      </c>
      <c r="C523" s="132">
        <f t="shared" si="47"/>
        <v>2.8715643166154678E-3</v>
      </c>
      <c r="D523" s="106">
        <v>0</v>
      </c>
      <c r="E523" s="106">
        <v>0</v>
      </c>
      <c r="F523" s="106">
        <v>0</v>
      </c>
      <c r="G523" s="106">
        <v>0</v>
      </c>
      <c r="H523" s="106">
        <v>0</v>
      </c>
      <c r="I523" s="106">
        <v>0</v>
      </c>
      <c r="J523" s="106">
        <v>0</v>
      </c>
      <c r="K523" s="106">
        <v>0</v>
      </c>
      <c r="L523" s="107">
        <f t="shared" si="50"/>
        <v>0</v>
      </c>
      <c r="M523" s="107">
        <f t="shared" si="51"/>
        <v>0</v>
      </c>
      <c r="N523" s="107">
        <f t="shared" si="48"/>
        <v>0</v>
      </c>
      <c r="O523" s="133">
        <f t="shared" si="52"/>
        <v>0</v>
      </c>
      <c r="P523" s="133">
        <f t="shared" si="49"/>
        <v>0</v>
      </c>
    </row>
    <row r="524" spans="1:16" x14ac:dyDescent="0.2">
      <c r="A524" s="104">
        <v>3573</v>
      </c>
      <c r="B524" s="105">
        <v>6</v>
      </c>
      <c r="C524" s="132">
        <f t="shared" si="47"/>
        <v>7.9485160891001037E-4</v>
      </c>
      <c r="D524" s="106">
        <v>768</v>
      </c>
      <c r="E524" s="106">
        <v>0</v>
      </c>
      <c r="F524" s="106">
        <v>0</v>
      </c>
      <c r="G524" s="106">
        <v>0</v>
      </c>
      <c r="H524" s="106">
        <v>2592</v>
      </c>
      <c r="I524" s="106">
        <v>0</v>
      </c>
      <c r="J524" s="106">
        <v>192</v>
      </c>
      <c r="K524" s="106">
        <v>0</v>
      </c>
      <c r="L524" s="107">
        <f t="shared" si="50"/>
        <v>3552</v>
      </c>
      <c r="M524" s="107">
        <f t="shared" si="51"/>
        <v>0</v>
      </c>
      <c r="N524" s="107">
        <f t="shared" si="48"/>
        <v>3552</v>
      </c>
      <c r="O524" s="133">
        <f t="shared" si="52"/>
        <v>3</v>
      </c>
      <c r="P524" s="133">
        <f t="shared" si="49"/>
        <v>0</v>
      </c>
    </row>
    <row r="525" spans="1:16" x14ac:dyDescent="0.2">
      <c r="A525" s="104">
        <v>3573</v>
      </c>
      <c r="B525" s="105">
        <v>7</v>
      </c>
      <c r="C525" s="132">
        <f t="shared" si="47"/>
        <v>8.746625286571221E-4</v>
      </c>
      <c r="D525" s="106">
        <v>0</v>
      </c>
      <c r="E525" s="106">
        <v>4448</v>
      </c>
      <c r="F525" s="106">
        <v>0</v>
      </c>
      <c r="G525" s="106">
        <v>0</v>
      </c>
      <c r="H525" s="106">
        <v>0</v>
      </c>
      <c r="I525" s="106">
        <v>25056</v>
      </c>
      <c r="J525" s="106">
        <v>0</v>
      </c>
      <c r="K525" s="106">
        <v>7816</v>
      </c>
      <c r="L525" s="107">
        <f t="shared" si="50"/>
        <v>37320</v>
      </c>
      <c r="M525" s="107">
        <f t="shared" si="51"/>
        <v>3732</v>
      </c>
      <c r="N525" s="107">
        <f t="shared" si="48"/>
        <v>41052</v>
      </c>
      <c r="O525" s="133">
        <f t="shared" si="52"/>
        <v>36</v>
      </c>
      <c r="P525" s="133">
        <f t="shared" si="49"/>
        <v>0</v>
      </c>
    </row>
    <row r="526" spans="1:16" x14ac:dyDescent="0.2">
      <c r="A526" s="104">
        <v>3573</v>
      </c>
      <c r="B526" s="105">
        <v>8</v>
      </c>
      <c r="C526" s="132">
        <f t="shared" si="47"/>
        <v>9.0886720854874148E-4</v>
      </c>
      <c r="D526" s="106">
        <v>0</v>
      </c>
      <c r="E526" s="106">
        <v>0</v>
      </c>
      <c r="F526" s="106">
        <v>0</v>
      </c>
      <c r="G526" s="106">
        <v>0</v>
      </c>
      <c r="H526" s="106">
        <v>0</v>
      </c>
      <c r="I526" s="106">
        <v>0</v>
      </c>
      <c r="J526" s="106">
        <v>0</v>
      </c>
      <c r="K526" s="106">
        <v>0</v>
      </c>
      <c r="L526" s="107">
        <f t="shared" si="50"/>
        <v>0</v>
      </c>
      <c r="M526" s="107">
        <f t="shared" si="51"/>
        <v>0</v>
      </c>
      <c r="N526" s="107">
        <f t="shared" si="48"/>
        <v>0</v>
      </c>
      <c r="O526" s="133">
        <f t="shared" si="52"/>
        <v>0</v>
      </c>
      <c r="P526" s="133">
        <f t="shared" si="49"/>
        <v>0</v>
      </c>
    </row>
    <row r="527" spans="1:16" x14ac:dyDescent="0.2">
      <c r="A527" s="104">
        <v>3573</v>
      </c>
      <c r="B527" s="105">
        <v>9</v>
      </c>
      <c r="C527" s="132">
        <f t="shared" si="47"/>
        <v>7.8019246038503074E-4</v>
      </c>
      <c r="D527" s="106">
        <v>13488</v>
      </c>
      <c r="E527" s="106">
        <v>10400</v>
      </c>
      <c r="F527" s="106">
        <v>0</v>
      </c>
      <c r="G527" s="106">
        <v>0</v>
      </c>
      <c r="H527" s="106">
        <v>111696</v>
      </c>
      <c r="I527" s="106">
        <v>336</v>
      </c>
      <c r="J527" s="106">
        <v>17672</v>
      </c>
      <c r="K527" s="106">
        <v>0</v>
      </c>
      <c r="L527" s="107">
        <f t="shared" si="50"/>
        <v>153592</v>
      </c>
      <c r="M527" s="107">
        <f t="shared" si="51"/>
        <v>1073.6000000000001</v>
      </c>
      <c r="N527" s="107">
        <f t="shared" si="48"/>
        <v>154665.60000000001</v>
      </c>
      <c r="O527" s="133">
        <f t="shared" si="52"/>
        <v>121</v>
      </c>
      <c r="P527" s="133">
        <f t="shared" si="49"/>
        <v>0</v>
      </c>
    </row>
    <row r="528" spans="1:16" x14ac:dyDescent="0.2">
      <c r="A528" s="104">
        <v>3573</v>
      </c>
      <c r="B528" s="105">
        <v>10</v>
      </c>
      <c r="C528" s="132">
        <f t="shared" si="47"/>
        <v>1.1564439391928429E-3</v>
      </c>
      <c r="D528" s="106">
        <v>0</v>
      </c>
      <c r="E528" s="106">
        <v>0</v>
      </c>
      <c r="F528" s="106">
        <v>0</v>
      </c>
      <c r="G528" s="106">
        <v>0</v>
      </c>
      <c r="H528" s="106">
        <v>0</v>
      </c>
      <c r="I528" s="106">
        <v>0</v>
      </c>
      <c r="J528" s="106">
        <v>0</v>
      </c>
      <c r="K528" s="106">
        <v>0</v>
      </c>
      <c r="L528" s="107">
        <f t="shared" si="50"/>
        <v>0</v>
      </c>
      <c r="M528" s="107">
        <f t="shared" si="51"/>
        <v>0</v>
      </c>
      <c r="N528" s="107">
        <f t="shared" si="48"/>
        <v>0</v>
      </c>
      <c r="O528" s="133">
        <f t="shared" si="52"/>
        <v>0</v>
      </c>
      <c r="P528" s="133">
        <f t="shared" si="49"/>
        <v>0</v>
      </c>
    </row>
    <row r="529" spans="1:16" x14ac:dyDescent="0.2">
      <c r="A529" s="104">
        <v>3573</v>
      </c>
      <c r="B529" s="105">
        <v>11</v>
      </c>
      <c r="C529" s="132">
        <f t="shared" si="47"/>
        <v>8.0055238889194702E-4</v>
      </c>
      <c r="D529" s="106">
        <v>0</v>
      </c>
      <c r="E529" s="106">
        <v>0</v>
      </c>
      <c r="F529" s="106">
        <v>0</v>
      </c>
      <c r="G529" s="106">
        <v>0</v>
      </c>
      <c r="H529" s="106">
        <v>0</v>
      </c>
      <c r="I529" s="106">
        <v>0</v>
      </c>
      <c r="J529" s="106">
        <v>0</v>
      </c>
      <c r="K529" s="106">
        <v>3152</v>
      </c>
      <c r="L529" s="107">
        <f t="shared" si="50"/>
        <v>3152</v>
      </c>
      <c r="M529" s="107">
        <f t="shared" si="51"/>
        <v>315.20000000000005</v>
      </c>
      <c r="N529" s="107">
        <f t="shared" si="48"/>
        <v>3467.2</v>
      </c>
      <c r="O529" s="133">
        <f t="shared" si="52"/>
        <v>3</v>
      </c>
      <c r="P529" s="133">
        <f t="shared" si="49"/>
        <v>0</v>
      </c>
    </row>
    <row r="530" spans="1:16" x14ac:dyDescent="0.2">
      <c r="A530" s="104">
        <v>3573</v>
      </c>
      <c r="B530" s="105">
        <v>12</v>
      </c>
      <c r="C530" s="132">
        <f t="shared" si="47"/>
        <v>7.6960529756143418E-4</v>
      </c>
      <c r="D530" s="106">
        <v>250448</v>
      </c>
      <c r="E530" s="106">
        <v>0</v>
      </c>
      <c r="F530" s="106">
        <v>0</v>
      </c>
      <c r="G530" s="106">
        <v>76428</v>
      </c>
      <c r="H530" s="106">
        <v>0</v>
      </c>
      <c r="I530" s="106">
        <v>0</v>
      </c>
      <c r="J530" s="106">
        <v>0</v>
      </c>
      <c r="K530" s="106">
        <v>0</v>
      </c>
      <c r="L530" s="107">
        <f t="shared" si="50"/>
        <v>326876</v>
      </c>
      <c r="M530" s="107">
        <f t="shared" si="51"/>
        <v>0</v>
      </c>
      <c r="N530" s="107">
        <f t="shared" si="48"/>
        <v>326876</v>
      </c>
      <c r="O530" s="133">
        <f t="shared" si="52"/>
        <v>252</v>
      </c>
      <c r="P530" s="133">
        <f t="shared" si="49"/>
        <v>58.819393682025293</v>
      </c>
    </row>
    <row r="531" spans="1:16" x14ac:dyDescent="0.2">
      <c r="A531" s="104">
        <v>3573</v>
      </c>
      <c r="B531" s="105">
        <v>13</v>
      </c>
      <c r="C531" s="132">
        <f t="shared" si="47"/>
        <v>7.1666948344345212E-4</v>
      </c>
      <c r="D531" s="106">
        <v>36784</v>
      </c>
      <c r="E531" s="106">
        <v>0</v>
      </c>
      <c r="F531" s="106">
        <v>0</v>
      </c>
      <c r="G531" s="106">
        <v>0</v>
      </c>
      <c r="H531" s="106">
        <v>0</v>
      </c>
      <c r="I531" s="106">
        <v>0</v>
      </c>
      <c r="J531" s="106">
        <v>0</v>
      </c>
      <c r="K531" s="106">
        <v>0</v>
      </c>
      <c r="L531" s="107">
        <f t="shared" si="50"/>
        <v>36784</v>
      </c>
      <c r="M531" s="107">
        <f t="shared" si="51"/>
        <v>0</v>
      </c>
      <c r="N531" s="107">
        <f t="shared" si="48"/>
        <v>36784</v>
      </c>
      <c r="O531" s="133">
        <f t="shared" si="52"/>
        <v>26</v>
      </c>
      <c r="P531" s="133">
        <f t="shared" si="49"/>
        <v>0</v>
      </c>
    </row>
    <row r="532" spans="1:16" x14ac:dyDescent="0.2">
      <c r="A532" s="104">
        <v>3573</v>
      </c>
      <c r="B532" s="105">
        <v>14</v>
      </c>
      <c r="C532" s="132">
        <f t="shared" si="47"/>
        <v>1.1613303220345029E-3</v>
      </c>
      <c r="D532" s="106">
        <v>0</v>
      </c>
      <c r="E532" s="106">
        <v>0</v>
      </c>
      <c r="F532" s="106">
        <v>0</v>
      </c>
      <c r="G532" s="106">
        <v>0</v>
      </c>
      <c r="H532" s="106">
        <v>0</v>
      </c>
      <c r="I532" s="106">
        <v>35024</v>
      </c>
      <c r="J532" s="106">
        <v>0</v>
      </c>
      <c r="K532" s="106">
        <v>17312</v>
      </c>
      <c r="L532" s="107">
        <f t="shared" si="50"/>
        <v>52336</v>
      </c>
      <c r="M532" s="107">
        <f t="shared" si="51"/>
        <v>5233.6000000000004</v>
      </c>
      <c r="N532" s="107">
        <f t="shared" si="48"/>
        <v>57569.599999999999</v>
      </c>
      <c r="O532" s="133">
        <f t="shared" si="52"/>
        <v>67</v>
      </c>
      <c r="P532" s="133">
        <f t="shared" si="49"/>
        <v>0</v>
      </c>
    </row>
    <row r="533" spans="1:16" x14ac:dyDescent="0.2">
      <c r="A533" s="104">
        <v>3573</v>
      </c>
      <c r="B533" s="105">
        <v>15</v>
      </c>
      <c r="C533" s="132">
        <f t="shared" si="47"/>
        <v>1.6320518691144066E-3</v>
      </c>
      <c r="D533" s="106">
        <v>0</v>
      </c>
      <c r="E533" s="106">
        <v>0</v>
      </c>
      <c r="F533" s="106">
        <v>0</v>
      </c>
      <c r="G533" s="106">
        <v>0</v>
      </c>
      <c r="H533" s="106">
        <v>0</v>
      </c>
      <c r="I533" s="106">
        <v>0</v>
      </c>
      <c r="J533" s="106">
        <v>0</v>
      </c>
      <c r="K533" s="106">
        <v>0</v>
      </c>
      <c r="L533" s="107">
        <f t="shared" si="50"/>
        <v>0</v>
      </c>
      <c r="M533" s="107">
        <f t="shared" si="51"/>
        <v>0</v>
      </c>
      <c r="N533" s="107">
        <f t="shared" si="48"/>
        <v>0</v>
      </c>
      <c r="O533" s="133">
        <f t="shared" si="52"/>
        <v>0</v>
      </c>
      <c r="P533" s="133">
        <f t="shared" si="49"/>
        <v>0</v>
      </c>
    </row>
    <row r="534" spans="1:16" x14ac:dyDescent="0.2">
      <c r="A534" s="104">
        <v>3573</v>
      </c>
      <c r="B534" s="105">
        <v>16</v>
      </c>
      <c r="C534" s="132">
        <f t="shared" si="47"/>
        <v>9.4958706556257393E-4</v>
      </c>
      <c r="D534" s="106">
        <v>10416</v>
      </c>
      <c r="E534" s="106">
        <v>1008</v>
      </c>
      <c r="F534" s="106">
        <v>0</v>
      </c>
      <c r="G534" s="106">
        <v>0</v>
      </c>
      <c r="H534" s="106">
        <v>0</v>
      </c>
      <c r="I534" s="106">
        <v>60144</v>
      </c>
      <c r="J534" s="106">
        <v>10400</v>
      </c>
      <c r="K534" s="106">
        <v>26148</v>
      </c>
      <c r="L534" s="107">
        <f t="shared" si="50"/>
        <v>108116</v>
      </c>
      <c r="M534" s="107">
        <f t="shared" si="51"/>
        <v>8730</v>
      </c>
      <c r="N534" s="107">
        <f t="shared" si="48"/>
        <v>116846</v>
      </c>
      <c r="O534" s="133">
        <f t="shared" si="52"/>
        <v>111</v>
      </c>
      <c r="P534" s="133">
        <f t="shared" si="49"/>
        <v>0</v>
      </c>
    </row>
    <row r="535" spans="1:16" x14ac:dyDescent="0.2">
      <c r="A535" s="104">
        <v>3573</v>
      </c>
      <c r="B535" s="105">
        <v>17</v>
      </c>
      <c r="C535" s="132">
        <f t="shared" si="47"/>
        <v>1.30303542444264E-3</v>
      </c>
      <c r="D535" s="106">
        <v>0</v>
      </c>
      <c r="E535" s="106">
        <v>0</v>
      </c>
      <c r="F535" s="106">
        <v>0</v>
      </c>
      <c r="G535" s="106">
        <v>0</v>
      </c>
      <c r="H535" s="106">
        <v>0</v>
      </c>
      <c r="I535" s="106">
        <v>0</v>
      </c>
      <c r="J535" s="106">
        <v>0</v>
      </c>
      <c r="K535" s="106">
        <v>0</v>
      </c>
      <c r="L535" s="107">
        <f t="shared" si="50"/>
        <v>0</v>
      </c>
      <c r="M535" s="107">
        <f t="shared" si="51"/>
        <v>0</v>
      </c>
      <c r="N535" s="107">
        <f t="shared" si="48"/>
        <v>0</v>
      </c>
      <c r="O535" s="133">
        <f t="shared" si="52"/>
        <v>0</v>
      </c>
      <c r="P535" s="133">
        <f t="shared" si="49"/>
        <v>0</v>
      </c>
    </row>
    <row r="536" spans="1:16" x14ac:dyDescent="0.2">
      <c r="A536" s="104">
        <v>3573</v>
      </c>
      <c r="B536" s="105">
        <v>18</v>
      </c>
      <c r="C536" s="132">
        <f t="shared" si="47"/>
        <v>9.8053415689308655E-4</v>
      </c>
      <c r="D536" s="106">
        <v>0</v>
      </c>
      <c r="E536" s="106">
        <v>0</v>
      </c>
      <c r="F536" s="106">
        <v>0</v>
      </c>
      <c r="G536" s="106">
        <v>0</v>
      </c>
      <c r="H536" s="106">
        <v>0</v>
      </c>
      <c r="I536" s="106">
        <v>47664</v>
      </c>
      <c r="J536" s="106">
        <v>0</v>
      </c>
      <c r="K536" s="106">
        <v>0</v>
      </c>
      <c r="L536" s="107">
        <f t="shared" si="50"/>
        <v>47664</v>
      </c>
      <c r="M536" s="107">
        <f t="shared" si="51"/>
        <v>4766.4000000000005</v>
      </c>
      <c r="N536" s="107">
        <f t="shared" si="48"/>
        <v>52430.400000000001</v>
      </c>
      <c r="O536" s="133">
        <f t="shared" si="52"/>
        <v>51</v>
      </c>
      <c r="P536" s="133">
        <f t="shared" si="49"/>
        <v>0</v>
      </c>
    </row>
    <row r="537" spans="1:16" x14ac:dyDescent="0.2">
      <c r="A537" s="104">
        <v>3573</v>
      </c>
      <c r="B537" s="105">
        <v>19</v>
      </c>
      <c r="C537" s="132">
        <f t="shared" si="47"/>
        <v>7.2644224912677183E-4</v>
      </c>
      <c r="D537" s="106">
        <v>0</v>
      </c>
      <c r="E537" s="106">
        <v>139184</v>
      </c>
      <c r="F537" s="106">
        <v>117428</v>
      </c>
      <c r="G537" s="106">
        <v>0</v>
      </c>
      <c r="H537" s="106">
        <v>0</v>
      </c>
      <c r="I537" s="106">
        <v>0</v>
      </c>
      <c r="J537" s="106">
        <v>0</v>
      </c>
      <c r="K537" s="106">
        <v>240</v>
      </c>
      <c r="L537" s="107">
        <f t="shared" si="50"/>
        <v>256852</v>
      </c>
      <c r="M537" s="107">
        <f t="shared" si="51"/>
        <v>25685.200000000001</v>
      </c>
      <c r="N537" s="107">
        <f t="shared" si="48"/>
        <v>282537.2</v>
      </c>
      <c r="O537" s="133">
        <f t="shared" si="52"/>
        <v>205</v>
      </c>
      <c r="P537" s="133">
        <f t="shared" si="49"/>
        <v>93.835126473504431</v>
      </c>
    </row>
    <row r="538" spans="1:16" x14ac:dyDescent="0.2">
      <c r="A538" s="104">
        <v>3573</v>
      </c>
      <c r="B538" s="105">
        <v>20</v>
      </c>
      <c r="C538" s="132">
        <f t="shared" si="47"/>
        <v>9.0235203142652819E-4</v>
      </c>
      <c r="D538" s="106">
        <v>0</v>
      </c>
      <c r="E538" s="106">
        <v>0</v>
      </c>
      <c r="F538" s="106">
        <v>0</v>
      </c>
      <c r="G538" s="106">
        <v>0</v>
      </c>
      <c r="H538" s="106">
        <v>49680</v>
      </c>
      <c r="I538" s="106">
        <v>0</v>
      </c>
      <c r="J538" s="106">
        <v>140</v>
      </c>
      <c r="K538" s="106">
        <v>0</v>
      </c>
      <c r="L538" s="107">
        <f t="shared" si="50"/>
        <v>49820</v>
      </c>
      <c r="M538" s="107">
        <f t="shared" si="51"/>
        <v>0</v>
      </c>
      <c r="N538" s="107">
        <f t="shared" si="48"/>
        <v>49820</v>
      </c>
      <c r="O538" s="133">
        <f t="shared" si="52"/>
        <v>45</v>
      </c>
      <c r="P538" s="133">
        <f t="shared" si="49"/>
        <v>0</v>
      </c>
    </row>
    <row r="539" spans="1:16" x14ac:dyDescent="0.2">
      <c r="A539" s="104">
        <v>3573</v>
      </c>
      <c r="B539" s="105">
        <v>21</v>
      </c>
      <c r="C539" s="132">
        <f t="shared" si="47"/>
        <v>9.2026876851261457E-4</v>
      </c>
      <c r="D539" s="106">
        <v>0</v>
      </c>
      <c r="E539" s="106">
        <v>0</v>
      </c>
      <c r="F539" s="106">
        <v>0</v>
      </c>
      <c r="G539" s="106">
        <v>0</v>
      </c>
      <c r="H539" s="106">
        <v>0</v>
      </c>
      <c r="I539" s="106">
        <v>0</v>
      </c>
      <c r="J539" s="106">
        <v>0</v>
      </c>
      <c r="K539" s="106">
        <v>0</v>
      </c>
      <c r="L539" s="107">
        <f t="shared" si="50"/>
        <v>0</v>
      </c>
      <c r="M539" s="107">
        <f t="shared" si="51"/>
        <v>0</v>
      </c>
      <c r="N539" s="107">
        <f t="shared" si="48"/>
        <v>0</v>
      </c>
      <c r="O539" s="133">
        <f t="shared" si="52"/>
        <v>0</v>
      </c>
      <c r="P539" s="133">
        <f t="shared" si="49"/>
        <v>0</v>
      </c>
    </row>
    <row r="540" spans="1:16" x14ac:dyDescent="0.2">
      <c r="A540" s="104">
        <v>3573</v>
      </c>
      <c r="B540" s="105">
        <v>22</v>
      </c>
      <c r="C540" s="132">
        <f t="shared" si="47"/>
        <v>8.1521153741692665E-4</v>
      </c>
      <c r="D540" s="106">
        <v>0</v>
      </c>
      <c r="E540" s="106">
        <v>0</v>
      </c>
      <c r="F540" s="106">
        <v>0</v>
      </c>
      <c r="G540" s="106">
        <v>0</v>
      </c>
      <c r="H540" s="106">
        <v>2688</v>
      </c>
      <c r="I540" s="106">
        <v>0</v>
      </c>
      <c r="J540" s="106">
        <v>0</v>
      </c>
      <c r="K540" s="106">
        <v>0</v>
      </c>
      <c r="L540" s="107">
        <f t="shared" si="50"/>
        <v>2688</v>
      </c>
      <c r="M540" s="107">
        <f t="shared" si="51"/>
        <v>0</v>
      </c>
      <c r="N540" s="107">
        <f t="shared" si="48"/>
        <v>2688</v>
      </c>
      <c r="O540" s="133">
        <f t="shared" si="52"/>
        <v>2</v>
      </c>
      <c r="P540" s="133">
        <f t="shared" si="49"/>
        <v>0</v>
      </c>
    </row>
    <row r="541" spans="1:16" x14ac:dyDescent="0.2">
      <c r="A541" s="104">
        <v>3573</v>
      </c>
      <c r="B541" s="105">
        <v>23</v>
      </c>
      <c r="C541" s="132">
        <f t="shared" si="47"/>
        <v>9.2922713705565765E-4</v>
      </c>
      <c r="D541" s="106">
        <v>53888</v>
      </c>
      <c r="E541" s="106">
        <v>0</v>
      </c>
      <c r="F541" s="106">
        <v>0</v>
      </c>
      <c r="G541" s="106">
        <v>0</v>
      </c>
      <c r="H541" s="106">
        <v>0</v>
      </c>
      <c r="I541" s="106">
        <v>0</v>
      </c>
      <c r="J541" s="106">
        <v>96</v>
      </c>
      <c r="K541" s="106">
        <v>0</v>
      </c>
      <c r="L541" s="107">
        <f t="shared" si="50"/>
        <v>53984</v>
      </c>
      <c r="M541" s="107">
        <f t="shared" si="51"/>
        <v>0</v>
      </c>
      <c r="N541" s="107">
        <f t="shared" si="48"/>
        <v>53984</v>
      </c>
      <c r="O541" s="133">
        <f t="shared" si="52"/>
        <v>50</v>
      </c>
      <c r="P541" s="133">
        <f t="shared" si="49"/>
        <v>0</v>
      </c>
    </row>
    <row r="542" spans="1:16" x14ac:dyDescent="0.2">
      <c r="A542" s="104">
        <v>3573</v>
      </c>
      <c r="B542" s="105">
        <v>24</v>
      </c>
      <c r="C542" s="132">
        <f t="shared" si="47"/>
        <v>8.0625316887388357E-4</v>
      </c>
      <c r="D542" s="106">
        <v>14976</v>
      </c>
      <c r="E542" s="106">
        <v>0</v>
      </c>
      <c r="F542" s="106">
        <v>0</v>
      </c>
      <c r="G542" s="106">
        <v>0</v>
      </c>
      <c r="H542" s="106">
        <v>15072</v>
      </c>
      <c r="I542" s="106">
        <v>0</v>
      </c>
      <c r="J542" s="106">
        <v>742</v>
      </c>
      <c r="K542" s="106">
        <v>0</v>
      </c>
      <c r="L542" s="107">
        <f t="shared" si="50"/>
        <v>30790</v>
      </c>
      <c r="M542" s="107">
        <f t="shared" si="51"/>
        <v>0</v>
      </c>
      <c r="N542" s="107">
        <f t="shared" si="48"/>
        <v>30790</v>
      </c>
      <c r="O542" s="133">
        <f t="shared" si="52"/>
        <v>25</v>
      </c>
      <c r="P542" s="133">
        <f t="shared" si="49"/>
        <v>0</v>
      </c>
    </row>
    <row r="543" spans="1:16" x14ac:dyDescent="0.2">
      <c r="A543" s="104">
        <v>3573</v>
      </c>
      <c r="B543" s="105">
        <v>25</v>
      </c>
      <c r="C543" s="132">
        <f t="shared" si="47"/>
        <v>6.7513522928934282E-4</v>
      </c>
      <c r="D543" s="106">
        <v>294192</v>
      </c>
      <c r="E543" s="106">
        <v>0</v>
      </c>
      <c r="F543" s="106">
        <v>0</v>
      </c>
      <c r="G543" s="106">
        <v>0</v>
      </c>
      <c r="H543" s="106">
        <v>0</v>
      </c>
      <c r="I543" s="106">
        <v>0</v>
      </c>
      <c r="J543" s="106">
        <v>0</v>
      </c>
      <c r="K543" s="106">
        <v>0</v>
      </c>
      <c r="L543" s="107">
        <f t="shared" si="50"/>
        <v>294192</v>
      </c>
      <c r="M543" s="107">
        <f t="shared" si="51"/>
        <v>0</v>
      </c>
      <c r="N543" s="107">
        <f t="shared" si="48"/>
        <v>294192</v>
      </c>
      <c r="O543" s="133">
        <f t="shared" si="52"/>
        <v>199</v>
      </c>
      <c r="P543" s="133">
        <f t="shared" si="49"/>
        <v>0</v>
      </c>
    </row>
    <row r="544" spans="1:16" x14ac:dyDescent="0.2">
      <c r="A544" s="104">
        <v>3573</v>
      </c>
      <c r="B544" s="105">
        <v>26</v>
      </c>
      <c r="C544" s="132">
        <f t="shared" si="47"/>
        <v>9.0398082570708146E-4</v>
      </c>
      <c r="D544" s="106">
        <v>100080</v>
      </c>
      <c r="E544" s="106">
        <v>0</v>
      </c>
      <c r="F544" s="106">
        <v>0</v>
      </c>
      <c r="G544" s="106">
        <v>0</v>
      </c>
      <c r="H544" s="106">
        <v>3680</v>
      </c>
      <c r="I544" s="106">
        <v>0</v>
      </c>
      <c r="J544" s="106">
        <v>48</v>
      </c>
      <c r="K544" s="106">
        <v>0</v>
      </c>
      <c r="L544" s="107">
        <f t="shared" si="50"/>
        <v>103808</v>
      </c>
      <c r="M544" s="107">
        <f t="shared" si="51"/>
        <v>0</v>
      </c>
      <c r="N544" s="107">
        <f t="shared" si="48"/>
        <v>103808</v>
      </c>
      <c r="O544" s="133">
        <f t="shared" si="52"/>
        <v>94</v>
      </c>
      <c r="P544" s="133">
        <f t="shared" si="49"/>
        <v>0</v>
      </c>
    </row>
    <row r="545" spans="1:16" x14ac:dyDescent="0.2">
      <c r="A545" s="104">
        <v>3573</v>
      </c>
      <c r="B545" s="105">
        <v>27</v>
      </c>
      <c r="C545" s="132">
        <f t="shared" ref="C545:C608" si="53">C518</f>
        <v>0</v>
      </c>
      <c r="D545" s="106">
        <v>0</v>
      </c>
      <c r="E545" s="106">
        <v>0</v>
      </c>
      <c r="F545" s="106">
        <v>0</v>
      </c>
      <c r="G545" s="106">
        <v>0</v>
      </c>
      <c r="H545" s="106">
        <v>0</v>
      </c>
      <c r="I545" s="106">
        <v>0</v>
      </c>
      <c r="J545" s="106">
        <v>0</v>
      </c>
      <c r="K545" s="106">
        <v>0</v>
      </c>
      <c r="L545" s="107">
        <f t="shared" si="50"/>
        <v>0</v>
      </c>
      <c r="M545" s="107">
        <f t="shared" si="51"/>
        <v>0</v>
      </c>
      <c r="N545" s="107">
        <f t="shared" si="48"/>
        <v>0</v>
      </c>
      <c r="O545" s="133">
        <f t="shared" si="52"/>
        <v>0</v>
      </c>
      <c r="P545" s="133">
        <f t="shared" si="49"/>
        <v>0</v>
      </c>
    </row>
    <row r="546" spans="1:16" x14ac:dyDescent="0.2">
      <c r="A546" s="104">
        <v>10633</v>
      </c>
      <c r="B546" s="105">
        <v>1</v>
      </c>
      <c r="C546" s="132">
        <f t="shared" si="53"/>
        <v>8.1032515457526674E-4</v>
      </c>
      <c r="D546" s="106">
        <v>67488</v>
      </c>
      <c r="E546" s="106">
        <v>0</v>
      </c>
      <c r="F546" s="106">
        <v>0</v>
      </c>
      <c r="G546" s="106">
        <v>0</v>
      </c>
      <c r="H546" s="106">
        <v>7408</v>
      </c>
      <c r="I546" s="106">
        <v>0</v>
      </c>
      <c r="J546" s="106">
        <v>0</v>
      </c>
      <c r="K546" s="106">
        <v>0</v>
      </c>
      <c r="L546" s="107">
        <f t="shared" si="50"/>
        <v>74896</v>
      </c>
      <c r="M546" s="107">
        <f t="shared" si="51"/>
        <v>0</v>
      </c>
      <c r="N546" s="107">
        <f t="shared" si="48"/>
        <v>74896</v>
      </c>
      <c r="O546" s="133">
        <f t="shared" si="52"/>
        <v>61</v>
      </c>
      <c r="P546" s="133">
        <f t="shared" si="49"/>
        <v>0</v>
      </c>
    </row>
    <row r="547" spans="1:16" x14ac:dyDescent="0.2">
      <c r="A547" s="104">
        <v>10633</v>
      </c>
      <c r="B547" s="105">
        <v>2</v>
      </c>
      <c r="C547" s="132">
        <f t="shared" si="53"/>
        <v>8.1765472883775655E-4</v>
      </c>
      <c r="D547" s="106">
        <v>0</v>
      </c>
      <c r="E547" s="106">
        <v>0</v>
      </c>
      <c r="F547" s="106">
        <v>0</v>
      </c>
      <c r="G547" s="106">
        <v>0</v>
      </c>
      <c r="H547" s="106">
        <v>139088</v>
      </c>
      <c r="I547" s="106">
        <v>0</v>
      </c>
      <c r="J547" s="106">
        <v>139430</v>
      </c>
      <c r="K547" s="106">
        <v>0</v>
      </c>
      <c r="L547" s="107">
        <f t="shared" si="50"/>
        <v>278518</v>
      </c>
      <c r="M547" s="107">
        <f t="shared" si="51"/>
        <v>0</v>
      </c>
      <c r="N547" s="107">
        <f t="shared" si="48"/>
        <v>278518</v>
      </c>
      <c r="O547" s="133">
        <f t="shared" si="52"/>
        <v>228</v>
      </c>
      <c r="P547" s="133">
        <f t="shared" si="49"/>
        <v>0</v>
      </c>
    </row>
    <row r="548" spans="1:16" x14ac:dyDescent="0.2">
      <c r="A548" s="104">
        <v>10633</v>
      </c>
      <c r="B548" s="105">
        <v>3</v>
      </c>
      <c r="C548" s="132">
        <f t="shared" si="53"/>
        <v>7.3214302910870838E-4</v>
      </c>
      <c r="D548" s="106">
        <v>0</v>
      </c>
      <c r="E548" s="106">
        <v>3024416</v>
      </c>
      <c r="F548" s="106">
        <v>0</v>
      </c>
      <c r="G548" s="106">
        <v>0</v>
      </c>
      <c r="H548" s="106">
        <v>155008</v>
      </c>
      <c r="I548" s="106">
        <v>20144</v>
      </c>
      <c r="J548" s="106">
        <v>0</v>
      </c>
      <c r="K548" s="106">
        <v>0</v>
      </c>
      <c r="L548" s="107">
        <f t="shared" si="50"/>
        <v>3199568</v>
      </c>
      <c r="M548" s="107">
        <f t="shared" si="51"/>
        <v>304456</v>
      </c>
      <c r="N548" s="107">
        <f t="shared" si="48"/>
        <v>3504024</v>
      </c>
      <c r="O548" s="133">
        <f t="shared" si="52"/>
        <v>2565</v>
      </c>
      <c r="P548" s="133">
        <f t="shared" si="49"/>
        <v>0</v>
      </c>
    </row>
    <row r="549" spans="1:16" x14ac:dyDescent="0.2">
      <c r="A549" s="104">
        <v>10633</v>
      </c>
      <c r="B549" s="105">
        <v>4</v>
      </c>
      <c r="C549" s="132">
        <f t="shared" si="53"/>
        <v>7.2969983768787848E-4</v>
      </c>
      <c r="D549" s="106">
        <v>259632</v>
      </c>
      <c r="E549" s="106">
        <v>246432</v>
      </c>
      <c r="F549" s="106">
        <v>0</v>
      </c>
      <c r="G549" s="106">
        <v>0</v>
      </c>
      <c r="H549" s="106">
        <v>1828784</v>
      </c>
      <c r="I549" s="106">
        <v>168928</v>
      </c>
      <c r="J549" s="106">
        <v>178866</v>
      </c>
      <c r="K549" s="106">
        <v>25340</v>
      </c>
      <c r="L549" s="107">
        <f t="shared" si="50"/>
        <v>2707982</v>
      </c>
      <c r="M549" s="107">
        <f t="shared" si="51"/>
        <v>44070</v>
      </c>
      <c r="N549" s="107">
        <f t="shared" si="48"/>
        <v>2752052</v>
      </c>
      <c r="O549" s="133">
        <f t="shared" si="52"/>
        <v>2008</v>
      </c>
      <c r="P549" s="133">
        <f t="shared" si="49"/>
        <v>0</v>
      </c>
    </row>
    <row r="550" spans="1:16" x14ac:dyDescent="0.2">
      <c r="A550" s="104">
        <v>10633</v>
      </c>
      <c r="B550" s="105">
        <v>5</v>
      </c>
      <c r="C550" s="132">
        <f t="shared" si="53"/>
        <v>2.8715643166154678E-3</v>
      </c>
      <c r="D550" s="106">
        <v>0</v>
      </c>
      <c r="E550" s="106">
        <v>0</v>
      </c>
      <c r="F550" s="106">
        <v>0</v>
      </c>
      <c r="G550" s="106">
        <v>0</v>
      </c>
      <c r="H550" s="106">
        <v>0</v>
      </c>
      <c r="I550" s="106">
        <v>0</v>
      </c>
      <c r="J550" s="106">
        <v>0</v>
      </c>
      <c r="K550" s="106">
        <v>0</v>
      </c>
      <c r="L550" s="107">
        <f t="shared" si="50"/>
        <v>0</v>
      </c>
      <c r="M550" s="107">
        <f t="shared" si="51"/>
        <v>0</v>
      </c>
      <c r="N550" s="107">
        <f t="shared" si="48"/>
        <v>0</v>
      </c>
      <c r="O550" s="133">
        <f t="shared" si="52"/>
        <v>0</v>
      </c>
      <c r="P550" s="133">
        <f t="shared" si="49"/>
        <v>0</v>
      </c>
    </row>
    <row r="551" spans="1:16" x14ac:dyDescent="0.2">
      <c r="A551" s="104">
        <v>10633</v>
      </c>
      <c r="B551" s="105">
        <v>6</v>
      </c>
      <c r="C551" s="132">
        <f t="shared" si="53"/>
        <v>7.9485160891001037E-4</v>
      </c>
      <c r="D551" s="106">
        <v>54864</v>
      </c>
      <c r="E551" s="106">
        <v>0</v>
      </c>
      <c r="F551" s="106">
        <v>0</v>
      </c>
      <c r="G551" s="106">
        <v>0</v>
      </c>
      <c r="H551" s="106">
        <v>213904</v>
      </c>
      <c r="I551" s="106">
        <v>0</v>
      </c>
      <c r="J551" s="106">
        <v>672196</v>
      </c>
      <c r="K551" s="106">
        <v>0</v>
      </c>
      <c r="L551" s="107">
        <f t="shared" si="50"/>
        <v>940964</v>
      </c>
      <c r="M551" s="107">
        <f t="shared" si="51"/>
        <v>0</v>
      </c>
      <c r="N551" s="107">
        <f t="shared" si="48"/>
        <v>940964</v>
      </c>
      <c r="O551" s="133">
        <f t="shared" si="52"/>
        <v>748</v>
      </c>
      <c r="P551" s="133">
        <f t="shared" si="49"/>
        <v>0</v>
      </c>
    </row>
    <row r="552" spans="1:16" x14ac:dyDescent="0.2">
      <c r="A552" s="104">
        <v>10633</v>
      </c>
      <c r="B552" s="105">
        <v>7</v>
      </c>
      <c r="C552" s="132">
        <f t="shared" si="53"/>
        <v>8.746625286571221E-4</v>
      </c>
      <c r="D552" s="106">
        <v>0</v>
      </c>
      <c r="E552" s="106">
        <v>175520</v>
      </c>
      <c r="F552" s="106">
        <v>0</v>
      </c>
      <c r="G552" s="106">
        <v>0</v>
      </c>
      <c r="H552" s="106">
        <v>0</v>
      </c>
      <c r="I552" s="106">
        <v>269120</v>
      </c>
      <c r="J552" s="106">
        <v>0</v>
      </c>
      <c r="K552" s="106">
        <v>28724</v>
      </c>
      <c r="L552" s="107">
        <f t="shared" si="50"/>
        <v>473364</v>
      </c>
      <c r="M552" s="107">
        <f t="shared" si="51"/>
        <v>47336.4</v>
      </c>
      <c r="N552" s="107">
        <f t="shared" si="48"/>
        <v>520700.4</v>
      </c>
      <c r="O552" s="133">
        <f t="shared" si="52"/>
        <v>455</v>
      </c>
      <c r="P552" s="133">
        <f t="shared" si="49"/>
        <v>0</v>
      </c>
    </row>
    <row r="553" spans="1:16" x14ac:dyDescent="0.2">
      <c r="A553" s="104">
        <v>10633</v>
      </c>
      <c r="B553" s="105">
        <v>8</v>
      </c>
      <c r="C553" s="132">
        <f t="shared" si="53"/>
        <v>9.0886720854874148E-4</v>
      </c>
      <c r="D553" s="106">
        <v>0</v>
      </c>
      <c r="E553" s="106">
        <v>0</v>
      </c>
      <c r="F553" s="106">
        <v>0</v>
      </c>
      <c r="G553" s="106">
        <v>0</v>
      </c>
      <c r="H553" s="106">
        <v>37264</v>
      </c>
      <c r="I553" s="106">
        <v>0</v>
      </c>
      <c r="J553" s="106">
        <v>262774</v>
      </c>
      <c r="K553" s="106">
        <v>0</v>
      </c>
      <c r="L553" s="107">
        <f t="shared" si="50"/>
        <v>300038</v>
      </c>
      <c r="M553" s="107">
        <f t="shared" si="51"/>
        <v>0</v>
      </c>
      <c r="N553" s="107">
        <f t="shared" si="48"/>
        <v>300038</v>
      </c>
      <c r="O553" s="133">
        <f t="shared" si="52"/>
        <v>273</v>
      </c>
      <c r="P553" s="133">
        <f t="shared" si="49"/>
        <v>0</v>
      </c>
    </row>
    <row r="554" spans="1:16" x14ac:dyDescent="0.2">
      <c r="A554" s="104">
        <v>10633</v>
      </c>
      <c r="B554" s="105">
        <v>9</v>
      </c>
      <c r="C554" s="132">
        <f t="shared" si="53"/>
        <v>7.8019246038503074E-4</v>
      </c>
      <c r="D554" s="106">
        <v>158304</v>
      </c>
      <c r="E554" s="106">
        <v>91024</v>
      </c>
      <c r="F554" s="106">
        <v>0</v>
      </c>
      <c r="G554" s="106">
        <v>0</v>
      </c>
      <c r="H554" s="106">
        <v>462992</v>
      </c>
      <c r="I554" s="106">
        <v>0</v>
      </c>
      <c r="J554" s="106">
        <v>71580</v>
      </c>
      <c r="K554" s="106">
        <v>0</v>
      </c>
      <c r="L554" s="107">
        <f t="shared" si="50"/>
        <v>783900</v>
      </c>
      <c r="M554" s="107">
        <f t="shared" si="51"/>
        <v>9102.4</v>
      </c>
      <c r="N554" s="107">
        <f t="shared" si="48"/>
        <v>793002.4</v>
      </c>
      <c r="O554" s="133">
        <f t="shared" si="52"/>
        <v>619</v>
      </c>
      <c r="P554" s="133">
        <f t="shared" si="49"/>
        <v>0</v>
      </c>
    </row>
    <row r="555" spans="1:16" x14ac:dyDescent="0.2">
      <c r="A555" s="104">
        <v>10633</v>
      </c>
      <c r="B555" s="105">
        <v>10</v>
      </c>
      <c r="C555" s="132">
        <f t="shared" si="53"/>
        <v>1.1564439391928429E-3</v>
      </c>
      <c r="D555" s="106">
        <v>0</v>
      </c>
      <c r="E555" s="106">
        <v>90912</v>
      </c>
      <c r="F555" s="106">
        <v>0</v>
      </c>
      <c r="G555" s="106">
        <v>0</v>
      </c>
      <c r="H555" s="106">
        <v>0</v>
      </c>
      <c r="I555" s="106">
        <v>3904</v>
      </c>
      <c r="J555" s="106">
        <v>0</v>
      </c>
      <c r="K555" s="106">
        <v>0</v>
      </c>
      <c r="L555" s="107">
        <f t="shared" si="50"/>
        <v>94816</v>
      </c>
      <c r="M555" s="107">
        <f t="shared" si="51"/>
        <v>9481.6</v>
      </c>
      <c r="N555" s="107">
        <f t="shared" si="48"/>
        <v>104297.60000000001</v>
      </c>
      <c r="O555" s="133">
        <f t="shared" si="52"/>
        <v>121</v>
      </c>
      <c r="P555" s="133">
        <f t="shared" si="49"/>
        <v>0</v>
      </c>
    </row>
    <row r="556" spans="1:16" x14ac:dyDescent="0.2">
      <c r="A556" s="104">
        <v>10633</v>
      </c>
      <c r="B556" s="105">
        <v>11</v>
      </c>
      <c r="C556" s="132">
        <f t="shared" si="53"/>
        <v>8.0055238889194702E-4</v>
      </c>
      <c r="D556" s="106">
        <v>0</v>
      </c>
      <c r="E556" s="106">
        <v>16416</v>
      </c>
      <c r="F556" s="106">
        <v>0</v>
      </c>
      <c r="G556" s="106">
        <v>0</v>
      </c>
      <c r="H556" s="106">
        <v>0</v>
      </c>
      <c r="I556" s="106">
        <v>591824</v>
      </c>
      <c r="J556" s="106">
        <v>0</v>
      </c>
      <c r="K556" s="106">
        <v>170362</v>
      </c>
      <c r="L556" s="107">
        <f t="shared" si="50"/>
        <v>778602</v>
      </c>
      <c r="M556" s="107">
        <f t="shared" si="51"/>
        <v>77860.2</v>
      </c>
      <c r="N556" s="107">
        <f t="shared" si="48"/>
        <v>856462.2</v>
      </c>
      <c r="O556" s="133">
        <f t="shared" si="52"/>
        <v>686</v>
      </c>
      <c r="P556" s="133">
        <f t="shared" si="49"/>
        <v>0</v>
      </c>
    </row>
    <row r="557" spans="1:16" x14ac:dyDescent="0.2">
      <c r="A557" s="104">
        <v>10633</v>
      </c>
      <c r="B557" s="105">
        <v>12</v>
      </c>
      <c r="C557" s="132">
        <f t="shared" si="53"/>
        <v>7.6960529756143418E-4</v>
      </c>
      <c r="D557" s="106">
        <v>2264736</v>
      </c>
      <c r="E557" s="106">
        <v>0</v>
      </c>
      <c r="F557" s="106">
        <v>0</v>
      </c>
      <c r="G557" s="106">
        <v>1178416</v>
      </c>
      <c r="H557" s="106">
        <v>4944</v>
      </c>
      <c r="I557" s="106">
        <v>0</v>
      </c>
      <c r="J557" s="106">
        <v>12268</v>
      </c>
      <c r="K557" s="106">
        <v>0</v>
      </c>
      <c r="L557" s="107">
        <f t="shared" si="50"/>
        <v>3460364</v>
      </c>
      <c r="M557" s="107">
        <f t="shared" si="51"/>
        <v>0</v>
      </c>
      <c r="N557" s="107">
        <f t="shared" si="48"/>
        <v>3460364</v>
      </c>
      <c r="O557" s="133">
        <f t="shared" si="52"/>
        <v>2663</v>
      </c>
      <c r="P557" s="133">
        <f t="shared" si="49"/>
        <v>906.91519633115502</v>
      </c>
    </row>
    <row r="558" spans="1:16" x14ac:dyDescent="0.2">
      <c r="A558" s="104">
        <v>10633</v>
      </c>
      <c r="B558" s="105">
        <v>13</v>
      </c>
      <c r="C558" s="132">
        <f t="shared" si="53"/>
        <v>7.1666948344345212E-4</v>
      </c>
      <c r="D558" s="106">
        <v>400352</v>
      </c>
      <c r="E558" s="106">
        <v>0</v>
      </c>
      <c r="F558" s="106">
        <v>0</v>
      </c>
      <c r="G558" s="106">
        <v>0</v>
      </c>
      <c r="H558" s="106">
        <v>22704</v>
      </c>
      <c r="I558" s="106">
        <v>0</v>
      </c>
      <c r="J558" s="106">
        <v>600</v>
      </c>
      <c r="K558" s="106">
        <v>0</v>
      </c>
      <c r="L558" s="107">
        <f t="shared" si="50"/>
        <v>423656</v>
      </c>
      <c r="M558" s="107">
        <f t="shared" si="51"/>
        <v>0</v>
      </c>
      <c r="N558" s="107">
        <f t="shared" si="48"/>
        <v>423656</v>
      </c>
      <c r="O558" s="133">
        <f t="shared" si="52"/>
        <v>304</v>
      </c>
      <c r="P558" s="133">
        <f t="shared" si="49"/>
        <v>0</v>
      </c>
    </row>
    <row r="559" spans="1:16" x14ac:dyDescent="0.2">
      <c r="A559" s="104">
        <v>10633</v>
      </c>
      <c r="B559" s="105">
        <v>14</v>
      </c>
      <c r="C559" s="132">
        <f t="shared" si="53"/>
        <v>1.1613303220345029E-3</v>
      </c>
      <c r="D559" s="106">
        <v>0</v>
      </c>
      <c r="E559" s="106">
        <v>0</v>
      </c>
      <c r="F559" s="106">
        <v>0</v>
      </c>
      <c r="G559" s="106">
        <v>0</v>
      </c>
      <c r="H559" s="106">
        <v>0</v>
      </c>
      <c r="I559" s="106">
        <v>245072</v>
      </c>
      <c r="J559" s="106">
        <v>0</v>
      </c>
      <c r="K559" s="106">
        <v>37344</v>
      </c>
      <c r="L559" s="107">
        <f t="shared" si="50"/>
        <v>282416</v>
      </c>
      <c r="M559" s="107">
        <f t="shared" si="51"/>
        <v>28241.600000000002</v>
      </c>
      <c r="N559" s="107">
        <f t="shared" si="48"/>
        <v>310657.59999999998</v>
      </c>
      <c r="O559" s="133">
        <f t="shared" si="52"/>
        <v>361</v>
      </c>
      <c r="P559" s="133">
        <f t="shared" si="49"/>
        <v>0</v>
      </c>
    </row>
    <row r="560" spans="1:16" x14ac:dyDescent="0.2">
      <c r="A560" s="104">
        <v>10633</v>
      </c>
      <c r="B560" s="105">
        <v>15</v>
      </c>
      <c r="C560" s="132">
        <f t="shared" si="53"/>
        <v>1.6320518691144066E-3</v>
      </c>
      <c r="D560" s="106">
        <v>0</v>
      </c>
      <c r="E560" s="106">
        <v>0</v>
      </c>
      <c r="F560" s="106">
        <v>0</v>
      </c>
      <c r="G560" s="106">
        <v>0</v>
      </c>
      <c r="H560" s="106">
        <v>0</v>
      </c>
      <c r="I560" s="106">
        <v>21920</v>
      </c>
      <c r="J560" s="106">
        <v>0</v>
      </c>
      <c r="K560" s="106">
        <v>2272</v>
      </c>
      <c r="L560" s="107">
        <f t="shared" si="50"/>
        <v>24192</v>
      </c>
      <c r="M560" s="107">
        <f t="shared" si="51"/>
        <v>2419.2000000000003</v>
      </c>
      <c r="N560" s="107">
        <f t="shared" si="48"/>
        <v>26611.200000000001</v>
      </c>
      <c r="O560" s="133">
        <f t="shared" si="52"/>
        <v>43</v>
      </c>
      <c r="P560" s="133">
        <f t="shared" si="49"/>
        <v>0</v>
      </c>
    </row>
    <row r="561" spans="1:16" x14ac:dyDescent="0.2">
      <c r="A561" s="104">
        <v>10633</v>
      </c>
      <c r="B561" s="105">
        <v>16</v>
      </c>
      <c r="C561" s="132">
        <f t="shared" si="53"/>
        <v>9.4958706556257393E-4</v>
      </c>
      <c r="D561" s="106">
        <v>52272</v>
      </c>
      <c r="E561" s="106">
        <v>0</v>
      </c>
      <c r="F561" s="106">
        <v>0</v>
      </c>
      <c r="G561" s="106">
        <v>0</v>
      </c>
      <c r="H561" s="106">
        <v>21808</v>
      </c>
      <c r="I561" s="106">
        <v>844944</v>
      </c>
      <c r="J561" s="106">
        <v>1458</v>
      </c>
      <c r="K561" s="106">
        <v>71436</v>
      </c>
      <c r="L561" s="107">
        <f t="shared" si="50"/>
        <v>991918</v>
      </c>
      <c r="M561" s="107">
        <f t="shared" si="51"/>
        <v>91638</v>
      </c>
      <c r="N561" s="107">
        <f t="shared" si="48"/>
        <v>1083556</v>
      </c>
      <c r="O561" s="133">
        <f t="shared" si="52"/>
        <v>1029</v>
      </c>
      <c r="P561" s="133">
        <f t="shared" si="49"/>
        <v>0</v>
      </c>
    </row>
    <row r="562" spans="1:16" x14ac:dyDescent="0.2">
      <c r="A562" s="104">
        <v>10633</v>
      </c>
      <c r="B562" s="105">
        <v>17</v>
      </c>
      <c r="C562" s="132">
        <f t="shared" si="53"/>
        <v>1.30303542444264E-3</v>
      </c>
      <c r="D562" s="106">
        <v>0</v>
      </c>
      <c r="E562" s="106">
        <v>0</v>
      </c>
      <c r="F562" s="106">
        <v>0</v>
      </c>
      <c r="G562" s="106">
        <v>0</v>
      </c>
      <c r="H562" s="106">
        <v>0</v>
      </c>
      <c r="I562" s="106">
        <v>54512</v>
      </c>
      <c r="J562" s="106">
        <v>0</v>
      </c>
      <c r="K562" s="106">
        <v>0</v>
      </c>
      <c r="L562" s="107">
        <f t="shared" si="50"/>
        <v>54512</v>
      </c>
      <c r="M562" s="107">
        <f t="shared" si="51"/>
        <v>5451.2000000000007</v>
      </c>
      <c r="N562" s="107">
        <f t="shared" si="48"/>
        <v>59963.199999999997</v>
      </c>
      <c r="O562" s="133">
        <f t="shared" si="52"/>
        <v>78</v>
      </c>
      <c r="P562" s="133">
        <f t="shared" si="49"/>
        <v>0</v>
      </c>
    </row>
    <row r="563" spans="1:16" x14ac:dyDescent="0.2">
      <c r="A563" s="104">
        <v>10633</v>
      </c>
      <c r="B563" s="105">
        <v>18</v>
      </c>
      <c r="C563" s="132">
        <f t="shared" si="53"/>
        <v>9.8053415689308655E-4</v>
      </c>
      <c r="D563" s="106">
        <v>0</v>
      </c>
      <c r="E563" s="106">
        <v>0</v>
      </c>
      <c r="F563" s="106">
        <v>0</v>
      </c>
      <c r="G563" s="106">
        <v>0</v>
      </c>
      <c r="H563" s="106">
        <v>0</v>
      </c>
      <c r="I563" s="106">
        <v>136928</v>
      </c>
      <c r="J563" s="106">
        <v>0</v>
      </c>
      <c r="K563" s="106">
        <v>2024</v>
      </c>
      <c r="L563" s="107">
        <f t="shared" si="50"/>
        <v>138952</v>
      </c>
      <c r="M563" s="107">
        <f t="shared" si="51"/>
        <v>13895.2</v>
      </c>
      <c r="N563" s="107">
        <f t="shared" si="48"/>
        <v>152847.20000000001</v>
      </c>
      <c r="O563" s="133">
        <f t="shared" si="52"/>
        <v>150</v>
      </c>
      <c r="P563" s="133">
        <f t="shared" si="49"/>
        <v>0</v>
      </c>
    </row>
    <row r="564" spans="1:16" x14ac:dyDescent="0.2">
      <c r="A564" s="104">
        <v>10633</v>
      </c>
      <c r="B564" s="105">
        <v>19</v>
      </c>
      <c r="C564" s="132">
        <f t="shared" si="53"/>
        <v>7.2644224912677183E-4</v>
      </c>
      <c r="D564" s="106">
        <v>0</v>
      </c>
      <c r="E564" s="106">
        <v>1501312</v>
      </c>
      <c r="F564" s="106">
        <v>902976</v>
      </c>
      <c r="G564" s="106">
        <v>0</v>
      </c>
      <c r="H564" s="106">
        <v>0</v>
      </c>
      <c r="I564" s="106">
        <v>38880</v>
      </c>
      <c r="J564" s="106">
        <v>0</v>
      </c>
      <c r="K564" s="106">
        <v>15130</v>
      </c>
      <c r="L564" s="107">
        <f t="shared" si="50"/>
        <v>2458298</v>
      </c>
      <c r="M564" s="107">
        <f t="shared" si="51"/>
        <v>245829.80000000002</v>
      </c>
      <c r="N564" s="107">
        <f t="shared" si="48"/>
        <v>2704127.8</v>
      </c>
      <c r="O564" s="133">
        <f t="shared" si="52"/>
        <v>1964</v>
      </c>
      <c r="P564" s="133">
        <f t="shared" si="49"/>
        <v>721.55590798224557</v>
      </c>
    </row>
    <row r="565" spans="1:16" x14ac:dyDescent="0.2">
      <c r="A565" s="104">
        <v>10633</v>
      </c>
      <c r="B565" s="105">
        <v>20</v>
      </c>
      <c r="C565" s="132">
        <f t="shared" si="53"/>
        <v>9.0235203142652819E-4</v>
      </c>
      <c r="D565" s="106">
        <v>0</v>
      </c>
      <c r="E565" s="106">
        <v>0</v>
      </c>
      <c r="F565" s="106">
        <v>0</v>
      </c>
      <c r="G565" s="106">
        <v>0</v>
      </c>
      <c r="H565" s="106">
        <v>188416</v>
      </c>
      <c r="I565" s="106">
        <v>0</v>
      </c>
      <c r="J565" s="106">
        <v>59364</v>
      </c>
      <c r="K565" s="106">
        <v>0</v>
      </c>
      <c r="L565" s="107">
        <f t="shared" si="50"/>
        <v>247780</v>
      </c>
      <c r="M565" s="107">
        <f t="shared" si="51"/>
        <v>0</v>
      </c>
      <c r="N565" s="107">
        <f t="shared" si="48"/>
        <v>247780</v>
      </c>
      <c r="O565" s="133">
        <f t="shared" si="52"/>
        <v>224</v>
      </c>
      <c r="P565" s="133">
        <f t="shared" si="49"/>
        <v>0</v>
      </c>
    </row>
    <row r="566" spans="1:16" x14ac:dyDescent="0.2">
      <c r="A566" s="104">
        <v>10633</v>
      </c>
      <c r="B566" s="105">
        <v>21</v>
      </c>
      <c r="C566" s="132">
        <f t="shared" si="53"/>
        <v>9.2026876851261457E-4</v>
      </c>
      <c r="D566" s="106">
        <v>0</v>
      </c>
      <c r="E566" s="106">
        <v>0</v>
      </c>
      <c r="F566" s="106">
        <v>0</v>
      </c>
      <c r="G566" s="106">
        <v>0</v>
      </c>
      <c r="H566" s="106">
        <v>33200</v>
      </c>
      <c r="I566" s="106">
        <v>0</v>
      </c>
      <c r="J566" s="106">
        <v>146355</v>
      </c>
      <c r="K566" s="106">
        <v>0</v>
      </c>
      <c r="L566" s="107">
        <f t="shared" si="50"/>
        <v>179555</v>
      </c>
      <c r="M566" s="107">
        <f t="shared" si="51"/>
        <v>0</v>
      </c>
      <c r="N566" s="107">
        <f t="shared" si="48"/>
        <v>179555</v>
      </c>
      <c r="O566" s="133">
        <f t="shared" si="52"/>
        <v>165</v>
      </c>
      <c r="P566" s="133">
        <f t="shared" si="49"/>
        <v>0</v>
      </c>
    </row>
    <row r="567" spans="1:16" x14ac:dyDescent="0.2">
      <c r="A567" s="104">
        <v>10633</v>
      </c>
      <c r="B567" s="105">
        <v>22</v>
      </c>
      <c r="C567" s="132">
        <f t="shared" si="53"/>
        <v>8.1521153741692665E-4</v>
      </c>
      <c r="D567" s="106">
        <v>0</v>
      </c>
      <c r="E567" s="106">
        <v>0</v>
      </c>
      <c r="F567" s="106">
        <v>0</v>
      </c>
      <c r="G567" s="106">
        <v>0</v>
      </c>
      <c r="H567" s="106">
        <v>74592</v>
      </c>
      <c r="I567" s="106">
        <v>0</v>
      </c>
      <c r="J567" s="106">
        <v>26632</v>
      </c>
      <c r="K567" s="106">
        <v>0</v>
      </c>
      <c r="L567" s="107">
        <f t="shared" si="50"/>
        <v>101224</v>
      </c>
      <c r="M567" s="107">
        <f t="shared" si="51"/>
        <v>0</v>
      </c>
      <c r="N567" s="107">
        <f t="shared" si="48"/>
        <v>101224</v>
      </c>
      <c r="O567" s="133">
        <f t="shared" si="52"/>
        <v>83</v>
      </c>
      <c r="P567" s="133">
        <f t="shared" si="49"/>
        <v>0</v>
      </c>
    </row>
    <row r="568" spans="1:16" x14ac:dyDescent="0.2">
      <c r="A568" s="104">
        <v>10633</v>
      </c>
      <c r="B568" s="105">
        <v>23</v>
      </c>
      <c r="C568" s="132">
        <f t="shared" si="53"/>
        <v>9.2922713705565765E-4</v>
      </c>
      <c r="D568" s="106">
        <v>38384</v>
      </c>
      <c r="E568" s="106">
        <v>0</v>
      </c>
      <c r="F568" s="106">
        <v>0</v>
      </c>
      <c r="G568" s="106">
        <v>0</v>
      </c>
      <c r="H568" s="106">
        <v>0</v>
      </c>
      <c r="I568" s="106">
        <v>0</v>
      </c>
      <c r="J568" s="106">
        <v>0</v>
      </c>
      <c r="K568" s="106">
        <v>0</v>
      </c>
      <c r="L568" s="107">
        <f t="shared" si="50"/>
        <v>38384</v>
      </c>
      <c r="M568" s="107">
        <f t="shared" si="51"/>
        <v>0</v>
      </c>
      <c r="N568" s="107">
        <f t="shared" si="48"/>
        <v>38384</v>
      </c>
      <c r="O568" s="133">
        <f t="shared" si="52"/>
        <v>36</v>
      </c>
      <c r="P568" s="133">
        <f t="shared" si="49"/>
        <v>0</v>
      </c>
    </row>
    <row r="569" spans="1:16" x14ac:dyDescent="0.2">
      <c r="A569" s="104">
        <v>10633</v>
      </c>
      <c r="B569" s="105">
        <v>24</v>
      </c>
      <c r="C569" s="132">
        <f t="shared" si="53"/>
        <v>8.0625316887388357E-4</v>
      </c>
      <c r="D569" s="106">
        <v>61056</v>
      </c>
      <c r="E569" s="106">
        <v>0</v>
      </c>
      <c r="F569" s="106">
        <v>0</v>
      </c>
      <c r="G569" s="106">
        <v>0</v>
      </c>
      <c r="H569" s="106">
        <v>163600</v>
      </c>
      <c r="I569" s="106">
        <v>0</v>
      </c>
      <c r="J569" s="106">
        <v>209926</v>
      </c>
      <c r="K569" s="106">
        <v>0</v>
      </c>
      <c r="L569" s="107">
        <f t="shared" si="50"/>
        <v>434582</v>
      </c>
      <c r="M569" s="107">
        <f t="shared" si="51"/>
        <v>0</v>
      </c>
      <c r="N569" s="107">
        <f t="shared" si="48"/>
        <v>434582</v>
      </c>
      <c r="O569" s="133">
        <f t="shared" si="52"/>
        <v>350</v>
      </c>
      <c r="P569" s="133">
        <f t="shared" si="49"/>
        <v>0</v>
      </c>
    </row>
    <row r="570" spans="1:16" x14ac:dyDescent="0.2">
      <c r="A570" s="104">
        <v>10633</v>
      </c>
      <c r="B570" s="105">
        <v>25</v>
      </c>
      <c r="C570" s="132">
        <f t="shared" si="53"/>
        <v>6.7513522928934282E-4</v>
      </c>
      <c r="D570" s="106">
        <v>4328208</v>
      </c>
      <c r="E570" s="106">
        <v>0</v>
      </c>
      <c r="F570" s="106">
        <v>0</v>
      </c>
      <c r="G570" s="106">
        <v>0</v>
      </c>
      <c r="H570" s="106">
        <v>13680</v>
      </c>
      <c r="I570" s="106">
        <v>0</v>
      </c>
      <c r="J570" s="106">
        <v>0</v>
      </c>
      <c r="K570" s="106">
        <v>0</v>
      </c>
      <c r="L570" s="107">
        <f t="shared" si="50"/>
        <v>4341888</v>
      </c>
      <c r="M570" s="107">
        <f t="shared" si="51"/>
        <v>0</v>
      </c>
      <c r="N570" s="107">
        <f t="shared" si="48"/>
        <v>4341888</v>
      </c>
      <c r="O570" s="133">
        <f t="shared" si="52"/>
        <v>2931</v>
      </c>
      <c r="P570" s="133">
        <f t="shared" si="49"/>
        <v>0</v>
      </c>
    </row>
    <row r="571" spans="1:16" x14ac:dyDescent="0.2">
      <c r="A571" s="104">
        <v>10633</v>
      </c>
      <c r="B571" s="105">
        <v>26</v>
      </c>
      <c r="C571" s="132">
        <f t="shared" si="53"/>
        <v>9.0398082570708146E-4</v>
      </c>
      <c r="D571" s="106">
        <v>836144</v>
      </c>
      <c r="E571" s="106">
        <v>0</v>
      </c>
      <c r="F571" s="106">
        <v>0</v>
      </c>
      <c r="G571" s="106">
        <v>0</v>
      </c>
      <c r="H571" s="106">
        <v>361808</v>
      </c>
      <c r="I571" s="106">
        <v>0</v>
      </c>
      <c r="J571" s="106">
        <v>52510</v>
      </c>
      <c r="K571" s="106">
        <v>0</v>
      </c>
      <c r="L571" s="107">
        <f t="shared" si="50"/>
        <v>1250462</v>
      </c>
      <c r="M571" s="107">
        <f t="shared" si="51"/>
        <v>0</v>
      </c>
      <c r="N571" s="107">
        <f t="shared" si="48"/>
        <v>1250462</v>
      </c>
      <c r="O571" s="133">
        <f t="shared" si="52"/>
        <v>1130</v>
      </c>
      <c r="P571" s="133">
        <f t="shared" si="49"/>
        <v>0</v>
      </c>
    </row>
    <row r="572" spans="1:16" x14ac:dyDescent="0.2">
      <c r="A572" s="104">
        <v>10633</v>
      </c>
      <c r="B572" s="105">
        <v>27</v>
      </c>
      <c r="C572" s="132">
        <f t="shared" si="53"/>
        <v>0</v>
      </c>
      <c r="D572" s="106">
        <v>0</v>
      </c>
      <c r="E572" s="106">
        <v>0</v>
      </c>
      <c r="F572" s="106">
        <v>0</v>
      </c>
      <c r="G572" s="106">
        <v>0</v>
      </c>
      <c r="H572" s="106">
        <v>0</v>
      </c>
      <c r="I572" s="106">
        <v>0</v>
      </c>
      <c r="J572" s="106">
        <v>0</v>
      </c>
      <c r="K572" s="106">
        <v>0</v>
      </c>
      <c r="L572" s="107">
        <f t="shared" si="50"/>
        <v>0</v>
      </c>
      <c r="M572" s="107">
        <f t="shared" si="51"/>
        <v>0</v>
      </c>
      <c r="N572" s="107">
        <f t="shared" si="48"/>
        <v>0</v>
      </c>
      <c r="O572" s="133">
        <f t="shared" si="52"/>
        <v>0</v>
      </c>
      <c r="P572" s="133">
        <f t="shared" si="49"/>
        <v>0</v>
      </c>
    </row>
    <row r="573" spans="1:16" x14ac:dyDescent="0.2">
      <c r="A573" s="104">
        <v>3574</v>
      </c>
      <c r="B573" s="105">
        <v>1</v>
      </c>
      <c r="C573" s="132">
        <f t="shared" si="53"/>
        <v>8.1032515457526674E-4</v>
      </c>
      <c r="D573" s="106">
        <v>9552</v>
      </c>
      <c r="E573" s="106">
        <v>0</v>
      </c>
      <c r="F573" s="106">
        <v>0</v>
      </c>
      <c r="G573" s="106">
        <v>0</v>
      </c>
      <c r="H573" s="106">
        <v>2880</v>
      </c>
      <c r="I573" s="106">
        <v>0</v>
      </c>
      <c r="J573" s="106">
        <v>25997</v>
      </c>
      <c r="K573" s="106">
        <v>0</v>
      </c>
      <c r="L573" s="107">
        <f t="shared" si="50"/>
        <v>38429</v>
      </c>
      <c r="M573" s="107">
        <f t="shared" si="51"/>
        <v>0</v>
      </c>
      <c r="N573" s="107">
        <f t="shared" si="48"/>
        <v>38429</v>
      </c>
      <c r="O573" s="133">
        <f t="shared" si="52"/>
        <v>31</v>
      </c>
      <c r="P573" s="133">
        <f t="shared" si="49"/>
        <v>0</v>
      </c>
    </row>
    <row r="574" spans="1:16" x14ac:dyDescent="0.2">
      <c r="A574" s="104">
        <v>3574</v>
      </c>
      <c r="B574" s="105">
        <v>2</v>
      </c>
      <c r="C574" s="132">
        <f t="shared" si="53"/>
        <v>8.1765472883775655E-4</v>
      </c>
      <c r="D574" s="106">
        <v>0</v>
      </c>
      <c r="E574" s="106">
        <v>0</v>
      </c>
      <c r="F574" s="106">
        <v>0</v>
      </c>
      <c r="G574" s="106">
        <v>0</v>
      </c>
      <c r="H574" s="106">
        <v>15232</v>
      </c>
      <c r="I574" s="106">
        <v>0</v>
      </c>
      <c r="J574" s="106">
        <v>9721</v>
      </c>
      <c r="K574" s="106">
        <v>0</v>
      </c>
      <c r="L574" s="107">
        <f t="shared" si="50"/>
        <v>24953</v>
      </c>
      <c r="M574" s="107">
        <f t="shared" si="51"/>
        <v>0</v>
      </c>
      <c r="N574" s="107">
        <f t="shared" si="48"/>
        <v>24953</v>
      </c>
      <c r="O574" s="133">
        <f t="shared" si="52"/>
        <v>20</v>
      </c>
      <c r="P574" s="133">
        <f t="shared" si="49"/>
        <v>0</v>
      </c>
    </row>
    <row r="575" spans="1:16" x14ac:dyDescent="0.2">
      <c r="A575" s="104">
        <v>3574</v>
      </c>
      <c r="B575" s="105">
        <v>3</v>
      </c>
      <c r="C575" s="132">
        <f t="shared" si="53"/>
        <v>7.3214302910870838E-4</v>
      </c>
      <c r="D575" s="106">
        <v>0</v>
      </c>
      <c r="E575" s="106">
        <v>135264</v>
      </c>
      <c r="F575" s="106">
        <v>0</v>
      </c>
      <c r="G575" s="106">
        <v>0</v>
      </c>
      <c r="H575" s="106">
        <v>0</v>
      </c>
      <c r="I575" s="106">
        <v>0</v>
      </c>
      <c r="J575" s="106">
        <v>0</v>
      </c>
      <c r="K575" s="106">
        <v>0</v>
      </c>
      <c r="L575" s="107">
        <f t="shared" si="50"/>
        <v>135264</v>
      </c>
      <c r="M575" s="107">
        <f t="shared" si="51"/>
        <v>13526.400000000001</v>
      </c>
      <c r="N575" s="107">
        <f t="shared" si="48"/>
        <v>148790.39999999999</v>
      </c>
      <c r="O575" s="133">
        <f t="shared" si="52"/>
        <v>109</v>
      </c>
      <c r="P575" s="133">
        <f t="shared" si="49"/>
        <v>0</v>
      </c>
    </row>
    <row r="576" spans="1:16" x14ac:dyDescent="0.2">
      <c r="A576" s="104">
        <v>3574</v>
      </c>
      <c r="B576" s="105">
        <v>4</v>
      </c>
      <c r="C576" s="132">
        <f t="shared" si="53"/>
        <v>7.2969983768787848E-4</v>
      </c>
      <c r="D576" s="106">
        <v>12144</v>
      </c>
      <c r="E576" s="106">
        <v>27120</v>
      </c>
      <c r="F576" s="106">
        <v>0</v>
      </c>
      <c r="G576" s="106">
        <v>0</v>
      </c>
      <c r="H576" s="106">
        <v>30192</v>
      </c>
      <c r="I576" s="106">
        <v>3328</v>
      </c>
      <c r="J576" s="106">
        <v>69318</v>
      </c>
      <c r="K576" s="106">
        <v>128</v>
      </c>
      <c r="L576" s="107">
        <f t="shared" si="50"/>
        <v>142230</v>
      </c>
      <c r="M576" s="107">
        <f t="shared" si="51"/>
        <v>3057.6000000000004</v>
      </c>
      <c r="N576" s="107">
        <f t="shared" si="48"/>
        <v>145287.6</v>
      </c>
      <c r="O576" s="133">
        <f t="shared" si="52"/>
        <v>106</v>
      </c>
      <c r="P576" s="133">
        <f t="shared" si="49"/>
        <v>0</v>
      </c>
    </row>
    <row r="577" spans="1:16" x14ac:dyDescent="0.2">
      <c r="A577" s="104">
        <v>3574</v>
      </c>
      <c r="B577" s="105">
        <v>5</v>
      </c>
      <c r="C577" s="132">
        <f t="shared" si="53"/>
        <v>2.8715643166154678E-3</v>
      </c>
      <c r="D577" s="106">
        <v>0</v>
      </c>
      <c r="E577" s="106">
        <v>0</v>
      </c>
      <c r="F577" s="106">
        <v>0</v>
      </c>
      <c r="G577" s="106">
        <v>0</v>
      </c>
      <c r="H577" s="106">
        <v>0</v>
      </c>
      <c r="I577" s="106">
        <v>0</v>
      </c>
      <c r="J577" s="106">
        <v>2300</v>
      </c>
      <c r="K577" s="106">
        <v>0</v>
      </c>
      <c r="L577" s="107">
        <f t="shared" si="50"/>
        <v>2300</v>
      </c>
      <c r="M577" s="107">
        <f t="shared" si="51"/>
        <v>0</v>
      </c>
      <c r="N577" s="107">
        <f t="shared" si="48"/>
        <v>2300</v>
      </c>
      <c r="O577" s="133">
        <f t="shared" si="52"/>
        <v>7</v>
      </c>
      <c r="P577" s="133">
        <f t="shared" si="49"/>
        <v>0</v>
      </c>
    </row>
    <row r="578" spans="1:16" x14ac:dyDescent="0.2">
      <c r="A578" s="104">
        <v>3574</v>
      </c>
      <c r="B578" s="105">
        <v>6</v>
      </c>
      <c r="C578" s="132">
        <f t="shared" si="53"/>
        <v>7.9485160891001037E-4</v>
      </c>
      <c r="D578" s="106">
        <v>0</v>
      </c>
      <c r="E578" s="106">
        <v>0</v>
      </c>
      <c r="F578" s="106">
        <v>0</v>
      </c>
      <c r="G578" s="106">
        <v>0</v>
      </c>
      <c r="H578" s="106">
        <v>3312</v>
      </c>
      <c r="I578" s="106">
        <v>0</v>
      </c>
      <c r="J578" s="106">
        <v>5319</v>
      </c>
      <c r="K578" s="106">
        <v>0</v>
      </c>
      <c r="L578" s="107">
        <f t="shared" si="50"/>
        <v>8631</v>
      </c>
      <c r="M578" s="107">
        <f t="shared" si="51"/>
        <v>0</v>
      </c>
      <c r="N578" s="107">
        <f t="shared" si="48"/>
        <v>8631</v>
      </c>
      <c r="O578" s="133">
        <f t="shared" si="52"/>
        <v>7</v>
      </c>
      <c r="P578" s="133">
        <f t="shared" si="49"/>
        <v>0</v>
      </c>
    </row>
    <row r="579" spans="1:16" x14ac:dyDescent="0.2">
      <c r="A579" s="104">
        <v>3574</v>
      </c>
      <c r="B579" s="105">
        <v>7</v>
      </c>
      <c r="C579" s="132">
        <f t="shared" si="53"/>
        <v>8.746625286571221E-4</v>
      </c>
      <c r="D579" s="106">
        <v>0</v>
      </c>
      <c r="E579" s="106">
        <v>1408</v>
      </c>
      <c r="F579" s="106">
        <v>0</v>
      </c>
      <c r="G579" s="106">
        <v>0</v>
      </c>
      <c r="H579" s="106">
        <v>0</v>
      </c>
      <c r="I579" s="106">
        <v>18608</v>
      </c>
      <c r="J579" s="106">
        <v>0</v>
      </c>
      <c r="K579" s="106">
        <v>29470</v>
      </c>
      <c r="L579" s="107">
        <f t="shared" si="50"/>
        <v>49486</v>
      </c>
      <c r="M579" s="107">
        <f t="shared" si="51"/>
        <v>4948.6000000000004</v>
      </c>
      <c r="N579" s="107">
        <f t="shared" si="48"/>
        <v>54434.6</v>
      </c>
      <c r="O579" s="133">
        <f t="shared" si="52"/>
        <v>48</v>
      </c>
      <c r="P579" s="133">
        <f t="shared" si="49"/>
        <v>0</v>
      </c>
    </row>
    <row r="580" spans="1:16" x14ac:dyDescent="0.2">
      <c r="A580" s="104">
        <v>3574</v>
      </c>
      <c r="B580" s="105">
        <v>8</v>
      </c>
      <c r="C580" s="132">
        <f t="shared" si="53"/>
        <v>9.0886720854874148E-4</v>
      </c>
      <c r="D580" s="106">
        <v>0</v>
      </c>
      <c r="E580" s="106">
        <v>0</v>
      </c>
      <c r="F580" s="106">
        <v>0</v>
      </c>
      <c r="G580" s="106">
        <v>0</v>
      </c>
      <c r="H580" s="106">
        <v>640</v>
      </c>
      <c r="I580" s="106">
        <v>0</v>
      </c>
      <c r="J580" s="106">
        <v>111346</v>
      </c>
      <c r="K580" s="106">
        <v>0</v>
      </c>
      <c r="L580" s="107">
        <f t="shared" si="50"/>
        <v>111986</v>
      </c>
      <c r="M580" s="107">
        <f t="shared" si="51"/>
        <v>0</v>
      </c>
      <c r="N580" s="107">
        <f t="shared" si="48"/>
        <v>111986</v>
      </c>
      <c r="O580" s="133">
        <f t="shared" si="52"/>
        <v>102</v>
      </c>
      <c r="P580" s="133">
        <f t="shared" si="49"/>
        <v>0</v>
      </c>
    </row>
    <row r="581" spans="1:16" x14ac:dyDescent="0.2">
      <c r="A581" s="104">
        <v>3574</v>
      </c>
      <c r="B581" s="105">
        <v>9</v>
      </c>
      <c r="C581" s="132">
        <f t="shared" si="53"/>
        <v>7.8019246038503074E-4</v>
      </c>
      <c r="D581" s="106">
        <v>9024</v>
      </c>
      <c r="E581" s="106">
        <v>4544</v>
      </c>
      <c r="F581" s="106">
        <v>0</v>
      </c>
      <c r="G581" s="106">
        <v>0</v>
      </c>
      <c r="H581" s="106">
        <v>108208</v>
      </c>
      <c r="I581" s="106">
        <v>0</v>
      </c>
      <c r="J581" s="106">
        <v>80681</v>
      </c>
      <c r="K581" s="106">
        <v>255</v>
      </c>
      <c r="L581" s="107">
        <f t="shared" si="50"/>
        <v>202712</v>
      </c>
      <c r="M581" s="107">
        <f t="shared" si="51"/>
        <v>479.90000000000003</v>
      </c>
      <c r="N581" s="107">
        <f t="shared" si="48"/>
        <v>203191.9</v>
      </c>
      <c r="O581" s="133">
        <f t="shared" si="52"/>
        <v>159</v>
      </c>
      <c r="P581" s="133">
        <f t="shared" si="49"/>
        <v>0</v>
      </c>
    </row>
    <row r="582" spans="1:16" x14ac:dyDescent="0.2">
      <c r="A582" s="104">
        <v>3574</v>
      </c>
      <c r="B582" s="105">
        <v>10</v>
      </c>
      <c r="C582" s="132">
        <f t="shared" si="53"/>
        <v>1.1564439391928429E-3</v>
      </c>
      <c r="D582" s="106">
        <v>0</v>
      </c>
      <c r="E582" s="106">
        <v>0</v>
      </c>
      <c r="F582" s="106">
        <v>0</v>
      </c>
      <c r="G582" s="106">
        <v>0</v>
      </c>
      <c r="H582" s="106">
        <v>0</v>
      </c>
      <c r="I582" s="106">
        <v>0</v>
      </c>
      <c r="J582" s="106">
        <v>0</v>
      </c>
      <c r="K582" s="106">
        <v>0</v>
      </c>
      <c r="L582" s="107">
        <f t="shared" si="50"/>
        <v>0</v>
      </c>
      <c r="M582" s="107">
        <f t="shared" si="51"/>
        <v>0</v>
      </c>
      <c r="N582" s="107">
        <f t="shared" ref="N582:N645" si="54">SUM(L582:M582)</f>
        <v>0</v>
      </c>
      <c r="O582" s="133">
        <f t="shared" si="52"/>
        <v>0</v>
      </c>
      <c r="P582" s="133">
        <f t="shared" ref="P582:P645" si="55">(G582+F582*1.1)*C582</f>
        <v>0</v>
      </c>
    </row>
    <row r="583" spans="1:16" x14ac:dyDescent="0.2">
      <c r="A583" s="104">
        <v>3574</v>
      </c>
      <c r="B583" s="105">
        <v>11</v>
      </c>
      <c r="C583" s="132">
        <f t="shared" si="53"/>
        <v>8.0055238889194702E-4</v>
      </c>
      <c r="D583" s="106">
        <v>0</v>
      </c>
      <c r="E583" s="106">
        <v>0</v>
      </c>
      <c r="F583" s="106">
        <v>0</v>
      </c>
      <c r="G583" s="106">
        <v>0</v>
      </c>
      <c r="H583" s="106">
        <v>0</v>
      </c>
      <c r="I583" s="106">
        <v>11712</v>
      </c>
      <c r="J583" s="106">
        <v>0</v>
      </c>
      <c r="K583" s="106">
        <v>170414</v>
      </c>
      <c r="L583" s="107">
        <f t="shared" ref="L583:L646" si="56">SUM(D583:K583)</f>
        <v>182126</v>
      </c>
      <c r="M583" s="107">
        <f t="shared" ref="M583:M646" si="57">IF(B583&lt;28,E583+F583+I583+K583,0)*0.1</f>
        <v>18212.600000000002</v>
      </c>
      <c r="N583" s="107">
        <f t="shared" si="54"/>
        <v>200338.6</v>
      </c>
      <c r="O583" s="133">
        <f t="shared" ref="O583:O646" si="58">ROUND(N583*C583,0)</f>
        <v>160</v>
      </c>
      <c r="P583" s="133">
        <f t="shared" si="55"/>
        <v>0</v>
      </c>
    </row>
    <row r="584" spans="1:16" x14ac:dyDescent="0.2">
      <c r="A584" s="104">
        <v>3574</v>
      </c>
      <c r="B584" s="105">
        <v>12</v>
      </c>
      <c r="C584" s="132">
        <f t="shared" si="53"/>
        <v>7.6960529756143418E-4</v>
      </c>
      <c r="D584" s="106">
        <v>142800</v>
      </c>
      <c r="E584" s="106">
        <v>0</v>
      </c>
      <c r="F584" s="106">
        <v>0</v>
      </c>
      <c r="G584" s="106">
        <v>23968</v>
      </c>
      <c r="H584" s="106">
        <v>0</v>
      </c>
      <c r="I584" s="106">
        <v>0</v>
      </c>
      <c r="J584" s="106">
        <v>0</v>
      </c>
      <c r="K584" s="106">
        <v>0</v>
      </c>
      <c r="L584" s="107">
        <f t="shared" si="56"/>
        <v>166768</v>
      </c>
      <c r="M584" s="107">
        <f t="shared" si="57"/>
        <v>0</v>
      </c>
      <c r="N584" s="107">
        <f t="shared" si="54"/>
        <v>166768</v>
      </c>
      <c r="O584" s="133">
        <f t="shared" si="58"/>
        <v>128</v>
      </c>
      <c r="P584" s="133">
        <f t="shared" si="55"/>
        <v>18.445899771952455</v>
      </c>
    </row>
    <row r="585" spans="1:16" x14ac:dyDescent="0.2">
      <c r="A585" s="104">
        <v>3574</v>
      </c>
      <c r="B585" s="105">
        <v>13</v>
      </c>
      <c r="C585" s="132">
        <f t="shared" si="53"/>
        <v>7.1666948344345212E-4</v>
      </c>
      <c r="D585" s="106">
        <v>22368</v>
      </c>
      <c r="E585" s="106">
        <v>0</v>
      </c>
      <c r="F585" s="106">
        <v>0</v>
      </c>
      <c r="G585" s="106">
        <v>0</v>
      </c>
      <c r="H585" s="106">
        <v>0</v>
      </c>
      <c r="I585" s="106">
        <v>0</v>
      </c>
      <c r="J585" s="106">
        <v>192</v>
      </c>
      <c r="K585" s="106">
        <v>0</v>
      </c>
      <c r="L585" s="107">
        <f t="shared" si="56"/>
        <v>22560</v>
      </c>
      <c r="M585" s="107">
        <f t="shared" si="57"/>
        <v>0</v>
      </c>
      <c r="N585" s="107">
        <f t="shared" si="54"/>
        <v>22560</v>
      </c>
      <c r="O585" s="133">
        <f t="shared" si="58"/>
        <v>16</v>
      </c>
      <c r="P585" s="133">
        <f t="shared" si="55"/>
        <v>0</v>
      </c>
    </row>
    <row r="586" spans="1:16" x14ac:dyDescent="0.2">
      <c r="A586" s="104">
        <v>3574</v>
      </c>
      <c r="B586" s="105">
        <v>14</v>
      </c>
      <c r="C586" s="132">
        <f t="shared" si="53"/>
        <v>1.1613303220345029E-3</v>
      </c>
      <c r="D586" s="106">
        <v>0</v>
      </c>
      <c r="E586" s="106">
        <v>0</v>
      </c>
      <c r="F586" s="106">
        <v>0</v>
      </c>
      <c r="G586" s="106">
        <v>0</v>
      </c>
      <c r="H586" s="106">
        <v>0</v>
      </c>
      <c r="I586" s="106">
        <v>27350</v>
      </c>
      <c r="J586" s="106">
        <v>0</v>
      </c>
      <c r="K586" s="106">
        <v>2276</v>
      </c>
      <c r="L586" s="107">
        <f t="shared" si="56"/>
        <v>29626</v>
      </c>
      <c r="M586" s="107">
        <f t="shared" si="57"/>
        <v>2962.6000000000004</v>
      </c>
      <c r="N586" s="107">
        <f t="shared" si="54"/>
        <v>32588.6</v>
      </c>
      <c r="O586" s="133">
        <f t="shared" si="58"/>
        <v>38</v>
      </c>
      <c r="P586" s="133">
        <f t="shared" si="55"/>
        <v>0</v>
      </c>
    </row>
    <row r="587" spans="1:16" x14ac:dyDescent="0.2">
      <c r="A587" s="104">
        <v>3574</v>
      </c>
      <c r="B587" s="105">
        <v>15</v>
      </c>
      <c r="C587" s="132">
        <f t="shared" si="53"/>
        <v>1.6320518691144066E-3</v>
      </c>
      <c r="D587" s="106">
        <v>0</v>
      </c>
      <c r="E587" s="106">
        <v>0</v>
      </c>
      <c r="F587" s="106">
        <v>0</v>
      </c>
      <c r="G587" s="106">
        <v>0</v>
      </c>
      <c r="H587" s="106">
        <v>0</v>
      </c>
      <c r="I587" s="106">
        <v>20336</v>
      </c>
      <c r="J587" s="106">
        <v>0</v>
      </c>
      <c r="K587" s="106">
        <v>0</v>
      </c>
      <c r="L587" s="107">
        <f t="shared" si="56"/>
        <v>20336</v>
      </c>
      <c r="M587" s="107">
        <f t="shared" si="57"/>
        <v>2033.6000000000001</v>
      </c>
      <c r="N587" s="107">
        <f t="shared" si="54"/>
        <v>22369.599999999999</v>
      </c>
      <c r="O587" s="133">
        <f t="shared" si="58"/>
        <v>37</v>
      </c>
      <c r="P587" s="133">
        <f t="shared" si="55"/>
        <v>0</v>
      </c>
    </row>
    <row r="588" spans="1:16" x14ac:dyDescent="0.2">
      <c r="A588" s="104">
        <v>3574</v>
      </c>
      <c r="B588" s="105">
        <v>16</v>
      </c>
      <c r="C588" s="132">
        <f t="shared" si="53"/>
        <v>9.4958706556257393E-4</v>
      </c>
      <c r="D588" s="106">
        <v>1344</v>
      </c>
      <c r="E588" s="106">
        <v>80</v>
      </c>
      <c r="F588" s="106">
        <v>0</v>
      </c>
      <c r="G588" s="106">
        <v>0</v>
      </c>
      <c r="H588" s="106">
        <v>0</v>
      </c>
      <c r="I588" s="106">
        <v>66268</v>
      </c>
      <c r="J588" s="106">
        <v>0</v>
      </c>
      <c r="K588" s="106">
        <v>23415</v>
      </c>
      <c r="L588" s="107">
        <f t="shared" si="56"/>
        <v>91107</v>
      </c>
      <c r="M588" s="107">
        <f t="shared" si="57"/>
        <v>8976.3000000000011</v>
      </c>
      <c r="N588" s="107">
        <f t="shared" si="54"/>
        <v>100083.3</v>
      </c>
      <c r="O588" s="133">
        <f t="shared" si="58"/>
        <v>95</v>
      </c>
      <c r="P588" s="133">
        <f t="shared" si="55"/>
        <v>0</v>
      </c>
    </row>
    <row r="589" spans="1:16" x14ac:dyDescent="0.2">
      <c r="A589" s="104">
        <v>3574</v>
      </c>
      <c r="B589" s="105">
        <v>17</v>
      </c>
      <c r="C589" s="132">
        <f t="shared" si="53"/>
        <v>1.30303542444264E-3</v>
      </c>
      <c r="D589" s="106">
        <v>0</v>
      </c>
      <c r="E589" s="106">
        <v>0</v>
      </c>
      <c r="F589" s="106">
        <v>0</v>
      </c>
      <c r="G589" s="106">
        <v>0</v>
      </c>
      <c r="H589" s="106">
        <v>0</v>
      </c>
      <c r="I589" s="106">
        <v>11792</v>
      </c>
      <c r="J589" s="106">
        <v>0</v>
      </c>
      <c r="K589" s="106">
        <v>0</v>
      </c>
      <c r="L589" s="107">
        <f t="shared" si="56"/>
        <v>11792</v>
      </c>
      <c r="M589" s="107">
        <f t="shared" si="57"/>
        <v>1179.2</v>
      </c>
      <c r="N589" s="107">
        <f t="shared" si="54"/>
        <v>12971.2</v>
      </c>
      <c r="O589" s="133">
        <f t="shared" si="58"/>
        <v>17</v>
      </c>
      <c r="P589" s="133">
        <f t="shared" si="55"/>
        <v>0</v>
      </c>
    </row>
    <row r="590" spans="1:16" x14ac:dyDescent="0.2">
      <c r="A590" s="104">
        <v>3574</v>
      </c>
      <c r="B590" s="105">
        <v>18</v>
      </c>
      <c r="C590" s="132">
        <f t="shared" si="53"/>
        <v>9.8053415689308655E-4</v>
      </c>
      <c r="D590" s="106">
        <v>0</v>
      </c>
      <c r="E590" s="106">
        <v>0</v>
      </c>
      <c r="F590" s="106">
        <v>0</v>
      </c>
      <c r="G590" s="106">
        <v>0</v>
      </c>
      <c r="H590" s="106">
        <v>0</v>
      </c>
      <c r="I590" s="106">
        <v>46160</v>
      </c>
      <c r="J590" s="106">
        <v>0</v>
      </c>
      <c r="K590" s="106">
        <v>0</v>
      </c>
      <c r="L590" s="107">
        <f t="shared" si="56"/>
        <v>46160</v>
      </c>
      <c r="M590" s="107">
        <f t="shared" si="57"/>
        <v>4616</v>
      </c>
      <c r="N590" s="107">
        <f t="shared" si="54"/>
        <v>50776</v>
      </c>
      <c r="O590" s="133">
        <f t="shared" si="58"/>
        <v>50</v>
      </c>
      <c r="P590" s="133">
        <f t="shared" si="55"/>
        <v>0</v>
      </c>
    </row>
    <row r="591" spans="1:16" x14ac:dyDescent="0.2">
      <c r="A591" s="104">
        <v>3574</v>
      </c>
      <c r="B591" s="105">
        <v>19</v>
      </c>
      <c r="C591" s="132">
        <f t="shared" si="53"/>
        <v>7.2644224912677183E-4</v>
      </c>
      <c r="D591" s="106">
        <v>0</v>
      </c>
      <c r="E591" s="106">
        <v>59520</v>
      </c>
      <c r="F591" s="106">
        <v>48256</v>
      </c>
      <c r="G591" s="106">
        <v>0</v>
      </c>
      <c r="H591" s="106">
        <v>0</v>
      </c>
      <c r="I591" s="106">
        <v>0</v>
      </c>
      <c r="J591" s="106">
        <v>0</v>
      </c>
      <c r="K591" s="106">
        <v>0</v>
      </c>
      <c r="L591" s="107">
        <f t="shared" si="56"/>
        <v>107776</v>
      </c>
      <c r="M591" s="107">
        <f t="shared" si="57"/>
        <v>10777.6</v>
      </c>
      <c r="N591" s="107">
        <f t="shared" si="54"/>
        <v>118553.60000000001</v>
      </c>
      <c r="O591" s="133">
        <f t="shared" si="58"/>
        <v>86</v>
      </c>
      <c r="P591" s="133">
        <f t="shared" si="55"/>
        <v>38.560716891247658</v>
      </c>
    </row>
    <row r="592" spans="1:16" x14ac:dyDescent="0.2">
      <c r="A592" s="104">
        <v>3574</v>
      </c>
      <c r="B592" s="105">
        <v>20</v>
      </c>
      <c r="C592" s="132">
        <f t="shared" si="53"/>
        <v>9.0235203142652819E-4</v>
      </c>
      <c r="D592" s="106">
        <v>0</v>
      </c>
      <c r="E592" s="106">
        <v>0</v>
      </c>
      <c r="F592" s="106">
        <v>0</v>
      </c>
      <c r="G592" s="106">
        <v>0</v>
      </c>
      <c r="H592" s="106">
        <v>3504</v>
      </c>
      <c r="I592" s="106">
        <v>0</v>
      </c>
      <c r="J592" s="106">
        <v>162</v>
      </c>
      <c r="K592" s="106">
        <v>0</v>
      </c>
      <c r="L592" s="107">
        <f t="shared" si="56"/>
        <v>3666</v>
      </c>
      <c r="M592" s="107">
        <f t="shared" si="57"/>
        <v>0</v>
      </c>
      <c r="N592" s="107">
        <f t="shared" si="54"/>
        <v>3666</v>
      </c>
      <c r="O592" s="133">
        <f t="shared" si="58"/>
        <v>3</v>
      </c>
      <c r="P592" s="133">
        <f t="shared" si="55"/>
        <v>0</v>
      </c>
    </row>
    <row r="593" spans="1:16" x14ac:dyDescent="0.2">
      <c r="A593" s="104">
        <v>3574</v>
      </c>
      <c r="B593" s="105">
        <v>21</v>
      </c>
      <c r="C593" s="132">
        <f t="shared" si="53"/>
        <v>9.2026876851261457E-4</v>
      </c>
      <c r="D593" s="106">
        <v>0</v>
      </c>
      <c r="E593" s="106">
        <v>0</v>
      </c>
      <c r="F593" s="106">
        <v>0</v>
      </c>
      <c r="G593" s="106">
        <v>0</v>
      </c>
      <c r="H593" s="106">
        <v>0</v>
      </c>
      <c r="I593" s="106">
        <v>0</v>
      </c>
      <c r="J593" s="106">
        <v>23953</v>
      </c>
      <c r="K593" s="106">
        <v>0</v>
      </c>
      <c r="L593" s="107">
        <f t="shared" si="56"/>
        <v>23953</v>
      </c>
      <c r="M593" s="107">
        <f t="shared" si="57"/>
        <v>0</v>
      </c>
      <c r="N593" s="107">
        <f t="shared" si="54"/>
        <v>23953</v>
      </c>
      <c r="O593" s="133">
        <f t="shared" si="58"/>
        <v>22</v>
      </c>
      <c r="P593" s="133">
        <f t="shared" si="55"/>
        <v>0</v>
      </c>
    </row>
    <row r="594" spans="1:16" x14ac:dyDescent="0.2">
      <c r="A594" s="104">
        <v>3574</v>
      </c>
      <c r="B594" s="105">
        <v>22</v>
      </c>
      <c r="C594" s="132">
        <f t="shared" si="53"/>
        <v>8.1521153741692665E-4</v>
      </c>
      <c r="D594" s="106">
        <v>0</v>
      </c>
      <c r="E594" s="106">
        <v>0</v>
      </c>
      <c r="F594" s="106">
        <v>0</v>
      </c>
      <c r="G594" s="106">
        <v>0</v>
      </c>
      <c r="H594" s="106">
        <v>2496</v>
      </c>
      <c r="I594" s="106">
        <v>0</v>
      </c>
      <c r="J594" s="106">
        <v>14723</v>
      </c>
      <c r="K594" s="106">
        <v>0</v>
      </c>
      <c r="L594" s="107">
        <f t="shared" si="56"/>
        <v>17219</v>
      </c>
      <c r="M594" s="107">
        <f t="shared" si="57"/>
        <v>0</v>
      </c>
      <c r="N594" s="107">
        <f t="shared" si="54"/>
        <v>17219</v>
      </c>
      <c r="O594" s="133">
        <f t="shared" si="58"/>
        <v>14</v>
      </c>
      <c r="P594" s="133">
        <f t="shared" si="55"/>
        <v>0</v>
      </c>
    </row>
    <row r="595" spans="1:16" x14ac:dyDescent="0.2">
      <c r="A595" s="104">
        <v>3574</v>
      </c>
      <c r="B595" s="105">
        <v>23</v>
      </c>
      <c r="C595" s="132">
        <f t="shared" si="53"/>
        <v>9.2922713705565765E-4</v>
      </c>
      <c r="D595" s="106">
        <v>10848</v>
      </c>
      <c r="E595" s="106">
        <v>0</v>
      </c>
      <c r="F595" s="106">
        <v>0</v>
      </c>
      <c r="G595" s="106">
        <v>0</v>
      </c>
      <c r="H595" s="106">
        <v>0</v>
      </c>
      <c r="I595" s="106">
        <v>0</v>
      </c>
      <c r="J595" s="106">
        <v>0</v>
      </c>
      <c r="K595" s="106">
        <v>0</v>
      </c>
      <c r="L595" s="107">
        <f t="shared" si="56"/>
        <v>10848</v>
      </c>
      <c r="M595" s="107">
        <f t="shared" si="57"/>
        <v>0</v>
      </c>
      <c r="N595" s="107">
        <f t="shared" si="54"/>
        <v>10848</v>
      </c>
      <c r="O595" s="133">
        <f t="shared" si="58"/>
        <v>10</v>
      </c>
      <c r="P595" s="133">
        <f t="shared" si="55"/>
        <v>0</v>
      </c>
    </row>
    <row r="596" spans="1:16" x14ac:dyDescent="0.2">
      <c r="A596" s="104">
        <v>3574</v>
      </c>
      <c r="B596" s="105">
        <v>24</v>
      </c>
      <c r="C596" s="132">
        <f t="shared" si="53"/>
        <v>8.0625316887388357E-4</v>
      </c>
      <c r="D596" s="106">
        <v>27312</v>
      </c>
      <c r="E596" s="106">
        <v>0</v>
      </c>
      <c r="F596" s="106">
        <v>0</v>
      </c>
      <c r="G596" s="106">
        <v>0</v>
      </c>
      <c r="H596" s="106">
        <v>9920</v>
      </c>
      <c r="I596" s="106">
        <v>0</v>
      </c>
      <c r="J596" s="106">
        <v>51903</v>
      </c>
      <c r="K596" s="106">
        <v>0</v>
      </c>
      <c r="L596" s="107">
        <f t="shared" si="56"/>
        <v>89135</v>
      </c>
      <c r="M596" s="107">
        <f t="shared" si="57"/>
        <v>0</v>
      </c>
      <c r="N596" s="107">
        <f t="shared" si="54"/>
        <v>89135</v>
      </c>
      <c r="O596" s="133">
        <f t="shared" si="58"/>
        <v>72</v>
      </c>
      <c r="P596" s="133">
        <f t="shared" si="55"/>
        <v>0</v>
      </c>
    </row>
    <row r="597" spans="1:16" x14ac:dyDescent="0.2">
      <c r="A597" s="104">
        <v>3574</v>
      </c>
      <c r="B597" s="105">
        <v>25</v>
      </c>
      <c r="C597" s="132">
        <f t="shared" si="53"/>
        <v>6.7513522928934282E-4</v>
      </c>
      <c r="D597" s="106">
        <v>236960</v>
      </c>
      <c r="E597" s="106">
        <v>0</v>
      </c>
      <c r="F597" s="106">
        <v>0</v>
      </c>
      <c r="G597" s="106">
        <v>0</v>
      </c>
      <c r="H597" s="106">
        <v>0</v>
      </c>
      <c r="I597" s="106">
        <v>0</v>
      </c>
      <c r="J597" s="106">
        <v>0</v>
      </c>
      <c r="K597" s="106">
        <v>0</v>
      </c>
      <c r="L597" s="107">
        <f t="shared" si="56"/>
        <v>236960</v>
      </c>
      <c r="M597" s="107">
        <f t="shared" si="57"/>
        <v>0</v>
      </c>
      <c r="N597" s="107">
        <f t="shared" si="54"/>
        <v>236960</v>
      </c>
      <c r="O597" s="133">
        <f t="shared" si="58"/>
        <v>160</v>
      </c>
      <c r="P597" s="133">
        <f t="shared" si="55"/>
        <v>0</v>
      </c>
    </row>
    <row r="598" spans="1:16" x14ac:dyDescent="0.2">
      <c r="A598" s="104">
        <v>3574</v>
      </c>
      <c r="B598" s="105">
        <v>26</v>
      </c>
      <c r="C598" s="132">
        <f t="shared" si="53"/>
        <v>9.0398082570708146E-4</v>
      </c>
      <c r="D598" s="106">
        <v>48416</v>
      </c>
      <c r="E598" s="106">
        <v>0</v>
      </c>
      <c r="F598" s="106">
        <v>0</v>
      </c>
      <c r="G598" s="106">
        <v>0</v>
      </c>
      <c r="H598" s="106">
        <v>5952</v>
      </c>
      <c r="I598" s="106">
        <v>0</v>
      </c>
      <c r="J598" s="106">
        <v>866</v>
      </c>
      <c r="K598" s="106">
        <v>0</v>
      </c>
      <c r="L598" s="107">
        <f t="shared" si="56"/>
        <v>55234</v>
      </c>
      <c r="M598" s="107">
        <f t="shared" si="57"/>
        <v>0</v>
      </c>
      <c r="N598" s="107">
        <f t="shared" si="54"/>
        <v>55234</v>
      </c>
      <c r="O598" s="133">
        <f t="shared" si="58"/>
        <v>50</v>
      </c>
      <c r="P598" s="133">
        <f t="shared" si="55"/>
        <v>0</v>
      </c>
    </row>
    <row r="599" spans="1:16" x14ac:dyDescent="0.2">
      <c r="A599" s="104">
        <v>3574</v>
      </c>
      <c r="B599" s="105">
        <v>27</v>
      </c>
      <c r="C599" s="132">
        <f t="shared" si="53"/>
        <v>0</v>
      </c>
      <c r="D599" s="106">
        <v>0</v>
      </c>
      <c r="E599" s="106">
        <v>0</v>
      </c>
      <c r="F599" s="106">
        <v>0</v>
      </c>
      <c r="G599" s="106">
        <v>0</v>
      </c>
      <c r="H599" s="106">
        <v>0</v>
      </c>
      <c r="I599" s="106">
        <v>0</v>
      </c>
      <c r="J599" s="106">
        <v>0</v>
      </c>
      <c r="K599" s="106">
        <v>0</v>
      </c>
      <c r="L599" s="107">
        <f t="shared" si="56"/>
        <v>0</v>
      </c>
      <c r="M599" s="107">
        <f t="shared" si="57"/>
        <v>0</v>
      </c>
      <c r="N599" s="107">
        <f t="shared" si="54"/>
        <v>0</v>
      </c>
      <c r="O599" s="133">
        <f t="shared" si="58"/>
        <v>0</v>
      </c>
      <c r="P599" s="133">
        <f t="shared" si="55"/>
        <v>0</v>
      </c>
    </row>
    <row r="600" spans="1:16" x14ac:dyDescent="0.2">
      <c r="A600" s="104">
        <v>3580</v>
      </c>
      <c r="B600" s="105">
        <v>1</v>
      </c>
      <c r="C600" s="132">
        <f t="shared" si="53"/>
        <v>8.1032515457526674E-4</v>
      </c>
      <c r="D600" s="106">
        <v>20928</v>
      </c>
      <c r="E600" s="106">
        <v>0</v>
      </c>
      <c r="F600" s="106">
        <v>0</v>
      </c>
      <c r="G600" s="106">
        <v>0</v>
      </c>
      <c r="H600" s="106">
        <v>0</v>
      </c>
      <c r="I600" s="106">
        <v>0</v>
      </c>
      <c r="J600" s="106">
        <v>0</v>
      </c>
      <c r="K600" s="106">
        <v>0</v>
      </c>
      <c r="L600" s="107">
        <f t="shared" si="56"/>
        <v>20928</v>
      </c>
      <c r="M600" s="107">
        <f t="shared" si="57"/>
        <v>0</v>
      </c>
      <c r="N600" s="107">
        <f t="shared" si="54"/>
        <v>20928</v>
      </c>
      <c r="O600" s="133">
        <f t="shared" si="58"/>
        <v>17</v>
      </c>
      <c r="P600" s="133">
        <f t="shared" si="55"/>
        <v>0</v>
      </c>
    </row>
    <row r="601" spans="1:16" x14ac:dyDescent="0.2">
      <c r="A601" s="104">
        <v>3580</v>
      </c>
      <c r="B601" s="105">
        <v>2</v>
      </c>
      <c r="C601" s="132">
        <f t="shared" si="53"/>
        <v>8.1765472883775655E-4</v>
      </c>
      <c r="D601" s="106">
        <v>0</v>
      </c>
      <c r="E601" s="106">
        <v>0</v>
      </c>
      <c r="F601" s="106">
        <v>0</v>
      </c>
      <c r="G601" s="106">
        <v>0</v>
      </c>
      <c r="H601" s="106">
        <v>53152</v>
      </c>
      <c r="I601" s="106">
        <v>0</v>
      </c>
      <c r="J601" s="106">
        <v>1992</v>
      </c>
      <c r="K601" s="106">
        <v>0</v>
      </c>
      <c r="L601" s="107">
        <f t="shared" si="56"/>
        <v>55144</v>
      </c>
      <c r="M601" s="107">
        <f t="shared" si="57"/>
        <v>0</v>
      </c>
      <c r="N601" s="107">
        <f t="shared" si="54"/>
        <v>55144</v>
      </c>
      <c r="O601" s="133">
        <f t="shared" si="58"/>
        <v>45</v>
      </c>
      <c r="P601" s="133">
        <f t="shared" si="55"/>
        <v>0</v>
      </c>
    </row>
    <row r="602" spans="1:16" x14ac:dyDescent="0.2">
      <c r="A602" s="104">
        <v>3580</v>
      </c>
      <c r="B602" s="105">
        <v>3</v>
      </c>
      <c r="C602" s="132">
        <f t="shared" si="53"/>
        <v>7.3214302910870838E-4</v>
      </c>
      <c r="D602" s="106">
        <v>0</v>
      </c>
      <c r="E602" s="106">
        <v>279456</v>
      </c>
      <c r="F602" s="106">
        <v>0</v>
      </c>
      <c r="G602" s="106">
        <v>0</v>
      </c>
      <c r="H602" s="106">
        <v>40656</v>
      </c>
      <c r="I602" s="106">
        <v>0</v>
      </c>
      <c r="J602" s="106">
        <v>0</v>
      </c>
      <c r="K602" s="106">
        <v>48</v>
      </c>
      <c r="L602" s="107">
        <f t="shared" si="56"/>
        <v>320160</v>
      </c>
      <c r="M602" s="107">
        <f t="shared" si="57"/>
        <v>27950.400000000001</v>
      </c>
      <c r="N602" s="107">
        <f t="shared" si="54"/>
        <v>348110.4</v>
      </c>
      <c r="O602" s="133">
        <f t="shared" si="58"/>
        <v>255</v>
      </c>
      <c r="P602" s="133">
        <f t="shared" si="55"/>
        <v>0</v>
      </c>
    </row>
    <row r="603" spans="1:16" x14ac:dyDescent="0.2">
      <c r="A603" s="104">
        <v>3580</v>
      </c>
      <c r="B603" s="105">
        <v>4</v>
      </c>
      <c r="C603" s="132">
        <f t="shared" si="53"/>
        <v>7.2969983768787848E-4</v>
      </c>
      <c r="D603" s="106">
        <v>23856</v>
      </c>
      <c r="E603" s="106">
        <v>39792</v>
      </c>
      <c r="F603" s="106">
        <v>0</v>
      </c>
      <c r="G603" s="106">
        <v>0</v>
      </c>
      <c r="H603" s="106">
        <v>83936</v>
      </c>
      <c r="I603" s="106">
        <v>7264</v>
      </c>
      <c r="J603" s="106">
        <v>10976</v>
      </c>
      <c r="K603" s="106">
        <v>342</v>
      </c>
      <c r="L603" s="107">
        <f t="shared" si="56"/>
        <v>166166</v>
      </c>
      <c r="M603" s="107">
        <f t="shared" si="57"/>
        <v>4739.8</v>
      </c>
      <c r="N603" s="107">
        <f t="shared" si="54"/>
        <v>170905.8</v>
      </c>
      <c r="O603" s="133">
        <f t="shared" si="58"/>
        <v>125</v>
      </c>
      <c r="P603" s="133">
        <f t="shared" si="55"/>
        <v>0</v>
      </c>
    </row>
    <row r="604" spans="1:16" x14ac:dyDescent="0.2">
      <c r="A604" s="104">
        <v>3580</v>
      </c>
      <c r="B604" s="105">
        <v>5</v>
      </c>
      <c r="C604" s="132">
        <f t="shared" si="53"/>
        <v>2.8715643166154678E-3</v>
      </c>
      <c r="D604" s="106">
        <v>0</v>
      </c>
      <c r="E604" s="106">
        <v>0</v>
      </c>
      <c r="F604" s="106">
        <v>0</v>
      </c>
      <c r="G604" s="106">
        <v>0</v>
      </c>
      <c r="H604" s="106">
        <v>0</v>
      </c>
      <c r="I604" s="106">
        <v>0</v>
      </c>
      <c r="J604" s="106">
        <v>0</v>
      </c>
      <c r="K604" s="106">
        <v>0</v>
      </c>
      <c r="L604" s="107">
        <f t="shared" si="56"/>
        <v>0</v>
      </c>
      <c r="M604" s="107">
        <f t="shared" si="57"/>
        <v>0</v>
      </c>
      <c r="N604" s="107">
        <f t="shared" si="54"/>
        <v>0</v>
      </c>
      <c r="O604" s="133">
        <f t="shared" si="58"/>
        <v>0</v>
      </c>
      <c r="P604" s="133">
        <f t="shared" si="55"/>
        <v>0</v>
      </c>
    </row>
    <row r="605" spans="1:16" x14ac:dyDescent="0.2">
      <c r="A605" s="104">
        <v>3580</v>
      </c>
      <c r="B605" s="105">
        <v>6</v>
      </c>
      <c r="C605" s="132">
        <f t="shared" si="53"/>
        <v>7.9485160891001037E-4</v>
      </c>
      <c r="D605" s="106">
        <v>6624</v>
      </c>
      <c r="E605" s="106">
        <v>0</v>
      </c>
      <c r="F605" s="106">
        <v>0</v>
      </c>
      <c r="G605" s="106">
        <v>0</v>
      </c>
      <c r="H605" s="106">
        <v>640</v>
      </c>
      <c r="I605" s="106">
        <v>0</v>
      </c>
      <c r="J605" s="106">
        <v>0</v>
      </c>
      <c r="K605" s="106">
        <v>0</v>
      </c>
      <c r="L605" s="107">
        <f t="shared" si="56"/>
        <v>7264</v>
      </c>
      <c r="M605" s="107">
        <f t="shared" si="57"/>
        <v>0</v>
      </c>
      <c r="N605" s="107">
        <f t="shared" si="54"/>
        <v>7264</v>
      </c>
      <c r="O605" s="133">
        <f t="shared" si="58"/>
        <v>6</v>
      </c>
      <c r="P605" s="133">
        <f t="shared" si="55"/>
        <v>0</v>
      </c>
    </row>
    <row r="606" spans="1:16" x14ac:dyDescent="0.2">
      <c r="A606" s="104">
        <v>3580</v>
      </c>
      <c r="B606" s="105">
        <v>7</v>
      </c>
      <c r="C606" s="132">
        <f t="shared" si="53"/>
        <v>8.746625286571221E-4</v>
      </c>
      <c r="D606" s="106">
        <v>0</v>
      </c>
      <c r="E606" s="106">
        <v>2256</v>
      </c>
      <c r="F606" s="106">
        <v>0</v>
      </c>
      <c r="G606" s="106">
        <v>0</v>
      </c>
      <c r="H606" s="106">
        <v>0</v>
      </c>
      <c r="I606" s="106">
        <v>24336</v>
      </c>
      <c r="J606" s="106">
        <v>0</v>
      </c>
      <c r="K606" s="106">
        <v>173209</v>
      </c>
      <c r="L606" s="107">
        <f t="shared" si="56"/>
        <v>199801</v>
      </c>
      <c r="M606" s="107">
        <f t="shared" si="57"/>
        <v>19980.100000000002</v>
      </c>
      <c r="N606" s="107">
        <f t="shared" si="54"/>
        <v>219781.1</v>
      </c>
      <c r="O606" s="133">
        <f t="shared" si="58"/>
        <v>192</v>
      </c>
      <c r="P606" s="133">
        <f t="shared" si="55"/>
        <v>0</v>
      </c>
    </row>
    <row r="607" spans="1:16" x14ac:dyDescent="0.2">
      <c r="A607" s="104">
        <v>3580</v>
      </c>
      <c r="B607" s="105">
        <v>8</v>
      </c>
      <c r="C607" s="132">
        <f t="shared" si="53"/>
        <v>9.0886720854874148E-4</v>
      </c>
      <c r="D607" s="106">
        <v>0</v>
      </c>
      <c r="E607" s="106">
        <v>0</v>
      </c>
      <c r="F607" s="106">
        <v>0</v>
      </c>
      <c r="G607" s="106">
        <v>0</v>
      </c>
      <c r="H607" s="106">
        <v>7008</v>
      </c>
      <c r="I607" s="106">
        <v>0</v>
      </c>
      <c r="J607" s="106">
        <v>7080</v>
      </c>
      <c r="K607" s="106">
        <v>0</v>
      </c>
      <c r="L607" s="107">
        <f t="shared" si="56"/>
        <v>14088</v>
      </c>
      <c r="M607" s="107">
        <f t="shared" si="57"/>
        <v>0</v>
      </c>
      <c r="N607" s="107">
        <f t="shared" si="54"/>
        <v>14088</v>
      </c>
      <c r="O607" s="133">
        <f t="shared" si="58"/>
        <v>13</v>
      </c>
      <c r="P607" s="133">
        <f t="shared" si="55"/>
        <v>0</v>
      </c>
    </row>
    <row r="608" spans="1:16" x14ac:dyDescent="0.2">
      <c r="A608" s="104">
        <v>3580</v>
      </c>
      <c r="B608" s="105">
        <v>9</v>
      </c>
      <c r="C608" s="132">
        <f t="shared" si="53"/>
        <v>7.8019246038503074E-4</v>
      </c>
      <c r="D608" s="106">
        <v>21648</v>
      </c>
      <c r="E608" s="106">
        <v>11760</v>
      </c>
      <c r="F608" s="106">
        <v>0</v>
      </c>
      <c r="G608" s="106">
        <v>0</v>
      </c>
      <c r="H608" s="106">
        <v>141296</v>
      </c>
      <c r="I608" s="106">
        <v>0</v>
      </c>
      <c r="J608" s="106">
        <v>2066</v>
      </c>
      <c r="K608" s="106">
        <v>0</v>
      </c>
      <c r="L608" s="107">
        <f t="shared" si="56"/>
        <v>176770</v>
      </c>
      <c r="M608" s="107">
        <f t="shared" si="57"/>
        <v>1176</v>
      </c>
      <c r="N608" s="107">
        <f t="shared" si="54"/>
        <v>177946</v>
      </c>
      <c r="O608" s="133">
        <f t="shared" si="58"/>
        <v>139</v>
      </c>
      <c r="P608" s="133">
        <f t="shared" si="55"/>
        <v>0</v>
      </c>
    </row>
    <row r="609" spans="1:16" x14ac:dyDescent="0.2">
      <c r="A609" s="104">
        <v>3580</v>
      </c>
      <c r="B609" s="105">
        <v>10</v>
      </c>
      <c r="C609" s="132">
        <f t="shared" ref="C609:C672" si="59">C582</f>
        <v>1.1564439391928429E-3</v>
      </c>
      <c r="D609" s="106">
        <v>0</v>
      </c>
      <c r="E609" s="106">
        <v>1360</v>
      </c>
      <c r="F609" s="106">
        <v>0</v>
      </c>
      <c r="G609" s="106">
        <v>0</v>
      </c>
      <c r="H609" s="106">
        <v>0</v>
      </c>
      <c r="I609" s="106">
        <v>0</v>
      </c>
      <c r="J609" s="106">
        <v>0</v>
      </c>
      <c r="K609" s="106">
        <v>0</v>
      </c>
      <c r="L609" s="107">
        <f t="shared" si="56"/>
        <v>1360</v>
      </c>
      <c r="M609" s="107">
        <f t="shared" si="57"/>
        <v>136</v>
      </c>
      <c r="N609" s="107">
        <f t="shared" si="54"/>
        <v>1496</v>
      </c>
      <c r="O609" s="133">
        <f t="shared" si="58"/>
        <v>2</v>
      </c>
      <c r="P609" s="133">
        <f t="shared" si="55"/>
        <v>0</v>
      </c>
    </row>
    <row r="610" spans="1:16" x14ac:dyDescent="0.2">
      <c r="A610" s="104">
        <v>3580</v>
      </c>
      <c r="B610" s="105">
        <v>11</v>
      </c>
      <c r="C610" s="132">
        <f t="shared" si="59"/>
        <v>8.0055238889194702E-4</v>
      </c>
      <c r="D610" s="106">
        <v>0</v>
      </c>
      <c r="E610" s="106">
        <v>0</v>
      </c>
      <c r="F610" s="106">
        <v>0</v>
      </c>
      <c r="G610" s="106">
        <v>0</v>
      </c>
      <c r="H610" s="106">
        <v>0</v>
      </c>
      <c r="I610" s="106">
        <v>152464</v>
      </c>
      <c r="J610" s="106">
        <v>0</v>
      </c>
      <c r="K610" s="106">
        <v>26542</v>
      </c>
      <c r="L610" s="107">
        <f t="shared" si="56"/>
        <v>179006</v>
      </c>
      <c r="M610" s="107">
        <f t="shared" si="57"/>
        <v>17900.600000000002</v>
      </c>
      <c r="N610" s="107">
        <f t="shared" si="54"/>
        <v>196906.6</v>
      </c>
      <c r="O610" s="133">
        <f t="shared" si="58"/>
        <v>158</v>
      </c>
      <c r="P610" s="133">
        <f t="shared" si="55"/>
        <v>0</v>
      </c>
    </row>
    <row r="611" spans="1:16" x14ac:dyDescent="0.2">
      <c r="A611" s="104">
        <v>3580</v>
      </c>
      <c r="B611" s="105">
        <v>12</v>
      </c>
      <c r="C611" s="132">
        <f t="shared" si="59"/>
        <v>7.6960529756143418E-4</v>
      </c>
      <c r="D611" s="106">
        <v>239408</v>
      </c>
      <c r="E611" s="106">
        <v>0</v>
      </c>
      <c r="F611" s="106">
        <v>0</v>
      </c>
      <c r="G611" s="106">
        <v>86614</v>
      </c>
      <c r="H611" s="106">
        <v>0</v>
      </c>
      <c r="I611" s="106">
        <v>0</v>
      </c>
      <c r="J611" s="106">
        <v>1560</v>
      </c>
      <c r="K611" s="106">
        <v>0</v>
      </c>
      <c r="L611" s="107">
        <f t="shared" si="56"/>
        <v>327582</v>
      </c>
      <c r="M611" s="107">
        <f t="shared" si="57"/>
        <v>0</v>
      </c>
      <c r="N611" s="107">
        <f t="shared" si="54"/>
        <v>327582</v>
      </c>
      <c r="O611" s="133">
        <f t="shared" si="58"/>
        <v>252</v>
      </c>
      <c r="P611" s="133">
        <f t="shared" si="55"/>
        <v>66.658593242986058</v>
      </c>
    </row>
    <row r="612" spans="1:16" x14ac:dyDescent="0.2">
      <c r="A612" s="104">
        <v>3580</v>
      </c>
      <c r="B612" s="105">
        <v>13</v>
      </c>
      <c r="C612" s="132">
        <f t="shared" si="59"/>
        <v>7.1666948344345212E-4</v>
      </c>
      <c r="D612" s="106">
        <v>14928</v>
      </c>
      <c r="E612" s="106">
        <v>0</v>
      </c>
      <c r="F612" s="106">
        <v>0</v>
      </c>
      <c r="G612" s="106">
        <v>0</v>
      </c>
      <c r="H612" s="106">
        <v>1440</v>
      </c>
      <c r="I612" s="106">
        <v>0</v>
      </c>
      <c r="J612" s="106">
        <v>456</v>
      </c>
      <c r="K612" s="106">
        <v>0</v>
      </c>
      <c r="L612" s="107">
        <f t="shared" si="56"/>
        <v>16824</v>
      </c>
      <c r="M612" s="107">
        <f t="shared" si="57"/>
        <v>0</v>
      </c>
      <c r="N612" s="107">
        <f t="shared" si="54"/>
        <v>16824</v>
      </c>
      <c r="O612" s="133">
        <f t="shared" si="58"/>
        <v>12</v>
      </c>
      <c r="P612" s="133">
        <f t="shared" si="55"/>
        <v>0</v>
      </c>
    </row>
    <row r="613" spans="1:16" x14ac:dyDescent="0.2">
      <c r="A613" s="104">
        <v>3580</v>
      </c>
      <c r="B613" s="105">
        <v>14</v>
      </c>
      <c r="C613" s="132">
        <f t="shared" si="59"/>
        <v>1.1613303220345029E-3</v>
      </c>
      <c r="D613" s="106">
        <v>0</v>
      </c>
      <c r="E613" s="106">
        <v>0</v>
      </c>
      <c r="F613" s="106">
        <v>0</v>
      </c>
      <c r="G613" s="106">
        <v>0</v>
      </c>
      <c r="H613" s="106">
        <v>0</v>
      </c>
      <c r="I613" s="106">
        <v>134672</v>
      </c>
      <c r="J613" s="106">
        <v>0</v>
      </c>
      <c r="K613" s="106">
        <v>6880</v>
      </c>
      <c r="L613" s="107">
        <f t="shared" si="56"/>
        <v>141552</v>
      </c>
      <c r="M613" s="107">
        <f t="shared" si="57"/>
        <v>14155.2</v>
      </c>
      <c r="N613" s="107">
        <f t="shared" si="54"/>
        <v>155707.20000000001</v>
      </c>
      <c r="O613" s="133">
        <f t="shared" si="58"/>
        <v>181</v>
      </c>
      <c r="P613" s="133">
        <f t="shared" si="55"/>
        <v>0</v>
      </c>
    </row>
    <row r="614" spans="1:16" x14ac:dyDescent="0.2">
      <c r="A614" s="104">
        <v>3580</v>
      </c>
      <c r="B614" s="105">
        <v>15</v>
      </c>
      <c r="C614" s="132">
        <f t="shared" si="59"/>
        <v>1.6320518691144066E-3</v>
      </c>
      <c r="D614" s="106">
        <v>0</v>
      </c>
      <c r="E614" s="106">
        <v>0</v>
      </c>
      <c r="F614" s="106">
        <v>0</v>
      </c>
      <c r="G614" s="106">
        <v>0</v>
      </c>
      <c r="H614" s="106">
        <v>0</v>
      </c>
      <c r="I614" s="106">
        <v>0</v>
      </c>
      <c r="J614" s="106">
        <v>0</v>
      </c>
      <c r="K614" s="106">
        <v>0</v>
      </c>
      <c r="L614" s="107">
        <f t="shared" si="56"/>
        <v>0</v>
      </c>
      <c r="M614" s="107">
        <f t="shared" si="57"/>
        <v>0</v>
      </c>
      <c r="N614" s="107">
        <f t="shared" si="54"/>
        <v>0</v>
      </c>
      <c r="O614" s="133">
        <f t="shared" si="58"/>
        <v>0</v>
      </c>
      <c r="P614" s="133">
        <f t="shared" si="55"/>
        <v>0</v>
      </c>
    </row>
    <row r="615" spans="1:16" x14ac:dyDescent="0.2">
      <c r="A615" s="104">
        <v>3580</v>
      </c>
      <c r="B615" s="105">
        <v>16</v>
      </c>
      <c r="C615" s="132">
        <f t="shared" si="59"/>
        <v>9.4958706556257393E-4</v>
      </c>
      <c r="D615" s="106">
        <v>19968</v>
      </c>
      <c r="E615" s="106">
        <v>1152</v>
      </c>
      <c r="F615" s="106">
        <v>0</v>
      </c>
      <c r="G615" s="106">
        <v>0</v>
      </c>
      <c r="H615" s="106">
        <v>0</v>
      </c>
      <c r="I615" s="106">
        <v>125456</v>
      </c>
      <c r="J615" s="106">
        <v>0</v>
      </c>
      <c r="K615" s="106">
        <v>40822</v>
      </c>
      <c r="L615" s="107">
        <f t="shared" si="56"/>
        <v>187398</v>
      </c>
      <c r="M615" s="107">
        <f t="shared" si="57"/>
        <v>16743</v>
      </c>
      <c r="N615" s="107">
        <f t="shared" si="54"/>
        <v>204141</v>
      </c>
      <c r="O615" s="133">
        <f t="shared" si="58"/>
        <v>194</v>
      </c>
      <c r="P615" s="133">
        <f t="shared" si="55"/>
        <v>0</v>
      </c>
    </row>
    <row r="616" spans="1:16" x14ac:dyDescent="0.2">
      <c r="A616" s="104">
        <v>3580</v>
      </c>
      <c r="B616" s="105">
        <v>17</v>
      </c>
      <c r="C616" s="132">
        <f t="shared" si="59"/>
        <v>1.30303542444264E-3</v>
      </c>
      <c r="D616" s="106">
        <v>0</v>
      </c>
      <c r="E616" s="106">
        <v>0</v>
      </c>
      <c r="F616" s="106">
        <v>0</v>
      </c>
      <c r="G616" s="106">
        <v>0</v>
      </c>
      <c r="H616" s="106">
        <v>0</v>
      </c>
      <c r="I616" s="106">
        <v>0</v>
      </c>
      <c r="J616" s="106">
        <v>0</v>
      </c>
      <c r="K616" s="106">
        <v>0</v>
      </c>
      <c r="L616" s="107">
        <f t="shared" si="56"/>
        <v>0</v>
      </c>
      <c r="M616" s="107">
        <f t="shared" si="57"/>
        <v>0</v>
      </c>
      <c r="N616" s="107">
        <f t="shared" si="54"/>
        <v>0</v>
      </c>
      <c r="O616" s="133">
        <f t="shared" si="58"/>
        <v>0</v>
      </c>
      <c r="P616" s="133">
        <f t="shared" si="55"/>
        <v>0</v>
      </c>
    </row>
    <row r="617" spans="1:16" x14ac:dyDescent="0.2">
      <c r="A617" s="104">
        <v>3580</v>
      </c>
      <c r="B617" s="105">
        <v>18</v>
      </c>
      <c r="C617" s="132">
        <f t="shared" si="59"/>
        <v>9.8053415689308655E-4</v>
      </c>
      <c r="D617" s="106">
        <v>0</v>
      </c>
      <c r="E617" s="106">
        <v>0</v>
      </c>
      <c r="F617" s="106">
        <v>0</v>
      </c>
      <c r="G617" s="106">
        <v>0</v>
      </c>
      <c r="H617" s="106">
        <v>0</v>
      </c>
      <c r="I617" s="106">
        <v>83632</v>
      </c>
      <c r="J617" s="106">
        <v>0</v>
      </c>
      <c r="K617" s="106">
        <v>0</v>
      </c>
      <c r="L617" s="107">
        <f t="shared" si="56"/>
        <v>83632</v>
      </c>
      <c r="M617" s="107">
        <f t="shared" si="57"/>
        <v>8363.2000000000007</v>
      </c>
      <c r="N617" s="107">
        <f t="shared" si="54"/>
        <v>91995.199999999997</v>
      </c>
      <c r="O617" s="133">
        <f t="shared" si="58"/>
        <v>90</v>
      </c>
      <c r="P617" s="133">
        <f t="shared" si="55"/>
        <v>0</v>
      </c>
    </row>
    <row r="618" spans="1:16" x14ac:dyDescent="0.2">
      <c r="A618" s="104">
        <v>3580</v>
      </c>
      <c r="B618" s="105">
        <v>19</v>
      </c>
      <c r="C618" s="132">
        <f t="shared" si="59"/>
        <v>7.2644224912677183E-4</v>
      </c>
      <c r="D618" s="106">
        <v>0</v>
      </c>
      <c r="E618" s="106">
        <v>120360</v>
      </c>
      <c r="F618" s="106">
        <v>111520</v>
      </c>
      <c r="G618" s="106">
        <v>0</v>
      </c>
      <c r="H618" s="106">
        <v>0</v>
      </c>
      <c r="I618" s="106">
        <v>0</v>
      </c>
      <c r="J618" s="106">
        <v>0</v>
      </c>
      <c r="K618" s="106">
        <v>0</v>
      </c>
      <c r="L618" s="107">
        <f t="shared" si="56"/>
        <v>231880</v>
      </c>
      <c r="M618" s="107">
        <f t="shared" si="57"/>
        <v>23188</v>
      </c>
      <c r="N618" s="107">
        <f t="shared" si="54"/>
        <v>255068</v>
      </c>
      <c r="O618" s="133">
        <f t="shared" si="58"/>
        <v>185</v>
      </c>
      <c r="P618" s="133">
        <f t="shared" si="55"/>
        <v>89.114123584879366</v>
      </c>
    </row>
    <row r="619" spans="1:16" x14ac:dyDescent="0.2">
      <c r="A619" s="104">
        <v>3580</v>
      </c>
      <c r="B619" s="105">
        <v>20</v>
      </c>
      <c r="C619" s="132">
        <f t="shared" si="59"/>
        <v>9.0235203142652819E-4</v>
      </c>
      <c r="D619" s="106">
        <v>0</v>
      </c>
      <c r="E619" s="106">
        <v>0</v>
      </c>
      <c r="F619" s="106">
        <v>0</v>
      </c>
      <c r="G619" s="106">
        <v>0</v>
      </c>
      <c r="H619" s="106">
        <v>63344</v>
      </c>
      <c r="I619" s="106">
        <v>0</v>
      </c>
      <c r="J619" s="106">
        <v>3712</v>
      </c>
      <c r="K619" s="106">
        <v>0</v>
      </c>
      <c r="L619" s="107">
        <f t="shared" si="56"/>
        <v>67056</v>
      </c>
      <c r="M619" s="107">
        <f t="shared" si="57"/>
        <v>0</v>
      </c>
      <c r="N619" s="107">
        <f t="shared" si="54"/>
        <v>67056</v>
      </c>
      <c r="O619" s="133">
        <f t="shared" si="58"/>
        <v>61</v>
      </c>
      <c r="P619" s="133">
        <f t="shared" si="55"/>
        <v>0</v>
      </c>
    </row>
    <row r="620" spans="1:16" x14ac:dyDescent="0.2">
      <c r="A620" s="104">
        <v>3580</v>
      </c>
      <c r="B620" s="105">
        <v>21</v>
      </c>
      <c r="C620" s="132">
        <f t="shared" si="59"/>
        <v>9.2026876851261457E-4</v>
      </c>
      <c r="D620" s="106">
        <v>0</v>
      </c>
      <c r="E620" s="106">
        <v>0</v>
      </c>
      <c r="F620" s="106">
        <v>0</v>
      </c>
      <c r="G620" s="106">
        <v>0</v>
      </c>
      <c r="H620" s="106">
        <v>30720</v>
      </c>
      <c r="I620" s="106">
        <v>0</v>
      </c>
      <c r="J620" s="106">
        <v>13286</v>
      </c>
      <c r="K620" s="106">
        <v>0</v>
      </c>
      <c r="L620" s="107">
        <f t="shared" si="56"/>
        <v>44006</v>
      </c>
      <c r="M620" s="107">
        <f t="shared" si="57"/>
        <v>0</v>
      </c>
      <c r="N620" s="107">
        <f t="shared" si="54"/>
        <v>44006</v>
      </c>
      <c r="O620" s="133">
        <f t="shared" si="58"/>
        <v>40</v>
      </c>
      <c r="P620" s="133">
        <f t="shared" si="55"/>
        <v>0</v>
      </c>
    </row>
    <row r="621" spans="1:16" x14ac:dyDescent="0.2">
      <c r="A621" s="104">
        <v>3580</v>
      </c>
      <c r="B621" s="105">
        <v>22</v>
      </c>
      <c r="C621" s="132">
        <f t="shared" si="59"/>
        <v>8.1521153741692665E-4</v>
      </c>
      <c r="D621" s="106">
        <v>0</v>
      </c>
      <c r="E621" s="106">
        <v>0</v>
      </c>
      <c r="F621" s="106">
        <v>0</v>
      </c>
      <c r="G621" s="106">
        <v>0</v>
      </c>
      <c r="H621" s="106">
        <v>10752</v>
      </c>
      <c r="I621" s="106">
        <v>0</v>
      </c>
      <c r="J621" s="106">
        <v>662</v>
      </c>
      <c r="K621" s="106">
        <v>0</v>
      </c>
      <c r="L621" s="107">
        <f t="shared" si="56"/>
        <v>11414</v>
      </c>
      <c r="M621" s="107">
        <f t="shared" si="57"/>
        <v>0</v>
      </c>
      <c r="N621" s="107">
        <f t="shared" si="54"/>
        <v>11414</v>
      </c>
      <c r="O621" s="133">
        <f t="shared" si="58"/>
        <v>9</v>
      </c>
      <c r="P621" s="133">
        <f t="shared" si="55"/>
        <v>0</v>
      </c>
    </row>
    <row r="622" spans="1:16" x14ac:dyDescent="0.2">
      <c r="A622" s="104">
        <v>3580</v>
      </c>
      <c r="B622" s="105">
        <v>23</v>
      </c>
      <c r="C622" s="132">
        <f t="shared" si="59"/>
        <v>9.2922713705565765E-4</v>
      </c>
      <c r="D622" s="106">
        <v>74160</v>
      </c>
      <c r="E622" s="106">
        <v>0</v>
      </c>
      <c r="F622" s="106">
        <v>0</v>
      </c>
      <c r="G622" s="106">
        <v>0</v>
      </c>
      <c r="H622" s="106">
        <v>0</v>
      </c>
      <c r="I622" s="106">
        <v>0</v>
      </c>
      <c r="J622" s="106">
        <v>32</v>
      </c>
      <c r="K622" s="106">
        <v>0</v>
      </c>
      <c r="L622" s="107">
        <f t="shared" si="56"/>
        <v>74192</v>
      </c>
      <c r="M622" s="107">
        <f t="shared" si="57"/>
        <v>0</v>
      </c>
      <c r="N622" s="107">
        <f t="shared" si="54"/>
        <v>74192</v>
      </c>
      <c r="O622" s="133">
        <f t="shared" si="58"/>
        <v>69</v>
      </c>
      <c r="P622" s="133">
        <f t="shared" si="55"/>
        <v>0</v>
      </c>
    </row>
    <row r="623" spans="1:16" x14ac:dyDescent="0.2">
      <c r="A623" s="104">
        <v>3580</v>
      </c>
      <c r="B623" s="105">
        <v>24</v>
      </c>
      <c r="C623" s="132">
        <f t="shared" si="59"/>
        <v>8.0625316887388357E-4</v>
      </c>
      <c r="D623" s="106">
        <v>14064</v>
      </c>
      <c r="E623" s="106">
        <v>0</v>
      </c>
      <c r="F623" s="106">
        <v>0</v>
      </c>
      <c r="G623" s="106">
        <v>0</v>
      </c>
      <c r="H623" s="106">
        <v>5136</v>
      </c>
      <c r="I623" s="106">
        <v>0</v>
      </c>
      <c r="J623" s="106">
        <v>225702</v>
      </c>
      <c r="K623" s="106">
        <v>0</v>
      </c>
      <c r="L623" s="107">
        <f t="shared" si="56"/>
        <v>244902</v>
      </c>
      <c r="M623" s="107">
        <f t="shared" si="57"/>
        <v>0</v>
      </c>
      <c r="N623" s="107">
        <f t="shared" si="54"/>
        <v>244902</v>
      </c>
      <c r="O623" s="133">
        <f t="shared" si="58"/>
        <v>197</v>
      </c>
      <c r="P623" s="133">
        <f t="shared" si="55"/>
        <v>0</v>
      </c>
    </row>
    <row r="624" spans="1:16" x14ac:dyDescent="0.2">
      <c r="A624" s="104">
        <v>3580</v>
      </c>
      <c r="B624" s="105">
        <v>25</v>
      </c>
      <c r="C624" s="132">
        <f t="shared" si="59"/>
        <v>6.7513522928934282E-4</v>
      </c>
      <c r="D624" s="106">
        <v>356832</v>
      </c>
      <c r="E624" s="106">
        <v>0</v>
      </c>
      <c r="F624" s="106">
        <v>0</v>
      </c>
      <c r="G624" s="106">
        <v>0</v>
      </c>
      <c r="H624" s="106">
        <v>0</v>
      </c>
      <c r="I624" s="106">
        <v>0</v>
      </c>
      <c r="J624" s="106">
        <v>0</v>
      </c>
      <c r="K624" s="106">
        <v>0</v>
      </c>
      <c r="L624" s="107">
        <f t="shared" si="56"/>
        <v>356832</v>
      </c>
      <c r="M624" s="107">
        <f t="shared" si="57"/>
        <v>0</v>
      </c>
      <c r="N624" s="107">
        <f t="shared" si="54"/>
        <v>356832</v>
      </c>
      <c r="O624" s="133">
        <f t="shared" si="58"/>
        <v>241</v>
      </c>
      <c r="P624" s="133">
        <f t="shared" si="55"/>
        <v>0</v>
      </c>
    </row>
    <row r="625" spans="1:16" x14ac:dyDescent="0.2">
      <c r="A625" s="104">
        <v>3580</v>
      </c>
      <c r="B625" s="105">
        <v>26</v>
      </c>
      <c r="C625" s="132">
        <f t="shared" si="59"/>
        <v>9.0398082570708146E-4</v>
      </c>
      <c r="D625" s="106">
        <v>152832</v>
      </c>
      <c r="E625" s="106">
        <v>0</v>
      </c>
      <c r="F625" s="106">
        <v>0</v>
      </c>
      <c r="G625" s="106">
        <v>0</v>
      </c>
      <c r="H625" s="106">
        <v>28576</v>
      </c>
      <c r="I625" s="106">
        <v>0</v>
      </c>
      <c r="J625" s="106">
        <v>2366</v>
      </c>
      <c r="K625" s="106">
        <v>0</v>
      </c>
      <c r="L625" s="107">
        <f t="shared" si="56"/>
        <v>183774</v>
      </c>
      <c r="M625" s="107">
        <f t="shared" si="57"/>
        <v>0</v>
      </c>
      <c r="N625" s="107">
        <f t="shared" si="54"/>
        <v>183774</v>
      </c>
      <c r="O625" s="133">
        <f t="shared" si="58"/>
        <v>166</v>
      </c>
      <c r="P625" s="133">
        <f t="shared" si="55"/>
        <v>0</v>
      </c>
    </row>
    <row r="626" spans="1:16" x14ac:dyDescent="0.2">
      <c r="A626" s="104">
        <v>3580</v>
      </c>
      <c r="B626" s="105">
        <v>27</v>
      </c>
      <c r="C626" s="132">
        <f t="shared" si="59"/>
        <v>0</v>
      </c>
      <c r="D626" s="106">
        <v>0</v>
      </c>
      <c r="E626" s="106">
        <v>0</v>
      </c>
      <c r="F626" s="106">
        <v>0</v>
      </c>
      <c r="G626" s="106">
        <v>0</v>
      </c>
      <c r="H626" s="106">
        <v>0</v>
      </c>
      <c r="I626" s="106">
        <v>0</v>
      </c>
      <c r="J626" s="106">
        <v>0</v>
      </c>
      <c r="K626" s="106">
        <v>0</v>
      </c>
      <c r="L626" s="107">
        <f t="shared" si="56"/>
        <v>0</v>
      </c>
      <c r="M626" s="107">
        <f t="shared" si="57"/>
        <v>0</v>
      </c>
      <c r="N626" s="107">
        <f t="shared" si="54"/>
        <v>0</v>
      </c>
      <c r="O626" s="133">
        <f t="shared" si="58"/>
        <v>0</v>
      </c>
      <c r="P626" s="133">
        <f t="shared" si="55"/>
        <v>0</v>
      </c>
    </row>
    <row r="627" spans="1:16" x14ac:dyDescent="0.2">
      <c r="A627" s="104">
        <v>3582</v>
      </c>
      <c r="B627" s="105">
        <v>1</v>
      </c>
      <c r="C627" s="132">
        <f t="shared" si="59"/>
        <v>8.1032515457526674E-4</v>
      </c>
      <c r="D627" s="106">
        <v>0</v>
      </c>
      <c r="E627" s="106">
        <v>0</v>
      </c>
      <c r="F627" s="106">
        <v>0</v>
      </c>
      <c r="G627" s="106">
        <v>0</v>
      </c>
      <c r="H627" s="106">
        <v>0</v>
      </c>
      <c r="I627" s="106">
        <v>0</v>
      </c>
      <c r="J627" s="106">
        <v>0</v>
      </c>
      <c r="K627" s="106">
        <v>0</v>
      </c>
      <c r="L627" s="107">
        <f t="shared" si="56"/>
        <v>0</v>
      </c>
      <c r="M627" s="107">
        <f t="shared" si="57"/>
        <v>0</v>
      </c>
      <c r="N627" s="107">
        <f t="shared" si="54"/>
        <v>0</v>
      </c>
      <c r="O627" s="133">
        <f t="shared" si="58"/>
        <v>0</v>
      </c>
      <c r="P627" s="133">
        <f t="shared" si="55"/>
        <v>0</v>
      </c>
    </row>
    <row r="628" spans="1:16" x14ac:dyDescent="0.2">
      <c r="A628" s="104">
        <v>3582</v>
      </c>
      <c r="B628" s="105">
        <v>2</v>
      </c>
      <c r="C628" s="132">
        <f t="shared" si="59"/>
        <v>8.1765472883775655E-4</v>
      </c>
      <c r="D628" s="106">
        <v>0</v>
      </c>
      <c r="E628" s="106">
        <v>0</v>
      </c>
      <c r="F628" s="106">
        <v>0</v>
      </c>
      <c r="G628" s="106">
        <v>0</v>
      </c>
      <c r="H628" s="106">
        <v>44496</v>
      </c>
      <c r="I628" s="106">
        <v>0</v>
      </c>
      <c r="J628" s="106">
        <v>1200</v>
      </c>
      <c r="K628" s="106">
        <v>0</v>
      </c>
      <c r="L628" s="107">
        <f t="shared" si="56"/>
        <v>45696</v>
      </c>
      <c r="M628" s="107">
        <f t="shared" si="57"/>
        <v>0</v>
      </c>
      <c r="N628" s="107">
        <f t="shared" si="54"/>
        <v>45696</v>
      </c>
      <c r="O628" s="133">
        <f t="shared" si="58"/>
        <v>37</v>
      </c>
      <c r="P628" s="133">
        <f t="shared" si="55"/>
        <v>0</v>
      </c>
    </row>
    <row r="629" spans="1:16" x14ac:dyDescent="0.2">
      <c r="A629" s="104">
        <v>3582</v>
      </c>
      <c r="B629" s="105">
        <v>3</v>
      </c>
      <c r="C629" s="132">
        <f t="shared" si="59"/>
        <v>7.3214302910870838E-4</v>
      </c>
      <c r="D629" s="106">
        <v>0</v>
      </c>
      <c r="E629" s="106">
        <v>334048</v>
      </c>
      <c r="F629" s="106">
        <v>0</v>
      </c>
      <c r="G629" s="106">
        <v>0</v>
      </c>
      <c r="H629" s="106">
        <v>0</v>
      </c>
      <c r="I629" s="106">
        <v>0</v>
      </c>
      <c r="J629" s="106">
        <v>0</v>
      </c>
      <c r="K629" s="106">
        <v>0</v>
      </c>
      <c r="L629" s="107">
        <f t="shared" si="56"/>
        <v>334048</v>
      </c>
      <c r="M629" s="107">
        <f t="shared" si="57"/>
        <v>33404.800000000003</v>
      </c>
      <c r="N629" s="107">
        <f t="shared" si="54"/>
        <v>367452.8</v>
      </c>
      <c r="O629" s="133">
        <f t="shared" si="58"/>
        <v>269</v>
      </c>
      <c r="P629" s="133">
        <f t="shared" si="55"/>
        <v>0</v>
      </c>
    </row>
    <row r="630" spans="1:16" x14ac:dyDescent="0.2">
      <c r="A630" s="104">
        <v>3582</v>
      </c>
      <c r="B630" s="105">
        <v>4</v>
      </c>
      <c r="C630" s="132">
        <f t="shared" si="59"/>
        <v>7.2969983768787848E-4</v>
      </c>
      <c r="D630" s="106">
        <v>40512</v>
      </c>
      <c r="E630" s="106">
        <v>2624</v>
      </c>
      <c r="F630" s="106">
        <v>0</v>
      </c>
      <c r="G630" s="106">
        <v>0</v>
      </c>
      <c r="H630" s="106">
        <v>75408</v>
      </c>
      <c r="I630" s="106">
        <v>4288</v>
      </c>
      <c r="J630" s="106">
        <v>5817</v>
      </c>
      <c r="K630" s="106">
        <v>6157</v>
      </c>
      <c r="L630" s="107">
        <f t="shared" si="56"/>
        <v>134806</v>
      </c>
      <c r="M630" s="107">
        <f t="shared" si="57"/>
        <v>1306.9000000000001</v>
      </c>
      <c r="N630" s="107">
        <f t="shared" si="54"/>
        <v>136112.9</v>
      </c>
      <c r="O630" s="133">
        <f t="shared" si="58"/>
        <v>99</v>
      </c>
      <c r="P630" s="133">
        <f t="shared" si="55"/>
        <v>0</v>
      </c>
    </row>
    <row r="631" spans="1:16" x14ac:dyDescent="0.2">
      <c r="A631" s="104">
        <v>3582</v>
      </c>
      <c r="B631" s="105">
        <v>5</v>
      </c>
      <c r="C631" s="132">
        <f t="shared" si="59"/>
        <v>2.8715643166154678E-3</v>
      </c>
      <c r="D631" s="106">
        <v>0</v>
      </c>
      <c r="E631" s="106">
        <v>0</v>
      </c>
      <c r="F631" s="106">
        <v>0</v>
      </c>
      <c r="G631" s="106">
        <v>0</v>
      </c>
      <c r="H631" s="106">
        <v>0</v>
      </c>
      <c r="I631" s="106">
        <v>0</v>
      </c>
      <c r="J631" s="106">
        <v>0</v>
      </c>
      <c r="K631" s="106">
        <v>0</v>
      </c>
      <c r="L631" s="107">
        <f t="shared" si="56"/>
        <v>0</v>
      </c>
      <c r="M631" s="107">
        <f t="shared" si="57"/>
        <v>0</v>
      </c>
      <c r="N631" s="107">
        <f t="shared" si="54"/>
        <v>0</v>
      </c>
      <c r="O631" s="133">
        <f t="shared" si="58"/>
        <v>0</v>
      </c>
      <c r="P631" s="133">
        <f t="shared" si="55"/>
        <v>0</v>
      </c>
    </row>
    <row r="632" spans="1:16" x14ac:dyDescent="0.2">
      <c r="A632" s="104">
        <v>3582</v>
      </c>
      <c r="B632" s="105">
        <v>6</v>
      </c>
      <c r="C632" s="132">
        <f t="shared" si="59"/>
        <v>7.9485160891001037E-4</v>
      </c>
      <c r="D632" s="106">
        <v>0</v>
      </c>
      <c r="E632" s="106">
        <v>0</v>
      </c>
      <c r="F632" s="106">
        <v>0</v>
      </c>
      <c r="G632" s="106">
        <v>0</v>
      </c>
      <c r="H632" s="106">
        <v>480</v>
      </c>
      <c r="I632" s="106">
        <v>0</v>
      </c>
      <c r="J632" s="106">
        <v>0</v>
      </c>
      <c r="K632" s="106">
        <v>0</v>
      </c>
      <c r="L632" s="107">
        <f t="shared" si="56"/>
        <v>480</v>
      </c>
      <c r="M632" s="107">
        <f t="shared" si="57"/>
        <v>0</v>
      </c>
      <c r="N632" s="107">
        <f t="shared" si="54"/>
        <v>480</v>
      </c>
      <c r="O632" s="133">
        <f t="shared" si="58"/>
        <v>0</v>
      </c>
      <c r="P632" s="133">
        <f t="shared" si="55"/>
        <v>0</v>
      </c>
    </row>
    <row r="633" spans="1:16" x14ac:dyDescent="0.2">
      <c r="A633" s="104">
        <v>3582</v>
      </c>
      <c r="B633" s="105">
        <v>7</v>
      </c>
      <c r="C633" s="132">
        <f t="shared" si="59"/>
        <v>8.746625286571221E-4</v>
      </c>
      <c r="D633" s="106">
        <v>0</v>
      </c>
      <c r="E633" s="106">
        <v>100256</v>
      </c>
      <c r="F633" s="106">
        <v>0</v>
      </c>
      <c r="G633" s="106">
        <v>0</v>
      </c>
      <c r="H633" s="106">
        <v>0</v>
      </c>
      <c r="I633" s="106">
        <v>35280</v>
      </c>
      <c r="J633" s="106">
        <v>0</v>
      </c>
      <c r="K633" s="106">
        <v>1016</v>
      </c>
      <c r="L633" s="107">
        <f t="shared" si="56"/>
        <v>136552</v>
      </c>
      <c r="M633" s="107">
        <f t="shared" si="57"/>
        <v>13655.2</v>
      </c>
      <c r="N633" s="107">
        <f t="shared" si="54"/>
        <v>150207.20000000001</v>
      </c>
      <c r="O633" s="133">
        <f t="shared" si="58"/>
        <v>131</v>
      </c>
      <c r="P633" s="133">
        <f t="shared" si="55"/>
        <v>0</v>
      </c>
    </row>
    <row r="634" spans="1:16" x14ac:dyDescent="0.2">
      <c r="A634" s="104">
        <v>3582</v>
      </c>
      <c r="B634" s="105">
        <v>8</v>
      </c>
      <c r="C634" s="132">
        <f t="shared" si="59"/>
        <v>9.0886720854874148E-4</v>
      </c>
      <c r="D634" s="106">
        <v>0</v>
      </c>
      <c r="E634" s="106">
        <v>0</v>
      </c>
      <c r="F634" s="106">
        <v>0</v>
      </c>
      <c r="G634" s="106">
        <v>0</v>
      </c>
      <c r="H634" s="106">
        <v>18720</v>
      </c>
      <c r="I634" s="106">
        <v>0</v>
      </c>
      <c r="J634" s="106">
        <v>0</v>
      </c>
      <c r="K634" s="106">
        <v>0</v>
      </c>
      <c r="L634" s="107">
        <f t="shared" si="56"/>
        <v>18720</v>
      </c>
      <c r="M634" s="107">
        <f t="shared" si="57"/>
        <v>0</v>
      </c>
      <c r="N634" s="107">
        <f t="shared" si="54"/>
        <v>18720</v>
      </c>
      <c r="O634" s="133">
        <f t="shared" si="58"/>
        <v>17</v>
      </c>
      <c r="P634" s="133">
        <f t="shared" si="55"/>
        <v>0</v>
      </c>
    </row>
    <row r="635" spans="1:16" x14ac:dyDescent="0.2">
      <c r="A635" s="104">
        <v>3582</v>
      </c>
      <c r="B635" s="105">
        <v>9</v>
      </c>
      <c r="C635" s="132">
        <f t="shared" si="59"/>
        <v>7.8019246038503074E-4</v>
      </c>
      <c r="D635" s="106">
        <v>7104</v>
      </c>
      <c r="E635" s="106">
        <v>24544</v>
      </c>
      <c r="F635" s="106">
        <v>0</v>
      </c>
      <c r="G635" s="106">
        <v>0</v>
      </c>
      <c r="H635" s="106">
        <v>37200</v>
      </c>
      <c r="I635" s="106">
        <v>0</v>
      </c>
      <c r="J635" s="106">
        <v>1246</v>
      </c>
      <c r="K635" s="106">
        <v>3456</v>
      </c>
      <c r="L635" s="107">
        <f t="shared" si="56"/>
        <v>73550</v>
      </c>
      <c r="M635" s="107">
        <f t="shared" si="57"/>
        <v>2800</v>
      </c>
      <c r="N635" s="107">
        <f t="shared" si="54"/>
        <v>76350</v>
      </c>
      <c r="O635" s="133">
        <f t="shared" si="58"/>
        <v>60</v>
      </c>
      <c r="P635" s="133">
        <f t="shared" si="55"/>
        <v>0</v>
      </c>
    </row>
    <row r="636" spans="1:16" x14ac:dyDescent="0.2">
      <c r="A636" s="104">
        <v>3582</v>
      </c>
      <c r="B636" s="105">
        <v>10</v>
      </c>
      <c r="C636" s="132">
        <f t="shared" si="59"/>
        <v>1.1564439391928429E-3</v>
      </c>
      <c r="D636" s="106">
        <v>0</v>
      </c>
      <c r="E636" s="106">
        <v>1056</v>
      </c>
      <c r="F636" s="106">
        <v>0</v>
      </c>
      <c r="G636" s="106">
        <v>0</v>
      </c>
      <c r="H636" s="106">
        <v>0</v>
      </c>
      <c r="I636" s="106">
        <v>0</v>
      </c>
      <c r="J636" s="106">
        <v>0</v>
      </c>
      <c r="K636" s="106">
        <v>0</v>
      </c>
      <c r="L636" s="107">
        <f t="shared" si="56"/>
        <v>1056</v>
      </c>
      <c r="M636" s="107">
        <f t="shared" si="57"/>
        <v>105.60000000000001</v>
      </c>
      <c r="N636" s="107">
        <f t="shared" si="54"/>
        <v>1161.5999999999999</v>
      </c>
      <c r="O636" s="133">
        <f t="shared" si="58"/>
        <v>1</v>
      </c>
      <c r="P636" s="133">
        <f t="shared" si="55"/>
        <v>0</v>
      </c>
    </row>
    <row r="637" spans="1:16" x14ac:dyDescent="0.2">
      <c r="A637" s="104">
        <v>3582</v>
      </c>
      <c r="B637" s="105">
        <v>11</v>
      </c>
      <c r="C637" s="132">
        <f t="shared" si="59"/>
        <v>8.0055238889194702E-4</v>
      </c>
      <c r="D637" s="106">
        <v>0</v>
      </c>
      <c r="E637" s="106">
        <v>0</v>
      </c>
      <c r="F637" s="106">
        <v>0</v>
      </c>
      <c r="G637" s="106">
        <v>0</v>
      </c>
      <c r="H637" s="106">
        <v>0</v>
      </c>
      <c r="I637" s="106">
        <v>149792</v>
      </c>
      <c r="J637" s="106">
        <v>0</v>
      </c>
      <c r="K637" s="106">
        <v>9500</v>
      </c>
      <c r="L637" s="107">
        <f t="shared" si="56"/>
        <v>159292</v>
      </c>
      <c r="M637" s="107">
        <f t="shared" si="57"/>
        <v>15929.2</v>
      </c>
      <c r="N637" s="107">
        <f t="shared" si="54"/>
        <v>175221.2</v>
      </c>
      <c r="O637" s="133">
        <f t="shared" si="58"/>
        <v>140</v>
      </c>
      <c r="P637" s="133">
        <f t="shared" si="55"/>
        <v>0</v>
      </c>
    </row>
    <row r="638" spans="1:16" x14ac:dyDescent="0.2">
      <c r="A638" s="104">
        <v>3582</v>
      </c>
      <c r="B638" s="105">
        <v>12</v>
      </c>
      <c r="C638" s="132">
        <f t="shared" si="59"/>
        <v>7.6960529756143418E-4</v>
      </c>
      <c r="D638" s="106">
        <v>343680</v>
      </c>
      <c r="E638" s="106">
        <v>0</v>
      </c>
      <c r="F638" s="106">
        <v>0</v>
      </c>
      <c r="G638" s="106">
        <v>156208</v>
      </c>
      <c r="H638" s="106">
        <v>0</v>
      </c>
      <c r="I638" s="106">
        <v>0</v>
      </c>
      <c r="J638" s="106">
        <v>0</v>
      </c>
      <c r="K638" s="106">
        <v>0</v>
      </c>
      <c r="L638" s="107">
        <f t="shared" si="56"/>
        <v>499888</v>
      </c>
      <c r="M638" s="107">
        <f t="shared" si="57"/>
        <v>0</v>
      </c>
      <c r="N638" s="107">
        <f t="shared" si="54"/>
        <v>499888</v>
      </c>
      <c r="O638" s="133">
        <f t="shared" si="58"/>
        <v>385</v>
      </c>
      <c r="P638" s="133">
        <f t="shared" si="55"/>
        <v>120.21850432147652</v>
      </c>
    </row>
    <row r="639" spans="1:16" x14ac:dyDescent="0.2">
      <c r="A639" s="104">
        <v>3582</v>
      </c>
      <c r="B639" s="105">
        <v>13</v>
      </c>
      <c r="C639" s="132">
        <f t="shared" si="59"/>
        <v>7.1666948344345212E-4</v>
      </c>
      <c r="D639" s="106">
        <v>15664</v>
      </c>
      <c r="E639" s="106">
        <v>0</v>
      </c>
      <c r="F639" s="106">
        <v>0</v>
      </c>
      <c r="G639" s="106">
        <v>0</v>
      </c>
      <c r="H639" s="106">
        <v>0</v>
      </c>
      <c r="I639" s="106">
        <v>0</v>
      </c>
      <c r="J639" s="106">
        <v>0</v>
      </c>
      <c r="K639" s="106">
        <v>0</v>
      </c>
      <c r="L639" s="107">
        <f t="shared" si="56"/>
        <v>15664</v>
      </c>
      <c r="M639" s="107">
        <f t="shared" si="57"/>
        <v>0</v>
      </c>
      <c r="N639" s="107">
        <f t="shared" si="54"/>
        <v>15664</v>
      </c>
      <c r="O639" s="133">
        <f t="shared" si="58"/>
        <v>11</v>
      </c>
      <c r="P639" s="133">
        <f t="shared" si="55"/>
        <v>0</v>
      </c>
    </row>
    <row r="640" spans="1:16" x14ac:dyDescent="0.2">
      <c r="A640" s="104">
        <v>3582</v>
      </c>
      <c r="B640" s="105">
        <v>14</v>
      </c>
      <c r="C640" s="132">
        <f t="shared" si="59"/>
        <v>1.1613303220345029E-3</v>
      </c>
      <c r="D640" s="106">
        <v>0</v>
      </c>
      <c r="E640" s="106">
        <v>0</v>
      </c>
      <c r="F640" s="106">
        <v>0</v>
      </c>
      <c r="G640" s="106">
        <v>0</v>
      </c>
      <c r="H640" s="106">
        <v>0</v>
      </c>
      <c r="I640" s="106">
        <v>65616</v>
      </c>
      <c r="J640" s="106">
        <v>0</v>
      </c>
      <c r="K640" s="106">
        <v>4300</v>
      </c>
      <c r="L640" s="107">
        <f t="shared" si="56"/>
        <v>69916</v>
      </c>
      <c r="M640" s="107">
        <f t="shared" si="57"/>
        <v>6991.6</v>
      </c>
      <c r="N640" s="107">
        <f t="shared" si="54"/>
        <v>76907.600000000006</v>
      </c>
      <c r="O640" s="133">
        <f t="shared" si="58"/>
        <v>89</v>
      </c>
      <c r="P640" s="133">
        <f t="shared" si="55"/>
        <v>0</v>
      </c>
    </row>
    <row r="641" spans="1:16" x14ac:dyDescent="0.2">
      <c r="A641" s="104">
        <v>3582</v>
      </c>
      <c r="B641" s="105">
        <v>15</v>
      </c>
      <c r="C641" s="132">
        <f t="shared" si="59"/>
        <v>1.6320518691144066E-3</v>
      </c>
      <c r="D641" s="106">
        <v>0</v>
      </c>
      <c r="E641" s="106">
        <v>0</v>
      </c>
      <c r="F641" s="106">
        <v>0</v>
      </c>
      <c r="G641" s="106">
        <v>0</v>
      </c>
      <c r="H641" s="106">
        <v>0</v>
      </c>
      <c r="I641" s="106">
        <v>0</v>
      </c>
      <c r="J641" s="106">
        <v>0</v>
      </c>
      <c r="K641" s="106">
        <v>0</v>
      </c>
      <c r="L641" s="107">
        <f t="shared" si="56"/>
        <v>0</v>
      </c>
      <c r="M641" s="107">
        <f t="shared" si="57"/>
        <v>0</v>
      </c>
      <c r="N641" s="107">
        <f t="shared" si="54"/>
        <v>0</v>
      </c>
      <c r="O641" s="133">
        <f t="shared" si="58"/>
        <v>0</v>
      </c>
      <c r="P641" s="133">
        <f t="shared" si="55"/>
        <v>0</v>
      </c>
    </row>
    <row r="642" spans="1:16" x14ac:dyDescent="0.2">
      <c r="A642" s="104">
        <v>3582</v>
      </c>
      <c r="B642" s="105">
        <v>16</v>
      </c>
      <c r="C642" s="132">
        <f t="shared" si="59"/>
        <v>9.4958706556257393E-4</v>
      </c>
      <c r="D642" s="106">
        <v>5232</v>
      </c>
      <c r="E642" s="106">
        <v>0</v>
      </c>
      <c r="F642" s="106">
        <v>0</v>
      </c>
      <c r="G642" s="106">
        <v>0</v>
      </c>
      <c r="H642" s="106">
        <v>0</v>
      </c>
      <c r="I642" s="106">
        <v>220768</v>
      </c>
      <c r="J642" s="106">
        <v>0</v>
      </c>
      <c r="K642" s="106">
        <v>4567</v>
      </c>
      <c r="L642" s="107">
        <f t="shared" si="56"/>
        <v>230567</v>
      </c>
      <c r="M642" s="107">
        <f t="shared" si="57"/>
        <v>22533.5</v>
      </c>
      <c r="N642" s="107">
        <f t="shared" si="54"/>
        <v>253100.5</v>
      </c>
      <c r="O642" s="133">
        <f t="shared" si="58"/>
        <v>240</v>
      </c>
      <c r="P642" s="133">
        <f t="shared" si="55"/>
        <v>0</v>
      </c>
    </row>
    <row r="643" spans="1:16" x14ac:dyDescent="0.2">
      <c r="A643" s="104">
        <v>3582</v>
      </c>
      <c r="B643" s="105">
        <v>17</v>
      </c>
      <c r="C643" s="132">
        <f t="shared" si="59"/>
        <v>1.30303542444264E-3</v>
      </c>
      <c r="D643" s="106">
        <v>0</v>
      </c>
      <c r="E643" s="106">
        <v>0</v>
      </c>
      <c r="F643" s="106">
        <v>0</v>
      </c>
      <c r="G643" s="106">
        <v>0</v>
      </c>
      <c r="H643" s="106">
        <v>0</v>
      </c>
      <c r="I643" s="106">
        <v>0</v>
      </c>
      <c r="J643" s="106">
        <v>0</v>
      </c>
      <c r="K643" s="106">
        <v>0</v>
      </c>
      <c r="L643" s="107">
        <f t="shared" si="56"/>
        <v>0</v>
      </c>
      <c r="M643" s="107">
        <f t="shared" si="57"/>
        <v>0</v>
      </c>
      <c r="N643" s="107">
        <f t="shared" si="54"/>
        <v>0</v>
      </c>
      <c r="O643" s="133">
        <f t="shared" si="58"/>
        <v>0</v>
      </c>
      <c r="P643" s="133">
        <f t="shared" si="55"/>
        <v>0</v>
      </c>
    </row>
    <row r="644" spans="1:16" x14ac:dyDescent="0.2">
      <c r="A644" s="104">
        <v>3582</v>
      </c>
      <c r="B644" s="105">
        <v>18</v>
      </c>
      <c r="C644" s="132">
        <f t="shared" si="59"/>
        <v>9.8053415689308655E-4</v>
      </c>
      <c r="D644" s="106">
        <v>0</v>
      </c>
      <c r="E644" s="106">
        <v>0</v>
      </c>
      <c r="F644" s="106">
        <v>0</v>
      </c>
      <c r="G644" s="106">
        <v>0</v>
      </c>
      <c r="H644" s="106">
        <v>0</v>
      </c>
      <c r="I644" s="106">
        <v>46480</v>
      </c>
      <c r="J644" s="106">
        <v>0</v>
      </c>
      <c r="K644" s="106">
        <v>0</v>
      </c>
      <c r="L644" s="107">
        <f t="shared" si="56"/>
        <v>46480</v>
      </c>
      <c r="M644" s="107">
        <f t="shared" si="57"/>
        <v>4648</v>
      </c>
      <c r="N644" s="107">
        <f t="shared" si="54"/>
        <v>51128</v>
      </c>
      <c r="O644" s="133">
        <f t="shared" si="58"/>
        <v>50</v>
      </c>
      <c r="P644" s="133">
        <f t="shared" si="55"/>
        <v>0</v>
      </c>
    </row>
    <row r="645" spans="1:16" x14ac:dyDescent="0.2">
      <c r="A645" s="104">
        <v>3582</v>
      </c>
      <c r="B645" s="105">
        <v>19</v>
      </c>
      <c r="C645" s="132">
        <f t="shared" si="59"/>
        <v>7.2644224912677183E-4</v>
      </c>
      <c r="D645" s="106">
        <v>0</v>
      </c>
      <c r="E645" s="106">
        <v>185536</v>
      </c>
      <c r="F645" s="106">
        <v>94128</v>
      </c>
      <c r="G645" s="106">
        <v>0</v>
      </c>
      <c r="H645" s="106">
        <v>0</v>
      </c>
      <c r="I645" s="106">
        <v>0</v>
      </c>
      <c r="J645" s="106">
        <v>0</v>
      </c>
      <c r="K645" s="106">
        <v>0</v>
      </c>
      <c r="L645" s="107">
        <f t="shared" si="56"/>
        <v>279664</v>
      </c>
      <c r="M645" s="107">
        <f t="shared" si="57"/>
        <v>27966.400000000001</v>
      </c>
      <c r="N645" s="107">
        <f t="shared" si="54"/>
        <v>307630.40000000002</v>
      </c>
      <c r="O645" s="133">
        <f t="shared" si="58"/>
        <v>223</v>
      </c>
      <c r="P645" s="133">
        <f t="shared" si="55"/>
        <v>75.216411628385259</v>
      </c>
    </row>
    <row r="646" spans="1:16" x14ac:dyDescent="0.2">
      <c r="A646" s="104">
        <v>3582</v>
      </c>
      <c r="B646" s="105">
        <v>20</v>
      </c>
      <c r="C646" s="132">
        <f t="shared" si="59"/>
        <v>9.0235203142652819E-4</v>
      </c>
      <c r="D646" s="106">
        <v>0</v>
      </c>
      <c r="E646" s="106">
        <v>0</v>
      </c>
      <c r="F646" s="106">
        <v>0</v>
      </c>
      <c r="G646" s="106">
        <v>0</v>
      </c>
      <c r="H646" s="106">
        <v>59248</v>
      </c>
      <c r="I646" s="106">
        <v>0</v>
      </c>
      <c r="J646" s="106">
        <v>0</v>
      </c>
      <c r="K646" s="106">
        <v>0</v>
      </c>
      <c r="L646" s="107">
        <f t="shared" si="56"/>
        <v>59248</v>
      </c>
      <c r="M646" s="107">
        <f t="shared" si="57"/>
        <v>0</v>
      </c>
      <c r="N646" s="107">
        <f t="shared" ref="N646:N709" si="60">SUM(L646:M646)</f>
        <v>59248</v>
      </c>
      <c r="O646" s="133">
        <f t="shared" si="58"/>
        <v>53</v>
      </c>
      <c r="P646" s="133">
        <f t="shared" ref="P646:P709" si="61">(G646+F646*1.1)*C646</f>
        <v>0</v>
      </c>
    </row>
    <row r="647" spans="1:16" x14ac:dyDescent="0.2">
      <c r="A647" s="104">
        <v>3582</v>
      </c>
      <c r="B647" s="105">
        <v>21</v>
      </c>
      <c r="C647" s="132">
        <f t="shared" si="59"/>
        <v>9.2026876851261457E-4</v>
      </c>
      <c r="D647" s="106">
        <v>0</v>
      </c>
      <c r="E647" s="106">
        <v>0</v>
      </c>
      <c r="F647" s="106">
        <v>0</v>
      </c>
      <c r="G647" s="106">
        <v>0</v>
      </c>
      <c r="H647" s="106">
        <v>81712</v>
      </c>
      <c r="I647" s="106">
        <v>0</v>
      </c>
      <c r="J647" s="106">
        <v>9904</v>
      </c>
      <c r="K647" s="106">
        <v>0</v>
      </c>
      <c r="L647" s="107">
        <f t="shared" ref="L647:L710" si="62">SUM(D647:K647)</f>
        <v>91616</v>
      </c>
      <c r="M647" s="107">
        <f t="shared" ref="M647:M710" si="63">IF(B647&lt;28,E647+F647+I647+K647,0)*0.1</f>
        <v>0</v>
      </c>
      <c r="N647" s="107">
        <f t="shared" si="60"/>
        <v>91616</v>
      </c>
      <c r="O647" s="133">
        <f t="shared" ref="O647:O710" si="64">ROUND(N647*C647,0)</f>
        <v>84</v>
      </c>
      <c r="P647" s="133">
        <f t="shared" si="61"/>
        <v>0</v>
      </c>
    </row>
    <row r="648" spans="1:16" x14ac:dyDescent="0.2">
      <c r="A648" s="104">
        <v>3582</v>
      </c>
      <c r="B648" s="105">
        <v>22</v>
      </c>
      <c r="C648" s="132">
        <f t="shared" si="59"/>
        <v>8.1521153741692665E-4</v>
      </c>
      <c r="D648" s="106">
        <v>0</v>
      </c>
      <c r="E648" s="106">
        <v>0</v>
      </c>
      <c r="F648" s="106">
        <v>0</v>
      </c>
      <c r="G648" s="106">
        <v>0</v>
      </c>
      <c r="H648" s="106">
        <v>24448</v>
      </c>
      <c r="I648" s="106">
        <v>0</v>
      </c>
      <c r="J648" s="106">
        <v>0</v>
      </c>
      <c r="K648" s="106">
        <v>0</v>
      </c>
      <c r="L648" s="107">
        <f t="shared" si="62"/>
        <v>24448</v>
      </c>
      <c r="M648" s="107">
        <f t="shared" si="63"/>
        <v>0</v>
      </c>
      <c r="N648" s="107">
        <f t="shared" si="60"/>
        <v>24448</v>
      </c>
      <c r="O648" s="133">
        <f t="shared" si="64"/>
        <v>20</v>
      </c>
      <c r="P648" s="133">
        <f t="shared" si="61"/>
        <v>0</v>
      </c>
    </row>
    <row r="649" spans="1:16" x14ac:dyDescent="0.2">
      <c r="A649" s="104">
        <v>3582</v>
      </c>
      <c r="B649" s="105">
        <v>23</v>
      </c>
      <c r="C649" s="132">
        <f t="shared" si="59"/>
        <v>9.2922713705565765E-4</v>
      </c>
      <c r="D649" s="106">
        <v>37776</v>
      </c>
      <c r="E649" s="106">
        <v>0</v>
      </c>
      <c r="F649" s="106">
        <v>0</v>
      </c>
      <c r="G649" s="106">
        <v>0</v>
      </c>
      <c r="H649" s="106">
        <v>0</v>
      </c>
      <c r="I649" s="106">
        <v>0</v>
      </c>
      <c r="J649" s="106">
        <v>600</v>
      </c>
      <c r="K649" s="106">
        <v>0</v>
      </c>
      <c r="L649" s="107">
        <f t="shared" si="62"/>
        <v>38376</v>
      </c>
      <c r="M649" s="107">
        <f t="shared" si="63"/>
        <v>0</v>
      </c>
      <c r="N649" s="107">
        <f t="shared" si="60"/>
        <v>38376</v>
      </c>
      <c r="O649" s="133">
        <f t="shared" si="64"/>
        <v>36</v>
      </c>
      <c r="P649" s="133">
        <f t="shared" si="61"/>
        <v>0</v>
      </c>
    </row>
    <row r="650" spans="1:16" x14ac:dyDescent="0.2">
      <c r="A650" s="104">
        <v>3582</v>
      </c>
      <c r="B650" s="105">
        <v>24</v>
      </c>
      <c r="C650" s="132">
        <f t="shared" si="59"/>
        <v>8.0625316887388357E-4</v>
      </c>
      <c r="D650" s="106">
        <v>46224</v>
      </c>
      <c r="E650" s="106">
        <v>0</v>
      </c>
      <c r="F650" s="106">
        <v>0</v>
      </c>
      <c r="G650" s="106">
        <v>0</v>
      </c>
      <c r="H650" s="106">
        <v>52752</v>
      </c>
      <c r="I650" s="106">
        <v>0</v>
      </c>
      <c r="J650" s="106">
        <v>32472</v>
      </c>
      <c r="K650" s="106">
        <v>0</v>
      </c>
      <c r="L650" s="107">
        <f t="shared" si="62"/>
        <v>131448</v>
      </c>
      <c r="M650" s="107">
        <f t="shared" si="63"/>
        <v>0</v>
      </c>
      <c r="N650" s="107">
        <f t="shared" si="60"/>
        <v>131448</v>
      </c>
      <c r="O650" s="133">
        <f t="shared" si="64"/>
        <v>106</v>
      </c>
      <c r="P650" s="133">
        <f t="shared" si="61"/>
        <v>0</v>
      </c>
    </row>
    <row r="651" spans="1:16" x14ac:dyDescent="0.2">
      <c r="A651" s="104">
        <v>3582</v>
      </c>
      <c r="B651" s="105">
        <v>25</v>
      </c>
      <c r="C651" s="132">
        <f t="shared" si="59"/>
        <v>6.7513522928934282E-4</v>
      </c>
      <c r="D651" s="106">
        <v>565776</v>
      </c>
      <c r="E651" s="106">
        <v>0</v>
      </c>
      <c r="F651" s="106">
        <v>0</v>
      </c>
      <c r="G651" s="106">
        <v>0</v>
      </c>
      <c r="H651" s="106">
        <v>2400</v>
      </c>
      <c r="I651" s="106">
        <v>0</v>
      </c>
      <c r="J651" s="106">
        <v>4336</v>
      </c>
      <c r="K651" s="106">
        <v>0</v>
      </c>
      <c r="L651" s="107">
        <f t="shared" si="62"/>
        <v>572512</v>
      </c>
      <c r="M651" s="107">
        <f t="shared" si="63"/>
        <v>0</v>
      </c>
      <c r="N651" s="107">
        <f t="shared" si="60"/>
        <v>572512</v>
      </c>
      <c r="O651" s="133">
        <f t="shared" si="64"/>
        <v>387</v>
      </c>
      <c r="P651" s="133">
        <f t="shared" si="61"/>
        <v>0</v>
      </c>
    </row>
    <row r="652" spans="1:16" x14ac:dyDescent="0.2">
      <c r="A652" s="104">
        <v>3582</v>
      </c>
      <c r="B652" s="105">
        <v>26</v>
      </c>
      <c r="C652" s="132">
        <f t="shared" si="59"/>
        <v>9.0398082570708146E-4</v>
      </c>
      <c r="D652" s="106">
        <v>183088</v>
      </c>
      <c r="E652" s="106">
        <v>0</v>
      </c>
      <c r="F652" s="106">
        <v>0</v>
      </c>
      <c r="G652" s="106">
        <v>0</v>
      </c>
      <c r="H652" s="106">
        <v>0</v>
      </c>
      <c r="I652" s="106">
        <v>0</v>
      </c>
      <c r="J652" s="106">
        <v>0</v>
      </c>
      <c r="K652" s="106">
        <v>0</v>
      </c>
      <c r="L652" s="107">
        <f t="shared" si="62"/>
        <v>183088</v>
      </c>
      <c r="M652" s="107">
        <f t="shared" si="63"/>
        <v>0</v>
      </c>
      <c r="N652" s="107">
        <f t="shared" si="60"/>
        <v>183088</v>
      </c>
      <c r="O652" s="133">
        <f t="shared" si="64"/>
        <v>166</v>
      </c>
      <c r="P652" s="133">
        <f t="shared" si="61"/>
        <v>0</v>
      </c>
    </row>
    <row r="653" spans="1:16" x14ac:dyDescent="0.2">
      <c r="A653" s="104">
        <v>3582</v>
      </c>
      <c r="B653" s="105">
        <v>27</v>
      </c>
      <c r="C653" s="132">
        <f t="shared" si="59"/>
        <v>0</v>
      </c>
      <c r="D653" s="106">
        <v>0</v>
      </c>
      <c r="E653" s="106">
        <v>0</v>
      </c>
      <c r="F653" s="106">
        <v>0</v>
      </c>
      <c r="G653" s="106">
        <v>0</v>
      </c>
      <c r="H653" s="106">
        <v>0</v>
      </c>
      <c r="I653" s="106">
        <v>0</v>
      </c>
      <c r="J653" s="106">
        <v>0</v>
      </c>
      <c r="K653" s="106">
        <v>0</v>
      </c>
      <c r="L653" s="107">
        <f t="shared" si="62"/>
        <v>0</v>
      </c>
      <c r="M653" s="107">
        <f t="shared" si="63"/>
        <v>0</v>
      </c>
      <c r="N653" s="107">
        <f t="shared" si="60"/>
        <v>0</v>
      </c>
      <c r="O653" s="133">
        <f t="shared" si="64"/>
        <v>0</v>
      </c>
      <c r="P653" s="133">
        <f t="shared" si="61"/>
        <v>0</v>
      </c>
    </row>
    <row r="654" spans="1:16" x14ac:dyDescent="0.2">
      <c r="A654" s="104">
        <v>3583</v>
      </c>
      <c r="B654" s="105">
        <v>1</v>
      </c>
      <c r="C654" s="132">
        <f t="shared" si="59"/>
        <v>8.1032515457526674E-4</v>
      </c>
      <c r="D654" s="106">
        <v>17568</v>
      </c>
      <c r="E654" s="106">
        <v>0</v>
      </c>
      <c r="F654" s="106">
        <v>0</v>
      </c>
      <c r="G654" s="106">
        <v>0</v>
      </c>
      <c r="H654" s="106">
        <v>28448</v>
      </c>
      <c r="I654" s="106">
        <v>0</v>
      </c>
      <c r="J654" s="106">
        <v>0</v>
      </c>
      <c r="K654" s="106">
        <v>0</v>
      </c>
      <c r="L654" s="107">
        <f t="shared" si="62"/>
        <v>46016</v>
      </c>
      <c r="M654" s="107">
        <f t="shared" si="63"/>
        <v>0</v>
      </c>
      <c r="N654" s="107">
        <f t="shared" si="60"/>
        <v>46016</v>
      </c>
      <c r="O654" s="133">
        <f t="shared" si="64"/>
        <v>37</v>
      </c>
      <c r="P654" s="133">
        <f t="shared" si="61"/>
        <v>0</v>
      </c>
    </row>
    <row r="655" spans="1:16" x14ac:dyDescent="0.2">
      <c r="A655" s="104">
        <v>3583</v>
      </c>
      <c r="B655" s="105">
        <v>2</v>
      </c>
      <c r="C655" s="132">
        <f t="shared" si="59"/>
        <v>8.1765472883775655E-4</v>
      </c>
      <c r="D655" s="106">
        <v>3888</v>
      </c>
      <c r="E655" s="106">
        <v>0</v>
      </c>
      <c r="F655" s="106">
        <v>0</v>
      </c>
      <c r="G655" s="106">
        <v>0</v>
      </c>
      <c r="H655" s="106">
        <v>180544</v>
      </c>
      <c r="I655" s="106">
        <v>0</v>
      </c>
      <c r="J655" s="106">
        <v>1568</v>
      </c>
      <c r="K655" s="106">
        <v>0</v>
      </c>
      <c r="L655" s="107">
        <f t="shared" si="62"/>
        <v>186000</v>
      </c>
      <c r="M655" s="107">
        <f t="shared" si="63"/>
        <v>0</v>
      </c>
      <c r="N655" s="107">
        <f t="shared" si="60"/>
        <v>186000</v>
      </c>
      <c r="O655" s="133">
        <f t="shared" si="64"/>
        <v>152</v>
      </c>
      <c r="P655" s="133">
        <f t="shared" si="61"/>
        <v>0</v>
      </c>
    </row>
    <row r="656" spans="1:16" x14ac:dyDescent="0.2">
      <c r="A656" s="104">
        <v>3583</v>
      </c>
      <c r="B656" s="105">
        <v>3</v>
      </c>
      <c r="C656" s="132">
        <f t="shared" si="59"/>
        <v>7.3214302910870838E-4</v>
      </c>
      <c r="D656" s="106">
        <v>0</v>
      </c>
      <c r="E656" s="106">
        <v>266304</v>
      </c>
      <c r="F656" s="106">
        <v>0</v>
      </c>
      <c r="G656" s="106">
        <v>0</v>
      </c>
      <c r="H656" s="106">
        <v>168048</v>
      </c>
      <c r="I656" s="106">
        <v>35424</v>
      </c>
      <c r="J656" s="106">
        <v>0</v>
      </c>
      <c r="K656" s="106">
        <v>252</v>
      </c>
      <c r="L656" s="107">
        <f t="shared" si="62"/>
        <v>470028</v>
      </c>
      <c r="M656" s="107">
        <f t="shared" si="63"/>
        <v>30198</v>
      </c>
      <c r="N656" s="107">
        <f t="shared" si="60"/>
        <v>500226</v>
      </c>
      <c r="O656" s="133">
        <f t="shared" si="64"/>
        <v>366</v>
      </c>
      <c r="P656" s="133">
        <f t="shared" si="61"/>
        <v>0</v>
      </c>
    </row>
    <row r="657" spans="1:16" x14ac:dyDescent="0.2">
      <c r="A657" s="104">
        <v>3583</v>
      </c>
      <c r="B657" s="105">
        <v>4</v>
      </c>
      <c r="C657" s="132">
        <f t="shared" si="59"/>
        <v>7.2969983768787848E-4</v>
      </c>
      <c r="D657" s="106">
        <v>40800</v>
      </c>
      <c r="E657" s="106">
        <v>23136</v>
      </c>
      <c r="F657" s="106">
        <v>0</v>
      </c>
      <c r="G657" s="106">
        <v>0</v>
      </c>
      <c r="H657" s="106">
        <v>128096</v>
      </c>
      <c r="I657" s="106">
        <v>23408</v>
      </c>
      <c r="J657" s="106">
        <v>1358</v>
      </c>
      <c r="K657" s="106">
        <v>580</v>
      </c>
      <c r="L657" s="107">
        <f t="shared" si="62"/>
        <v>217378</v>
      </c>
      <c r="M657" s="107">
        <f t="shared" si="63"/>
        <v>4712.4000000000005</v>
      </c>
      <c r="N657" s="107">
        <f t="shared" si="60"/>
        <v>222090.4</v>
      </c>
      <c r="O657" s="133">
        <f t="shared" si="64"/>
        <v>162</v>
      </c>
      <c r="P657" s="133">
        <f t="shared" si="61"/>
        <v>0</v>
      </c>
    </row>
    <row r="658" spans="1:16" x14ac:dyDescent="0.2">
      <c r="A658" s="104">
        <v>3583</v>
      </c>
      <c r="B658" s="105">
        <v>5</v>
      </c>
      <c r="C658" s="132">
        <f t="shared" si="59"/>
        <v>2.8715643166154678E-3</v>
      </c>
      <c r="D658" s="106">
        <v>0</v>
      </c>
      <c r="E658" s="106">
        <v>0</v>
      </c>
      <c r="F658" s="106">
        <v>0</v>
      </c>
      <c r="G658" s="106">
        <v>0</v>
      </c>
      <c r="H658" s="106">
        <v>0</v>
      </c>
      <c r="I658" s="106">
        <v>0</v>
      </c>
      <c r="J658" s="106">
        <v>6480</v>
      </c>
      <c r="K658" s="106">
        <v>0</v>
      </c>
      <c r="L658" s="107">
        <f t="shared" si="62"/>
        <v>6480</v>
      </c>
      <c r="M658" s="107">
        <f t="shared" si="63"/>
        <v>0</v>
      </c>
      <c r="N658" s="107">
        <f t="shared" si="60"/>
        <v>6480</v>
      </c>
      <c r="O658" s="133">
        <f t="shared" si="64"/>
        <v>19</v>
      </c>
      <c r="P658" s="133">
        <f t="shared" si="61"/>
        <v>0</v>
      </c>
    </row>
    <row r="659" spans="1:16" x14ac:dyDescent="0.2">
      <c r="A659" s="104">
        <v>3583</v>
      </c>
      <c r="B659" s="105">
        <v>6</v>
      </c>
      <c r="C659" s="132">
        <f t="shared" si="59"/>
        <v>7.9485160891001037E-4</v>
      </c>
      <c r="D659" s="106">
        <v>0</v>
      </c>
      <c r="E659" s="106">
        <v>0</v>
      </c>
      <c r="F659" s="106">
        <v>0</v>
      </c>
      <c r="G659" s="106">
        <v>0</v>
      </c>
      <c r="H659" s="106">
        <v>12736</v>
      </c>
      <c r="I659" s="106">
        <v>0</v>
      </c>
      <c r="J659" s="106">
        <v>24</v>
      </c>
      <c r="K659" s="106">
        <v>0</v>
      </c>
      <c r="L659" s="107">
        <f t="shared" si="62"/>
        <v>12760</v>
      </c>
      <c r="M659" s="107">
        <f t="shared" si="63"/>
        <v>0</v>
      </c>
      <c r="N659" s="107">
        <f t="shared" si="60"/>
        <v>12760</v>
      </c>
      <c r="O659" s="133">
        <f t="shared" si="64"/>
        <v>10</v>
      </c>
      <c r="P659" s="133">
        <f t="shared" si="61"/>
        <v>0</v>
      </c>
    </row>
    <row r="660" spans="1:16" x14ac:dyDescent="0.2">
      <c r="A660" s="104">
        <v>3583</v>
      </c>
      <c r="B660" s="105">
        <v>7</v>
      </c>
      <c r="C660" s="132">
        <f t="shared" si="59"/>
        <v>8.746625286571221E-4</v>
      </c>
      <c r="D660" s="106">
        <v>0</v>
      </c>
      <c r="E660" s="106">
        <v>12624</v>
      </c>
      <c r="F660" s="106">
        <v>0</v>
      </c>
      <c r="G660" s="106">
        <v>0</v>
      </c>
      <c r="H660" s="106">
        <v>0</v>
      </c>
      <c r="I660" s="106">
        <v>66864</v>
      </c>
      <c r="J660" s="106">
        <v>0</v>
      </c>
      <c r="K660" s="106">
        <v>26844</v>
      </c>
      <c r="L660" s="107">
        <f t="shared" si="62"/>
        <v>106332</v>
      </c>
      <c r="M660" s="107">
        <f t="shared" si="63"/>
        <v>10633.2</v>
      </c>
      <c r="N660" s="107">
        <f t="shared" si="60"/>
        <v>116965.2</v>
      </c>
      <c r="O660" s="133">
        <f t="shared" si="64"/>
        <v>102</v>
      </c>
      <c r="P660" s="133">
        <f t="shared" si="61"/>
        <v>0</v>
      </c>
    </row>
    <row r="661" spans="1:16" x14ac:dyDescent="0.2">
      <c r="A661" s="104">
        <v>3583</v>
      </c>
      <c r="B661" s="105">
        <v>8</v>
      </c>
      <c r="C661" s="132">
        <f t="shared" si="59"/>
        <v>9.0886720854874148E-4</v>
      </c>
      <c r="D661" s="106">
        <v>0</v>
      </c>
      <c r="E661" s="106">
        <v>0</v>
      </c>
      <c r="F661" s="106">
        <v>0</v>
      </c>
      <c r="G661" s="106">
        <v>0</v>
      </c>
      <c r="H661" s="106">
        <v>84560</v>
      </c>
      <c r="I661" s="106">
        <v>0</v>
      </c>
      <c r="J661" s="106">
        <v>2744</v>
      </c>
      <c r="K661" s="106">
        <v>0</v>
      </c>
      <c r="L661" s="107">
        <f t="shared" si="62"/>
        <v>87304</v>
      </c>
      <c r="M661" s="107">
        <f t="shared" si="63"/>
        <v>0</v>
      </c>
      <c r="N661" s="107">
        <f t="shared" si="60"/>
        <v>87304</v>
      </c>
      <c r="O661" s="133">
        <f t="shared" si="64"/>
        <v>79</v>
      </c>
      <c r="P661" s="133">
        <f t="shared" si="61"/>
        <v>0</v>
      </c>
    </row>
    <row r="662" spans="1:16" x14ac:dyDescent="0.2">
      <c r="A662" s="104">
        <v>3583</v>
      </c>
      <c r="B662" s="105">
        <v>9</v>
      </c>
      <c r="C662" s="132">
        <f t="shared" si="59"/>
        <v>7.8019246038503074E-4</v>
      </c>
      <c r="D662" s="106">
        <v>8256</v>
      </c>
      <c r="E662" s="106">
        <v>15040</v>
      </c>
      <c r="F662" s="106">
        <v>0</v>
      </c>
      <c r="G662" s="106">
        <v>0</v>
      </c>
      <c r="H662" s="106">
        <v>143296</v>
      </c>
      <c r="I662" s="106">
        <v>0</v>
      </c>
      <c r="J662" s="106">
        <v>0</v>
      </c>
      <c r="K662" s="106">
        <v>108</v>
      </c>
      <c r="L662" s="107">
        <f t="shared" si="62"/>
        <v>166700</v>
      </c>
      <c r="M662" s="107">
        <f t="shared" si="63"/>
        <v>1514.8000000000002</v>
      </c>
      <c r="N662" s="107">
        <f t="shared" si="60"/>
        <v>168214.8</v>
      </c>
      <c r="O662" s="133">
        <f t="shared" si="64"/>
        <v>131</v>
      </c>
      <c r="P662" s="133">
        <f t="shared" si="61"/>
        <v>0</v>
      </c>
    </row>
    <row r="663" spans="1:16" x14ac:dyDescent="0.2">
      <c r="A663" s="104">
        <v>3583</v>
      </c>
      <c r="B663" s="105">
        <v>10</v>
      </c>
      <c r="C663" s="132">
        <f t="shared" si="59"/>
        <v>1.1564439391928429E-3</v>
      </c>
      <c r="D663" s="106">
        <v>0</v>
      </c>
      <c r="E663" s="106">
        <v>2240</v>
      </c>
      <c r="F663" s="106">
        <v>0</v>
      </c>
      <c r="G663" s="106">
        <v>0</v>
      </c>
      <c r="H663" s="106">
        <v>0</v>
      </c>
      <c r="I663" s="106">
        <v>0</v>
      </c>
      <c r="J663" s="106">
        <v>0</v>
      </c>
      <c r="K663" s="106">
        <v>0</v>
      </c>
      <c r="L663" s="107">
        <f t="shared" si="62"/>
        <v>2240</v>
      </c>
      <c r="M663" s="107">
        <f t="shared" si="63"/>
        <v>224</v>
      </c>
      <c r="N663" s="107">
        <f t="shared" si="60"/>
        <v>2464</v>
      </c>
      <c r="O663" s="133">
        <f t="shared" si="64"/>
        <v>3</v>
      </c>
      <c r="P663" s="133">
        <f t="shared" si="61"/>
        <v>0</v>
      </c>
    </row>
    <row r="664" spans="1:16" x14ac:dyDescent="0.2">
      <c r="A664" s="104">
        <v>3583</v>
      </c>
      <c r="B664" s="105">
        <v>11</v>
      </c>
      <c r="C664" s="132">
        <f t="shared" si="59"/>
        <v>8.0055238889194702E-4</v>
      </c>
      <c r="D664" s="106">
        <v>0</v>
      </c>
      <c r="E664" s="106">
        <v>8976</v>
      </c>
      <c r="F664" s="106">
        <v>0</v>
      </c>
      <c r="G664" s="106">
        <v>0</v>
      </c>
      <c r="H664" s="106">
        <v>0</v>
      </c>
      <c r="I664" s="106">
        <v>249504</v>
      </c>
      <c r="J664" s="106">
        <v>0</v>
      </c>
      <c r="K664" s="106">
        <v>3616</v>
      </c>
      <c r="L664" s="107">
        <f t="shared" si="62"/>
        <v>262096</v>
      </c>
      <c r="M664" s="107">
        <f t="shared" si="63"/>
        <v>26209.600000000002</v>
      </c>
      <c r="N664" s="107">
        <f t="shared" si="60"/>
        <v>288305.59999999998</v>
      </c>
      <c r="O664" s="133">
        <f t="shared" si="64"/>
        <v>231</v>
      </c>
      <c r="P664" s="133">
        <f t="shared" si="61"/>
        <v>0</v>
      </c>
    </row>
    <row r="665" spans="1:16" x14ac:dyDescent="0.2">
      <c r="A665" s="104">
        <v>3583</v>
      </c>
      <c r="B665" s="105">
        <v>12</v>
      </c>
      <c r="C665" s="132">
        <f t="shared" si="59"/>
        <v>7.6960529756143418E-4</v>
      </c>
      <c r="D665" s="106">
        <v>233808</v>
      </c>
      <c r="E665" s="106">
        <v>0</v>
      </c>
      <c r="F665" s="106">
        <v>0</v>
      </c>
      <c r="G665" s="106">
        <v>78396</v>
      </c>
      <c r="H665" s="106">
        <v>0</v>
      </c>
      <c r="I665" s="106">
        <v>0</v>
      </c>
      <c r="J665" s="106">
        <v>72</v>
      </c>
      <c r="K665" s="106">
        <v>0</v>
      </c>
      <c r="L665" s="107">
        <f t="shared" si="62"/>
        <v>312276</v>
      </c>
      <c r="M665" s="107">
        <f t="shared" si="63"/>
        <v>0</v>
      </c>
      <c r="N665" s="107">
        <f t="shared" si="60"/>
        <v>312276</v>
      </c>
      <c r="O665" s="133">
        <f t="shared" si="64"/>
        <v>240</v>
      </c>
      <c r="P665" s="133">
        <f t="shared" si="61"/>
        <v>60.333976907626194</v>
      </c>
    </row>
    <row r="666" spans="1:16" x14ac:dyDescent="0.2">
      <c r="A666" s="104">
        <v>3583</v>
      </c>
      <c r="B666" s="105">
        <v>13</v>
      </c>
      <c r="C666" s="132">
        <f t="shared" si="59"/>
        <v>7.1666948344345212E-4</v>
      </c>
      <c r="D666" s="106">
        <v>17520</v>
      </c>
      <c r="E666" s="106">
        <v>0</v>
      </c>
      <c r="F666" s="106">
        <v>0</v>
      </c>
      <c r="G666" s="106">
        <v>0</v>
      </c>
      <c r="H666" s="106">
        <v>144</v>
      </c>
      <c r="I666" s="106">
        <v>0</v>
      </c>
      <c r="J666" s="106">
        <v>48</v>
      </c>
      <c r="K666" s="106">
        <v>0</v>
      </c>
      <c r="L666" s="107">
        <f t="shared" si="62"/>
        <v>17712</v>
      </c>
      <c r="M666" s="107">
        <f t="shared" si="63"/>
        <v>0</v>
      </c>
      <c r="N666" s="107">
        <f t="shared" si="60"/>
        <v>17712</v>
      </c>
      <c r="O666" s="133">
        <f t="shared" si="64"/>
        <v>13</v>
      </c>
      <c r="P666" s="133">
        <f t="shared" si="61"/>
        <v>0</v>
      </c>
    </row>
    <row r="667" spans="1:16" x14ac:dyDescent="0.2">
      <c r="A667" s="104">
        <v>3583</v>
      </c>
      <c r="B667" s="105">
        <v>14</v>
      </c>
      <c r="C667" s="132">
        <f t="shared" si="59"/>
        <v>1.1613303220345029E-3</v>
      </c>
      <c r="D667" s="106">
        <v>0</v>
      </c>
      <c r="E667" s="106">
        <v>0</v>
      </c>
      <c r="F667" s="106">
        <v>0</v>
      </c>
      <c r="G667" s="106">
        <v>0</v>
      </c>
      <c r="H667" s="106">
        <v>0</v>
      </c>
      <c r="I667" s="106">
        <v>100288</v>
      </c>
      <c r="J667" s="106">
        <v>0</v>
      </c>
      <c r="K667" s="106">
        <v>7417</v>
      </c>
      <c r="L667" s="107">
        <f t="shared" si="62"/>
        <v>107705</v>
      </c>
      <c r="M667" s="107">
        <f t="shared" si="63"/>
        <v>10770.5</v>
      </c>
      <c r="N667" s="107">
        <f t="shared" si="60"/>
        <v>118475.5</v>
      </c>
      <c r="O667" s="133">
        <f t="shared" si="64"/>
        <v>138</v>
      </c>
      <c r="P667" s="133">
        <f t="shared" si="61"/>
        <v>0</v>
      </c>
    </row>
    <row r="668" spans="1:16" x14ac:dyDescent="0.2">
      <c r="A668" s="104">
        <v>3583</v>
      </c>
      <c r="B668" s="105">
        <v>15</v>
      </c>
      <c r="C668" s="132">
        <f t="shared" si="59"/>
        <v>1.6320518691144066E-3</v>
      </c>
      <c r="D668" s="106">
        <v>0</v>
      </c>
      <c r="E668" s="106">
        <v>0</v>
      </c>
      <c r="F668" s="106">
        <v>0</v>
      </c>
      <c r="G668" s="106">
        <v>0</v>
      </c>
      <c r="H668" s="106">
        <v>0</v>
      </c>
      <c r="I668" s="106">
        <v>0</v>
      </c>
      <c r="J668" s="106">
        <v>0</v>
      </c>
      <c r="K668" s="106">
        <v>0</v>
      </c>
      <c r="L668" s="107">
        <f t="shared" si="62"/>
        <v>0</v>
      </c>
      <c r="M668" s="107">
        <f t="shared" si="63"/>
        <v>0</v>
      </c>
      <c r="N668" s="107">
        <f t="shared" si="60"/>
        <v>0</v>
      </c>
      <c r="O668" s="133">
        <f t="shared" si="64"/>
        <v>0</v>
      </c>
      <c r="P668" s="133">
        <f t="shared" si="61"/>
        <v>0</v>
      </c>
    </row>
    <row r="669" spans="1:16" x14ac:dyDescent="0.2">
      <c r="A669" s="104">
        <v>3583</v>
      </c>
      <c r="B669" s="105">
        <v>16</v>
      </c>
      <c r="C669" s="132">
        <f t="shared" si="59"/>
        <v>9.4958706556257393E-4</v>
      </c>
      <c r="D669" s="106">
        <v>11424</v>
      </c>
      <c r="E669" s="106">
        <v>0</v>
      </c>
      <c r="F669" s="106">
        <v>0</v>
      </c>
      <c r="G669" s="106">
        <v>0</v>
      </c>
      <c r="H669" s="106">
        <v>0</v>
      </c>
      <c r="I669" s="106">
        <v>13600</v>
      </c>
      <c r="J669" s="106">
        <v>0</v>
      </c>
      <c r="K669" s="106">
        <v>5808</v>
      </c>
      <c r="L669" s="107">
        <f t="shared" si="62"/>
        <v>30832</v>
      </c>
      <c r="M669" s="107">
        <f t="shared" si="63"/>
        <v>1940.8000000000002</v>
      </c>
      <c r="N669" s="107">
        <f t="shared" si="60"/>
        <v>32772.800000000003</v>
      </c>
      <c r="O669" s="133">
        <f t="shared" si="64"/>
        <v>31</v>
      </c>
      <c r="P669" s="133">
        <f t="shared" si="61"/>
        <v>0</v>
      </c>
    </row>
    <row r="670" spans="1:16" x14ac:dyDescent="0.2">
      <c r="A670" s="104">
        <v>3583</v>
      </c>
      <c r="B670" s="105">
        <v>17</v>
      </c>
      <c r="C670" s="132">
        <f t="shared" si="59"/>
        <v>1.30303542444264E-3</v>
      </c>
      <c r="D670" s="106">
        <v>0</v>
      </c>
      <c r="E670" s="106">
        <v>0</v>
      </c>
      <c r="F670" s="106">
        <v>0</v>
      </c>
      <c r="G670" s="106">
        <v>0</v>
      </c>
      <c r="H670" s="106">
        <v>0</v>
      </c>
      <c r="I670" s="106">
        <v>0</v>
      </c>
      <c r="J670" s="106">
        <v>0</v>
      </c>
      <c r="K670" s="106">
        <v>0</v>
      </c>
      <c r="L670" s="107">
        <f t="shared" si="62"/>
        <v>0</v>
      </c>
      <c r="M670" s="107">
        <f t="shared" si="63"/>
        <v>0</v>
      </c>
      <c r="N670" s="107">
        <f t="shared" si="60"/>
        <v>0</v>
      </c>
      <c r="O670" s="133">
        <f t="shared" si="64"/>
        <v>0</v>
      </c>
      <c r="P670" s="133">
        <f t="shared" si="61"/>
        <v>0</v>
      </c>
    </row>
    <row r="671" spans="1:16" x14ac:dyDescent="0.2">
      <c r="A671" s="104">
        <v>3583</v>
      </c>
      <c r="B671" s="105">
        <v>18</v>
      </c>
      <c r="C671" s="132">
        <f t="shared" si="59"/>
        <v>9.8053415689308655E-4</v>
      </c>
      <c r="D671" s="106">
        <v>0</v>
      </c>
      <c r="E671" s="106">
        <v>0</v>
      </c>
      <c r="F671" s="106">
        <v>0</v>
      </c>
      <c r="G671" s="106">
        <v>0</v>
      </c>
      <c r="H671" s="106">
        <v>0</v>
      </c>
      <c r="I671" s="106">
        <v>39424</v>
      </c>
      <c r="J671" s="106">
        <v>0</v>
      </c>
      <c r="K671" s="106">
        <v>0</v>
      </c>
      <c r="L671" s="107">
        <f t="shared" si="62"/>
        <v>39424</v>
      </c>
      <c r="M671" s="107">
        <f t="shared" si="63"/>
        <v>3942.4</v>
      </c>
      <c r="N671" s="107">
        <f t="shared" si="60"/>
        <v>43366.400000000001</v>
      </c>
      <c r="O671" s="133">
        <f t="shared" si="64"/>
        <v>43</v>
      </c>
      <c r="P671" s="133">
        <f t="shared" si="61"/>
        <v>0</v>
      </c>
    </row>
    <row r="672" spans="1:16" x14ac:dyDescent="0.2">
      <c r="A672" s="104">
        <v>3583</v>
      </c>
      <c r="B672" s="105">
        <v>19</v>
      </c>
      <c r="C672" s="132">
        <f t="shared" si="59"/>
        <v>7.2644224912677183E-4</v>
      </c>
      <c r="D672" s="106">
        <v>0</v>
      </c>
      <c r="E672" s="106">
        <v>108736</v>
      </c>
      <c r="F672" s="106">
        <v>78970</v>
      </c>
      <c r="G672" s="106">
        <v>0</v>
      </c>
      <c r="H672" s="106">
        <v>0</v>
      </c>
      <c r="I672" s="106">
        <v>43792</v>
      </c>
      <c r="J672" s="106">
        <v>0</v>
      </c>
      <c r="K672" s="106">
        <v>0</v>
      </c>
      <c r="L672" s="107">
        <f t="shared" si="62"/>
        <v>231498</v>
      </c>
      <c r="M672" s="107">
        <f t="shared" si="63"/>
        <v>23149.800000000003</v>
      </c>
      <c r="N672" s="107">
        <f t="shared" si="60"/>
        <v>254647.8</v>
      </c>
      <c r="O672" s="133">
        <f t="shared" si="64"/>
        <v>185</v>
      </c>
      <c r="P672" s="133">
        <f t="shared" si="61"/>
        <v>63.103858854895286</v>
      </c>
    </row>
    <row r="673" spans="1:16" x14ac:dyDescent="0.2">
      <c r="A673" s="104">
        <v>3583</v>
      </c>
      <c r="B673" s="105">
        <v>20</v>
      </c>
      <c r="C673" s="132">
        <f t="shared" ref="C673:C736" si="65">C646</f>
        <v>9.0235203142652819E-4</v>
      </c>
      <c r="D673" s="106">
        <v>0</v>
      </c>
      <c r="E673" s="106">
        <v>0</v>
      </c>
      <c r="F673" s="106">
        <v>0</v>
      </c>
      <c r="G673" s="106">
        <v>0</v>
      </c>
      <c r="H673" s="106">
        <v>32576</v>
      </c>
      <c r="I673" s="106">
        <v>0</v>
      </c>
      <c r="J673" s="106">
        <v>208</v>
      </c>
      <c r="K673" s="106">
        <v>0</v>
      </c>
      <c r="L673" s="107">
        <f t="shared" si="62"/>
        <v>32784</v>
      </c>
      <c r="M673" s="107">
        <f t="shared" si="63"/>
        <v>0</v>
      </c>
      <c r="N673" s="107">
        <f t="shared" si="60"/>
        <v>32784</v>
      </c>
      <c r="O673" s="133">
        <f t="shared" si="64"/>
        <v>30</v>
      </c>
      <c r="P673" s="133">
        <f t="shared" si="61"/>
        <v>0</v>
      </c>
    </row>
    <row r="674" spans="1:16" x14ac:dyDescent="0.2">
      <c r="A674" s="104">
        <v>3583</v>
      </c>
      <c r="B674" s="105">
        <v>21</v>
      </c>
      <c r="C674" s="132">
        <f t="shared" si="65"/>
        <v>9.2026876851261457E-4</v>
      </c>
      <c r="D674" s="106">
        <v>0</v>
      </c>
      <c r="E674" s="106">
        <v>0</v>
      </c>
      <c r="F674" s="106">
        <v>0</v>
      </c>
      <c r="G674" s="106">
        <v>0</v>
      </c>
      <c r="H674" s="106">
        <v>42416</v>
      </c>
      <c r="I674" s="106">
        <v>0</v>
      </c>
      <c r="J674" s="106">
        <v>0</v>
      </c>
      <c r="K674" s="106">
        <v>0</v>
      </c>
      <c r="L674" s="107">
        <f t="shared" si="62"/>
        <v>42416</v>
      </c>
      <c r="M674" s="107">
        <f t="shared" si="63"/>
        <v>0</v>
      </c>
      <c r="N674" s="107">
        <f t="shared" si="60"/>
        <v>42416</v>
      </c>
      <c r="O674" s="133">
        <f t="shared" si="64"/>
        <v>39</v>
      </c>
      <c r="P674" s="133">
        <f t="shared" si="61"/>
        <v>0</v>
      </c>
    </row>
    <row r="675" spans="1:16" x14ac:dyDescent="0.2">
      <c r="A675" s="104">
        <v>3583</v>
      </c>
      <c r="B675" s="105">
        <v>22</v>
      </c>
      <c r="C675" s="132">
        <f t="shared" si="65"/>
        <v>8.1521153741692665E-4</v>
      </c>
      <c r="D675" s="106">
        <v>0</v>
      </c>
      <c r="E675" s="106">
        <v>0</v>
      </c>
      <c r="F675" s="106">
        <v>0</v>
      </c>
      <c r="G675" s="106">
        <v>0</v>
      </c>
      <c r="H675" s="106">
        <v>29152</v>
      </c>
      <c r="I675" s="106">
        <v>0</v>
      </c>
      <c r="J675" s="106">
        <v>0</v>
      </c>
      <c r="K675" s="106">
        <v>0</v>
      </c>
      <c r="L675" s="107">
        <f t="shared" si="62"/>
        <v>29152</v>
      </c>
      <c r="M675" s="107">
        <f t="shared" si="63"/>
        <v>0</v>
      </c>
      <c r="N675" s="107">
        <f t="shared" si="60"/>
        <v>29152</v>
      </c>
      <c r="O675" s="133">
        <f t="shared" si="64"/>
        <v>24</v>
      </c>
      <c r="P675" s="133">
        <f t="shared" si="61"/>
        <v>0</v>
      </c>
    </row>
    <row r="676" spans="1:16" x14ac:dyDescent="0.2">
      <c r="A676" s="104">
        <v>3583</v>
      </c>
      <c r="B676" s="105">
        <v>23</v>
      </c>
      <c r="C676" s="132">
        <f t="shared" si="65"/>
        <v>9.2922713705565765E-4</v>
      </c>
      <c r="D676" s="106">
        <v>30432</v>
      </c>
      <c r="E676" s="106">
        <v>0</v>
      </c>
      <c r="F676" s="106">
        <v>0</v>
      </c>
      <c r="G676" s="106">
        <v>0</v>
      </c>
      <c r="H676" s="106">
        <v>0</v>
      </c>
      <c r="I676" s="106">
        <v>0</v>
      </c>
      <c r="J676" s="106">
        <v>0</v>
      </c>
      <c r="K676" s="106">
        <v>0</v>
      </c>
      <c r="L676" s="107">
        <f t="shared" si="62"/>
        <v>30432</v>
      </c>
      <c r="M676" s="107">
        <f t="shared" si="63"/>
        <v>0</v>
      </c>
      <c r="N676" s="107">
        <f t="shared" si="60"/>
        <v>30432</v>
      </c>
      <c r="O676" s="133">
        <f t="shared" si="64"/>
        <v>28</v>
      </c>
      <c r="P676" s="133">
        <f t="shared" si="61"/>
        <v>0</v>
      </c>
    </row>
    <row r="677" spans="1:16" x14ac:dyDescent="0.2">
      <c r="A677" s="104">
        <v>3583</v>
      </c>
      <c r="B677" s="105">
        <v>24</v>
      </c>
      <c r="C677" s="132">
        <f t="shared" si="65"/>
        <v>8.0625316887388357E-4</v>
      </c>
      <c r="D677" s="106">
        <v>22320</v>
      </c>
      <c r="E677" s="106">
        <v>0</v>
      </c>
      <c r="F677" s="106">
        <v>0</v>
      </c>
      <c r="G677" s="106">
        <v>0</v>
      </c>
      <c r="H677" s="106">
        <v>256</v>
      </c>
      <c r="I677" s="106">
        <v>0</v>
      </c>
      <c r="J677" s="106">
        <v>600</v>
      </c>
      <c r="K677" s="106">
        <v>0</v>
      </c>
      <c r="L677" s="107">
        <f t="shared" si="62"/>
        <v>23176</v>
      </c>
      <c r="M677" s="107">
        <f t="shared" si="63"/>
        <v>0</v>
      </c>
      <c r="N677" s="107">
        <f t="shared" si="60"/>
        <v>23176</v>
      </c>
      <c r="O677" s="133">
        <f t="shared" si="64"/>
        <v>19</v>
      </c>
      <c r="P677" s="133">
        <f t="shared" si="61"/>
        <v>0</v>
      </c>
    </row>
    <row r="678" spans="1:16" x14ac:dyDescent="0.2">
      <c r="A678" s="104">
        <v>3583</v>
      </c>
      <c r="B678" s="105">
        <v>25</v>
      </c>
      <c r="C678" s="132">
        <f t="shared" si="65"/>
        <v>6.7513522928934282E-4</v>
      </c>
      <c r="D678" s="106">
        <v>309488</v>
      </c>
      <c r="E678" s="106">
        <v>0</v>
      </c>
      <c r="F678" s="106">
        <v>0</v>
      </c>
      <c r="G678" s="106">
        <v>0</v>
      </c>
      <c r="H678" s="106">
        <v>1600</v>
      </c>
      <c r="I678" s="106">
        <v>0</v>
      </c>
      <c r="J678" s="106">
        <v>0</v>
      </c>
      <c r="K678" s="106">
        <v>0</v>
      </c>
      <c r="L678" s="107">
        <f t="shared" si="62"/>
        <v>311088</v>
      </c>
      <c r="M678" s="107">
        <f t="shared" si="63"/>
        <v>0</v>
      </c>
      <c r="N678" s="107">
        <f t="shared" si="60"/>
        <v>311088</v>
      </c>
      <c r="O678" s="133">
        <f t="shared" si="64"/>
        <v>210</v>
      </c>
      <c r="P678" s="133">
        <f t="shared" si="61"/>
        <v>0</v>
      </c>
    </row>
    <row r="679" spans="1:16" x14ac:dyDescent="0.2">
      <c r="A679" s="104">
        <v>3583</v>
      </c>
      <c r="B679" s="105">
        <v>26</v>
      </c>
      <c r="C679" s="132">
        <f t="shared" si="65"/>
        <v>9.0398082570708146E-4</v>
      </c>
      <c r="D679" s="106">
        <v>86448</v>
      </c>
      <c r="E679" s="106">
        <v>0</v>
      </c>
      <c r="F679" s="106">
        <v>0</v>
      </c>
      <c r="G679" s="106">
        <v>0</v>
      </c>
      <c r="H679" s="106">
        <v>8736</v>
      </c>
      <c r="I679" s="106">
        <v>0</v>
      </c>
      <c r="J679" s="106">
        <v>5696</v>
      </c>
      <c r="K679" s="106">
        <v>0</v>
      </c>
      <c r="L679" s="107">
        <f t="shared" si="62"/>
        <v>100880</v>
      </c>
      <c r="M679" s="107">
        <f t="shared" si="63"/>
        <v>0</v>
      </c>
      <c r="N679" s="107">
        <f t="shared" si="60"/>
        <v>100880</v>
      </c>
      <c r="O679" s="133">
        <f t="shared" si="64"/>
        <v>91</v>
      </c>
      <c r="P679" s="133">
        <f t="shared" si="61"/>
        <v>0</v>
      </c>
    </row>
    <row r="680" spans="1:16" x14ac:dyDescent="0.2">
      <c r="A680" s="104">
        <v>3583</v>
      </c>
      <c r="B680" s="105">
        <v>27</v>
      </c>
      <c r="C680" s="132">
        <f t="shared" si="65"/>
        <v>0</v>
      </c>
      <c r="D680" s="106">
        <v>0</v>
      </c>
      <c r="E680" s="106">
        <v>0</v>
      </c>
      <c r="F680" s="106">
        <v>0</v>
      </c>
      <c r="G680" s="106">
        <v>0</v>
      </c>
      <c r="H680" s="106">
        <v>0</v>
      </c>
      <c r="I680" s="106">
        <v>0</v>
      </c>
      <c r="J680" s="106">
        <v>0</v>
      </c>
      <c r="K680" s="106">
        <v>0</v>
      </c>
      <c r="L680" s="107">
        <f t="shared" si="62"/>
        <v>0</v>
      </c>
      <c r="M680" s="107">
        <f t="shared" si="63"/>
        <v>0</v>
      </c>
      <c r="N680" s="107">
        <f t="shared" si="60"/>
        <v>0</v>
      </c>
      <c r="O680" s="133">
        <f t="shared" si="64"/>
        <v>0</v>
      </c>
      <c r="P680" s="133">
        <f t="shared" si="61"/>
        <v>0</v>
      </c>
    </row>
    <row r="681" spans="1:16" x14ac:dyDescent="0.2">
      <c r="A681" s="104">
        <v>3590</v>
      </c>
      <c r="B681" s="105">
        <v>1</v>
      </c>
      <c r="C681" s="132">
        <f t="shared" si="65"/>
        <v>8.1032515457526674E-4</v>
      </c>
      <c r="D681" s="106">
        <v>53344</v>
      </c>
      <c r="E681" s="106">
        <v>0</v>
      </c>
      <c r="F681" s="106">
        <v>0</v>
      </c>
      <c r="G681" s="106">
        <v>0</v>
      </c>
      <c r="H681" s="106">
        <v>0</v>
      </c>
      <c r="I681" s="106">
        <v>0</v>
      </c>
      <c r="J681" s="106">
        <v>1070</v>
      </c>
      <c r="K681" s="106">
        <v>0</v>
      </c>
      <c r="L681" s="107">
        <f t="shared" si="62"/>
        <v>54414</v>
      </c>
      <c r="M681" s="107">
        <f t="shared" si="63"/>
        <v>0</v>
      </c>
      <c r="N681" s="107">
        <f t="shared" si="60"/>
        <v>54414</v>
      </c>
      <c r="O681" s="133">
        <f t="shared" si="64"/>
        <v>44</v>
      </c>
      <c r="P681" s="133">
        <f t="shared" si="61"/>
        <v>0</v>
      </c>
    </row>
    <row r="682" spans="1:16" x14ac:dyDescent="0.2">
      <c r="A682" s="104">
        <v>3590</v>
      </c>
      <c r="B682" s="105">
        <v>2</v>
      </c>
      <c r="C682" s="132">
        <f t="shared" si="65"/>
        <v>8.1765472883775655E-4</v>
      </c>
      <c r="D682" s="106">
        <v>0</v>
      </c>
      <c r="E682" s="106">
        <v>0</v>
      </c>
      <c r="F682" s="106">
        <v>0</v>
      </c>
      <c r="G682" s="106">
        <v>0</v>
      </c>
      <c r="H682" s="106">
        <v>0</v>
      </c>
      <c r="I682" s="106">
        <v>0</v>
      </c>
      <c r="J682" s="106">
        <v>0</v>
      </c>
      <c r="K682" s="106">
        <v>0</v>
      </c>
      <c r="L682" s="107">
        <f t="shared" si="62"/>
        <v>0</v>
      </c>
      <c r="M682" s="107">
        <f t="shared" si="63"/>
        <v>0</v>
      </c>
      <c r="N682" s="107">
        <f t="shared" si="60"/>
        <v>0</v>
      </c>
      <c r="O682" s="133">
        <f t="shared" si="64"/>
        <v>0</v>
      </c>
      <c r="P682" s="133">
        <f t="shared" si="61"/>
        <v>0</v>
      </c>
    </row>
    <row r="683" spans="1:16" x14ac:dyDescent="0.2">
      <c r="A683" s="104">
        <v>3590</v>
      </c>
      <c r="B683" s="105">
        <v>3</v>
      </c>
      <c r="C683" s="132">
        <f t="shared" si="65"/>
        <v>7.3214302910870838E-4</v>
      </c>
      <c r="D683" s="106">
        <v>0</v>
      </c>
      <c r="E683" s="106">
        <v>514112</v>
      </c>
      <c r="F683" s="106">
        <v>0</v>
      </c>
      <c r="G683" s="106">
        <v>0</v>
      </c>
      <c r="H683" s="106">
        <v>0</v>
      </c>
      <c r="I683" s="106">
        <v>0</v>
      </c>
      <c r="J683" s="106">
        <v>0</v>
      </c>
      <c r="K683" s="106">
        <v>0</v>
      </c>
      <c r="L683" s="107">
        <f t="shared" si="62"/>
        <v>514112</v>
      </c>
      <c r="M683" s="107">
        <f t="shared" si="63"/>
        <v>51411.200000000004</v>
      </c>
      <c r="N683" s="107">
        <f t="shared" si="60"/>
        <v>565523.19999999995</v>
      </c>
      <c r="O683" s="133">
        <f t="shared" si="64"/>
        <v>414</v>
      </c>
      <c r="P683" s="133">
        <f t="shared" si="61"/>
        <v>0</v>
      </c>
    </row>
    <row r="684" spans="1:16" x14ac:dyDescent="0.2">
      <c r="A684" s="104">
        <v>3590</v>
      </c>
      <c r="B684" s="105">
        <v>4</v>
      </c>
      <c r="C684" s="132">
        <f t="shared" si="65"/>
        <v>7.2969983768787848E-4</v>
      </c>
      <c r="D684" s="106">
        <v>57760</v>
      </c>
      <c r="E684" s="106">
        <v>22368</v>
      </c>
      <c r="F684" s="106">
        <v>0</v>
      </c>
      <c r="G684" s="106">
        <v>0</v>
      </c>
      <c r="H684" s="106">
        <v>177256</v>
      </c>
      <c r="I684" s="106">
        <v>60104</v>
      </c>
      <c r="J684" s="106">
        <v>4970</v>
      </c>
      <c r="K684" s="106">
        <v>600</v>
      </c>
      <c r="L684" s="107">
        <f t="shared" si="62"/>
        <v>323058</v>
      </c>
      <c r="M684" s="107">
        <f t="shared" si="63"/>
        <v>8307.2000000000007</v>
      </c>
      <c r="N684" s="107">
        <f t="shared" si="60"/>
        <v>331365.2</v>
      </c>
      <c r="O684" s="133">
        <f t="shared" si="64"/>
        <v>242</v>
      </c>
      <c r="P684" s="133">
        <f t="shared" si="61"/>
        <v>0</v>
      </c>
    </row>
    <row r="685" spans="1:16" x14ac:dyDescent="0.2">
      <c r="A685" s="104">
        <v>3590</v>
      </c>
      <c r="B685" s="105">
        <v>5</v>
      </c>
      <c r="C685" s="132">
        <f t="shared" si="65"/>
        <v>2.8715643166154678E-3</v>
      </c>
      <c r="D685" s="106">
        <v>0</v>
      </c>
      <c r="E685" s="106">
        <v>0</v>
      </c>
      <c r="F685" s="106">
        <v>0</v>
      </c>
      <c r="G685" s="106">
        <v>0</v>
      </c>
      <c r="H685" s="106">
        <v>0</v>
      </c>
      <c r="I685" s="106">
        <v>0</v>
      </c>
      <c r="J685" s="106">
        <v>0</v>
      </c>
      <c r="K685" s="106">
        <v>0</v>
      </c>
      <c r="L685" s="107">
        <f t="shared" si="62"/>
        <v>0</v>
      </c>
      <c r="M685" s="107">
        <f t="shared" si="63"/>
        <v>0</v>
      </c>
      <c r="N685" s="107">
        <f t="shared" si="60"/>
        <v>0</v>
      </c>
      <c r="O685" s="133">
        <f t="shared" si="64"/>
        <v>0</v>
      </c>
      <c r="P685" s="133">
        <f t="shared" si="61"/>
        <v>0</v>
      </c>
    </row>
    <row r="686" spans="1:16" x14ac:dyDescent="0.2">
      <c r="A686" s="104">
        <v>3590</v>
      </c>
      <c r="B686" s="105">
        <v>6</v>
      </c>
      <c r="C686" s="132">
        <f t="shared" si="65"/>
        <v>7.9485160891001037E-4</v>
      </c>
      <c r="D686" s="106">
        <v>7296</v>
      </c>
      <c r="E686" s="106">
        <v>0</v>
      </c>
      <c r="F686" s="106">
        <v>0</v>
      </c>
      <c r="G686" s="106">
        <v>0</v>
      </c>
      <c r="H686" s="106">
        <v>13008</v>
      </c>
      <c r="I686" s="106">
        <v>0</v>
      </c>
      <c r="J686" s="106">
        <v>970</v>
      </c>
      <c r="K686" s="106">
        <v>0</v>
      </c>
      <c r="L686" s="107">
        <f t="shared" si="62"/>
        <v>21274</v>
      </c>
      <c r="M686" s="107">
        <f t="shared" si="63"/>
        <v>0</v>
      </c>
      <c r="N686" s="107">
        <f t="shared" si="60"/>
        <v>21274</v>
      </c>
      <c r="O686" s="133">
        <f t="shared" si="64"/>
        <v>17</v>
      </c>
      <c r="P686" s="133">
        <f t="shared" si="61"/>
        <v>0</v>
      </c>
    </row>
    <row r="687" spans="1:16" x14ac:dyDescent="0.2">
      <c r="A687" s="104">
        <v>3590</v>
      </c>
      <c r="B687" s="105">
        <v>7</v>
      </c>
      <c r="C687" s="132">
        <f t="shared" si="65"/>
        <v>8.746625286571221E-4</v>
      </c>
      <c r="D687" s="106">
        <v>0</v>
      </c>
      <c r="E687" s="106">
        <v>39808</v>
      </c>
      <c r="F687" s="106">
        <v>0</v>
      </c>
      <c r="G687" s="106">
        <v>0</v>
      </c>
      <c r="H687" s="106">
        <v>0</v>
      </c>
      <c r="I687" s="106">
        <v>30736</v>
      </c>
      <c r="J687" s="106">
        <v>0</v>
      </c>
      <c r="K687" s="106">
        <v>3230</v>
      </c>
      <c r="L687" s="107">
        <f t="shared" si="62"/>
        <v>73774</v>
      </c>
      <c r="M687" s="107">
        <f t="shared" si="63"/>
        <v>7377.4000000000005</v>
      </c>
      <c r="N687" s="107">
        <f t="shared" si="60"/>
        <v>81151.399999999994</v>
      </c>
      <c r="O687" s="133">
        <f t="shared" si="64"/>
        <v>71</v>
      </c>
      <c r="P687" s="133">
        <f t="shared" si="61"/>
        <v>0</v>
      </c>
    </row>
    <row r="688" spans="1:16" x14ac:dyDescent="0.2">
      <c r="A688" s="104">
        <v>3590</v>
      </c>
      <c r="B688" s="105">
        <v>8</v>
      </c>
      <c r="C688" s="132">
        <f t="shared" si="65"/>
        <v>9.0886720854874148E-4</v>
      </c>
      <c r="D688" s="106">
        <v>0</v>
      </c>
      <c r="E688" s="106">
        <v>0</v>
      </c>
      <c r="F688" s="106">
        <v>0</v>
      </c>
      <c r="G688" s="106">
        <v>0</v>
      </c>
      <c r="H688" s="106">
        <v>0</v>
      </c>
      <c r="I688" s="106">
        <v>0</v>
      </c>
      <c r="J688" s="106">
        <v>120</v>
      </c>
      <c r="K688" s="106">
        <v>0</v>
      </c>
      <c r="L688" s="107">
        <f t="shared" si="62"/>
        <v>120</v>
      </c>
      <c r="M688" s="107">
        <f t="shared" si="63"/>
        <v>0</v>
      </c>
      <c r="N688" s="107">
        <f t="shared" si="60"/>
        <v>120</v>
      </c>
      <c r="O688" s="133">
        <f t="shared" si="64"/>
        <v>0</v>
      </c>
      <c r="P688" s="133">
        <f t="shared" si="61"/>
        <v>0</v>
      </c>
    </row>
    <row r="689" spans="1:16" x14ac:dyDescent="0.2">
      <c r="A689" s="104">
        <v>3590</v>
      </c>
      <c r="B689" s="105">
        <v>9</v>
      </c>
      <c r="C689" s="132">
        <f t="shared" si="65"/>
        <v>7.8019246038503074E-4</v>
      </c>
      <c r="D689" s="106">
        <v>17904</v>
      </c>
      <c r="E689" s="106">
        <v>21672</v>
      </c>
      <c r="F689" s="106">
        <v>0</v>
      </c>
      <c r="G689" s="106">
        <v>0</v>
      </c>
      <c r="H689" s="106">
        <v>100976</v>
      </c>
      <c r="I689" s="106">
        <v>0</v>
      </c>
      <c r="J689" s="106">
        <v>6631</v>
      </c>
      <c r="K689" s="106">
        <v>360</v>
      </c>
      <c r="L689" s="107">
        <f t="shared" si="62"/>
        <v>147543</v>
      </c>
      <c r="M689" s="107">
        <f t="shared" si="63"/>
        <v>2203.2000000000003</v>
      </c>
      <c r="N689" s="107">
        <f t="shared" si="60"/>
        <v>149746.20000000001</v>
      </c>
      <c r="O689" s="133">
        <f t="shared" si="64"/>
        <v>117</v>
      </c>
      <c r="P689" s="133">
        <f t="shared" si="61"/>
        <v>0</v>
      </c>
    </row>
    <row r="690" spans="1:16" x14ac:dyDescent="0.2">
      <c r="A690" s="104">
        <v>3590</v>
      </c>
      <c r="B690" s="105">
        <v>10</v>
      </c>
      <c r="C690" s="132">
        <f t="shared" si="65"/>
        <v>1.1564439391928429E-3</v>
      </c>
      <c r="D690" s="106">
        <v>0</v>
      </c>
      <c r="E690" s="106">
        <v>8864</v>
      </c>
      <c r="F690" s="106">
        <v>0</v>
      </c>
      <c r="G690" s="106">
        <v>0</v>
      </c>
      <c r="H690" s="106">
        <v>0</v>
      </c>
      <c r="I690" s="106">
        <v>0</v>
      </c>
      <c r="J690" s="106">
        <v>0</v>
      </c>
      <c r="K690" s="106">
        <v>0</v>
      </c>
      <c r="L690" s="107">
        <f t="shared" si="62"/>
        <v>8864</v>
      </c>
      <c r="M690" s="107">
        <f t="shared" si="63"/>
        <v>886.40000000000009</v>
      </c>
      <c r="N690" s="107">
        <f t="shared" si="60"/>
        <v>9750.4</v>
      </c>
      <c r="O690" s="133">
        <f t="shared" si="64"/>
        <v>11</v>
      </c>
      <c r="P690" s="133">
        <f t="shared" si="61"/>
        <v>0</v>
      </c>
    </row>
    <row r="691" spans="1:16" x14ac:dyDescent="0.2">
      <c r="A691" s="104">
        <v>3590</v>
      </c>
      <c r="B691" s="105">
        <v>11</v>
      </c>
      <c r="C691" s="132">
        <f t="shared" si="65"/>
        <v>8.0055238889194702E-4</v>
      </c>
      <c r="D691" s="106">
        <v>0</v>
      </c>
      <c r="E691" s="106">
        <v>3760</v>
      </c>
      <c r="F691" s="106">
        <v>0</v>
      </c>
      <c r="G691" s="106">
        <v>0</v>
      </c>
      <c r="H691" s="106">
        <v>0</v>
      </c>
      <c r="I691" s="106">
        <v>2000</v>
      </c>
      <c r="J691" s="106">
        <v>0</v>
      </c>
      <c r="K691" s="106">
        <v>3791</v>
      </c>
      <c r="L691" s="107">
        <f t="shared" si="62"/>
        <v>9551</v>
      </c>
      <c r="M691" s="107">
        <f t="shared" si="63"/>
        <v>955.1</v>
      </c>
      <c r="N691" s="107">
        <f t="shared" si="60"/>
        <v>10506.1</v>
      </c>
      <c r="O691" s="133">
        <f t="shared" si="64"/>
        <v>8</v>
      </c>
      <c r="P691" s="133">
        <f t="shared" si="61"/>
        <v>0</v>
      </c>
    </row>
    <row r="692" spans="1:16" x14ac:dyDescent="0.2">
      <c r="A692" s="104">
        <v>3590</v>
      </c>
      <c r="B692" s="105">
        <v>12</v>
      </c>
      <c r="C692" s="132">
        <f t="shared" si="65"/>
        <v>7.6960529756143418E-4</v>
      </c>
      <c r="D692" s="106">
        <v>414112</v>
      </c>
      <c r="E692" s="106">
        <v>0</v>
      </c>
      <c r="F692" s="106">
        <v>0</v>
      </c>
      <c r="G692" s="106">
        <v>100463</v>
      </c>
      <c r="H692" s="106">
        <v>1536</v>
      </c>
      <c r="I692" s="106">
        <v>0</v>
      </c>
      <c r="J692" s="106">
        <v>1100</v>
      </c>
      <c r="K692" s="106">
        <v>0</v>
      </c>
      <c r="L692" s="107">
        <f t="shared" si="62"/>
        <v>517211</v>
      </c>
      <c r="M692" s="107">
        <f t="shared" si="63"/>
        <v>0</v>
      </c>
      <c r="N692" s="107">
        <f t="shared" si="60"/>
        <v>517211</v>
      </c>
      <c r="O692" s="133">
        <f t="shared" si="64"/>
        <v>398</v>
      </c>
      <c r="P692" s="133">
        <f t="shared" si="61"/>
        <v>77.316857008914369</v>
      </c>
    </row>
    <row r="693" spans="1:16" x14ac:dyDescent="0.2">
      <c r="A693" s="104">
        <v>3590</v>
      </c>
      <c r="B693" s="105">
        <v>13</v>
      </c>
      <c r="C693" s="132">
        <f t="shared" si="65"/>
        <v>7.1666948344345212E-4</v>
      </c>
      <c r="D693" s="106">
        <v>57840</v>
      </c>
      <c r="E693" s="106">
        <v>0</v>
      </c>
      <c r="F693" s="106">
        <v>0</v>
      </c>
      <c r="G693" s="106">
        <v>0</v>
      </c>
      <c r="H693" s="106">
        <v>5056</v>
      </c>
      <c r="I693" s="106">
        <v>0</v>
      </c>
      <c r="J693" s="106">
        <v>368</v>
      </c>
      <c r="K693" s="106">
        <v>0</v>
      </c>
      <c r="L693" s="107">
        <f t="shared" si="62"/>
        <v>63264</v>
      </c>
      <c r="M693" s="107">
        <f t="shared" si="63"/>
        <v>0</v>
      </c>
      <c r="N693" s="107">
        <f t="shared" si="60"/>
        <v>63264</v>
      </c>
      <c r="O693" s="133">
        <f t="shared" si="64"/>
        <v>45</v>
      </c>
      <c r="P693" s="133">
        <f t="shared" si="61"/>
        <v>0</v>
      </c>
    </row>
    <row r="694" spans="1:16" x14ac:dyDescent="0.2">
      <c r="A694" s="104">
        <v>3590</v>
      </c>
      <c r="B694" s="105">
        <v>14</v>
      </c>
      <c r="C694" s="132">
        <f t="shared" si="65"/>
        <v>1.1613303220345029E-3</v>
      </c>
      <c r="D694" s="106">
        <v>0</v>
      </c>
      <c r="E694" s="106">
        <v>0</v>
      </c>
      <c r="F694" s="106">
        <v>0</v>
      </c>
      <c r="G694" s="106">
        <v>0</v>
      </c>
      <c r="H694" s="106">
        <v>0</v>
      </c>
      <c r="I694" s="106">
        <v>187151</v>
      </c>
      <c r="J694" s="106">
        <v>0</v>
      </c>
      <c r="K694" s="106">
        <v>2031</v>
      </c>
      <c r="L694" s="107">
        <f t="shared" si="62"/>
        <v>189182</v>
      </c>
      <c r="M694" s="107">
        <f t="shared" si="63"/>
        <v>18918.2</v>
      </c>
      <c r="N694" s="107">
        <f t="shared" si="60"/>
        <v>208100.2</v>
      </c>
      <c r="O694" s="133">
        <f t="shared" si="64"/>
        <v>242</v>
      </c>
      <c r="P694" s="133">
        <f t="shared" si="61"/>
        <v>0</v>
      </c>
    </row>
    <row r="695" spans="1:16" x14ac:dyDescent="0.2">
      <c r="A695" s="104">
        <v>3590</v>
      </c>
      <c r="B695" s="105">
        <v>15</v>
      </c>
      <c r="C695" s="132">
        <f t="shared" si="65"/>
        <v>1.6320518691144066E-3</v>
      </c>
      <c r="D695" s="106">
        <v>0</v>
      </c>
      <c r="E695" s="106">
        <v>0</v>
      </c>
      <c r="F695" s="106">
        <v>0</v>
      </c>
      <c r="G695" s="106">
        <v>0</v>
      </c>
      <c r="H695" s="106">
        <v>0</v>
      </c>
      <c r="I695" s="106">
        <v>0</v>
      </c>
      <c r="J695" s="106">
        <v>0</v>
      </c>
      <c r="K695" s="106">
        <v>0</v>
      </c>
      <c r="L695" s="107">
        <f t="shared" si="62"/>
        <v>0</v>
      </c>
      <c r="M695" s="107">
        <f t="shared" si="63"/>
        <v>0</v>
      </c>
      <c r="N695" s="107">
        <f t="shared" si="60"/>
        <v>0</v>
      </c>
      <c r="O695" s="133">
        <f t="shared" si="64"/>
        <v>0</v>
      </c>
      <c r="P695" s="133">
        <f t="shared" si="61"/>
        <v>0</v>
      </c>
    </row>
    <row r="696" spans="1:16" x14ac:dyDescent="0.2">
      <c r="A696" s="104">
        <v>3590</v>
      </c>
      <c r="B696" s="105">
        <v>16</v>
      </c>
      <c r="C696" s="132">
        <f t="shared" si="65"/>
        <v>9.4958706556257393E-4</v>
      </c>
      <c r="D696" s="106">
        <v>4608</v>
      </c>
      <c r="E696" s="106">
        <v>1248</v>
      </c>
      <c r="F696" s="106">
        <v>0</v>
      </c>
      <c r="G696" s="106">
        <v>0</v>
      </c>
      <c r="H696" s="106">
        <v>6960</v>
      </c>
      <c r="I696" s="106">
        <v>273912</v>
      </c>
      <c r="J696" s="106">
        <v>7484</v>
      </c>
      <c r="K696" s="106">
        <v>44769</v>
      </c>
      <c r="L696" s="107">
        <f t="shared" si="62"/>
        <v>338981</v>
      </c>
      <c r="M696" s="107">
        <f t="shared" si="63"/>
        <v>31992.9</v>
      </c>
      <c r="N696" s="107">
        <f t="shared" si="60"/>
        <v>370973.9</v>
      </c>
      <c r="O696" s="133">
        <f t="shared" si="64"/>
        <v>352</v>
      </c>
      <c r="P696" s="133">
        <f t="shared" si="61"/>
        <v>0</v>
      </c>
    </row>
    <row r="697" spans="1:16" x14ac:dyDescent="0.2">
      <c r="A697" s="104">
        <v>3590</v>
      </c>
      <c r="B697" s="105">
        <v>17</v>
      </c>
      <c r="C697" s="132">
        <f t="shared" si="65"/>
        <v>1.30303542444264E-3</v>
      </c>
      <c r="D697" s="106">
        <v>0</v>
      </c>
      <c r="E697" s="106">
        <v>0</v>
      </c>
      <c r="F697" s="106">
        <v>0</v>
      </c>
      <c r="G697" s="106">
        <v>0</v>
      </c>
      <c r="H697" s="106">
        <v>0</v>
      </c>
      <c r="I697" s="106">
        <v>53376</v>
      </c>
      <c r="J697" s="106">
        <v>0</v>
      </c>
      <c r="K697" s="106">
        <v>0</v>
      </c>
      <c r="L697" s="107">
        <f t="shared" si="62"/>
        <v>53376</v>
      </c>
      <c r="M697" s="107">
        <f t="shared" si="63"/>
        <v>5337.6</v>
      </c>
      <c r="N697" s="107">
        <f t="shared" si="60"/>
        <v>58713.599999999999</v>
      </c>
      <c r="O697" s="133">
        <f t="shared" si="64"/>
        <v>77</v>
      </c>
      <c r="P697" s="133">
        <f t="shared" si="61"/>
        <v>0</v>
      </c>
    </row>
    <row r="698" spans="1:16" x14ac:dyDescent="0.2">
      <c r="A698" s="104">
        <v>3590</v>
      </c>
      <c r="B698" s="105">
        <v>18</v>
      </c>
      <c r="C698" s="132">
        <f t="shared" si="65"/>
        <v>9.8053415689308655E-4</v>
      </c>
      <c r="D698" s="106">
        <v>0</v>
      </c>
      <c r="E698" s="106">
        <v>0</v>
      </c>
      <c r="F698" s="106">
        <v>0</v>
      </c>
      <c r="G698" s="106">
        <v>0</v>
      </c>
      <c r="H698" s="106">
        <v>0</v>
      </c>
      <c r="I698" s="106">
        <v>58421</v>
      </c>
      <c r="J698" s="106">
        <v>0</v>
      </c>
      <c r="K698" s="106">
        <v>0</v>
      </c>
      <c r="L698" s="107">
        <f t="shared" si="62"/>
        <v>58421</v>
      </c>
      <c r="M698" s="107">
        <f t="shared" si="63"/>
        <v>5842.1</v>
      </c>
      <c r="N698" s="107">
        <f t="shared" si="60"/>
        <v>64263.1</v>
      </c>
      <c r="O698" s="133">
        <f t="shared" si="64"/>
        <v>63</v>
      </c>
      <c r="P698" s="133">
        <f t="shared" si="61"/>
        <v>0</v>
      </c>
    </row>
    <row r="699" spans="1:16" x14ac:dyDescent="0.2">
      <c r="A699" s="104">
        <v>3590</v>
      </c>
      <c r="B699" s="105">
        <v>19</v>
      </c>
      <c r="C699" s="132">
        <f t="shared" si="65"/>
        <v>7.2644224912677183E-4</v>
      </c>
      <c r="D699" s="106">
        <v>0</v>
      </c>
      <c r="E699" s="106">
        <v>187056</v>
      </c>
      <c r="F699" s="106">
        <v>110112</v>
      </c>
      <c r="G699" s="106">
        <v>0</v>
      </c>
      <c r="H699" s="106">
        <v>0</v>
      </c>
      <c r="I699" s="106">
        <v>0</v>
      </c>
      <c r="J699" s="106">
        <v>0</v>
      </c>
      <c r="K699" s="106">
        <v>0</v>
      </c>
      <c r="L699" s="107">
        <f t="shared" si="62"/>
        <v>297168</v>
      </c>
      <c r="M699" s="107">
        <f t="shared" si="63"/>
        <v>29716.800000000003</v>
      </c>
      <c r="N699" s="107">
        <f t="shared" si="60"/>
        <v>326884.8</v>
      </c>
      <c r="O699" s="133">
        <f t="shared" si="64"/>
        <v>237</v>
      </c>
      <c r="P699" s="133">
        <f t="shared" si="61"/>
        <v>87.989009829431822</v>
      </c>
    </row>
    <row r="700" spans="1:16" x14ac:dyDescent="0.2">
      <c r="A700" s="104">
        <v>3590</v>
      </c>
      <c r="B700" s="105">
        <v>20</v>
      </c>
      <c r="C700" s="132">
        <f t="shared" si="65"/>
        <v>9.0235203142652819E-4</v>
      </c>
      <c r="D700" s="106">
        <v>0</v>
      </c>
      <c r="E700" s="106">
        <v>0</v>
      </c>
      <c r="F700" s="106">
        <v>0</v>
      </c>
      <c r="G700" s="106">
        <v>0</v>
      </c>
      <c r="H700" s="106">
        <v>0</v>
      </c>
      <c r="I700" s="106">
        <v>0</v>
      </c>
      <c r="J700" s="106">
        <v>0</v>
      </c>
      <c r="K700" s="106">
        <v>0</v>
      </c>
      <c r="L700" s="107">
        <f t="shared" si="62"/>
        <v>0</v>
      </c>
      <c r="M700" s="107">
        <f t="shared" si="63"/>
        <v>0</v>
      </c>
      <c r="N700" s="107">
        <f t="shared" si="60"/>
        <v>0</v>
      </c>
      <c r="O700" s="133">
        <f t="shared" si="64"/>
        <v>0</v>
      </c>
      <c r="P700" s="133">
        <f t="shared" si="61"/>
        <v>0</v>
      </c>
    </row>
    <row r="701" spans="1:16" x14ac:dyDescent="0.2">
      <c r="A701" s="104">
        <v>3590</v>
      </c>
      <c r="B701" s="105">
        <v>21</v>
      </c>
      <c r="C701" s="132">
        <f t="shared" si="65"/>
        <v>9.2026876851261457E-4</v>
      </c>
      <c r="D701" s="106">
        <v>0</v>
      </c>
      <c r="E701" s="106">
        <v>0</v>
      </c>
      <c r="F701" s="106">
        <v>0</v>
      </c>
      <c r="G701" s="106">
        <v>0</v>
      </c>
      <c r="H701" s="106">
        <v>0</v>
      </c>
      <c r="I701" s="106">
        <v>0</v>
      </c>
      <c r="J701" s="106">
        <v>51555</v>
      </c>
      <c r="K701" s="106">
        <v>0</v>
      </c>
      <c r="L701" s="107">
        <f t="shared" si="62"/>
        <v>51555</v>
      </c>
      <c r="M701" s="107">
        <f t="shared" si="63"/>
        <v>0</v>
      </c>
      <c r="N701" s="107">
        <f t="shared" si="60"/>
        <v>51555</v>
      </c>
      <c r="O701" s="133">
        <f t="shared" si="64"/>
        <v>47</v>
      </c>
      <c r="P701" s="133">
        <f t="shared" si="61"/>
        <v>0</v>
      </c>
    </row>
    <row r="702" spans="1:16" x14ac:dyDescent="0.2">
      <c r="A702" s="104">
        <v>3590</v>
      </c>
      <c r="B702" s="105">
        <v>22</v>
      </c>
      <c r="C702" s="132">
        <f t="shared" si="65"/>
        <v>8.1521153741692665E-4</v>
      </c>
      <c r="D702" s="106">
        <v>0</v>
      </c>
      <c r="E702" s="106">
        <v>0</v>
      </c>
      <c r="F702" s="106">
        <v>0</v>
      </c>
      <c r="G702" s="106">
        <v>0</v>
      </c>
      <c r="H702" s="106">
        <v>2176</v>
      </c>
      <c r="I702" s="106">
        <v>0</v>
      </c>
      <c r="J702" s="106">
        <v>384</v>
      </c>
      <c r="K702" s="106">
        <v>0</v>
      </c>
      <c r="L702" s="107">
        <f t="shared" si="62"/>
        <v>2560</v>
      </c>
      <c r="M702" s="107">
        <f t="shared" si="63"/>
        <v>0</v>
      </c>
      <c r="N702" s="107">
        <f t="shared" si="60"/>
        <v>2560</v>
      </c>
      <c r="O702" s="133">
        <f t="shared" si="64"/>
        <v>2</v>
      </c>
      <c r="P702" s="133">
        <f t="shared" si="61"/>
        <v>0</v>
      </c>
    </row>
    <row r="703" spans="1:16" x14ac:dyDescent="0.2">
      <c r="A703" s="104">
        <v>3590</v>
      </c>
      <c r="B703" s="105">
        <v>23</v>
      </c>
      <c r="C703" s="132">
        <f t="shared" si="65"/>
        <v>9.2922713705565765E-4</v>
      </c>
      <c r="D703" s="106">
        <v>67560</v>
      </c>
      <c r="E703" s="106">
        <v>0</v>
      </c>
      <c r="F703" s="106">
        <v>0</v>
      </c>
      <c r="G703" s="106">
        <v>0</v>
      </c>
      <c r="H703" s="106">
        <v>0</v>
      </c>
      <c r="I703" s="106">
        <v>0</v>
      </c>
      <c r="J703" s="106">
        <v>1159</v>
      </c>
      <c r="K703" s="106">
        <v>0</v>
      </c>
      <c r="L703" s="107">
        <f t="shared" si="62"/>
        <v>68719</v>
      </c>
      <c r="M703" s="107">
        <f t="shared" si="63"/>
        <v>0</v>
      </c>
      <c r="N703" s="107">
        <f t="shared" si="60"/>
        <v>68719</v>
      </c>
      <c r="O703" s="133">
        <f t="shared" si="64"/>
        <v>64</v>
      </c>
      <c r="P703" s="133">
        <f t="shared" si="61"/>
        <v>0</v>
      </c>
    </row>
    <row r="704" spans="1:16" x14ac:dyDescent="0.2">
      <c r="A704" s="104">
        <v>3590</v>
      </c>
      <c r="B704" s="105">
        <v>24</v>
      </c>
      <c r="C704" s="132">
        <f t="shared" si="65"/>
        <v>8.0625316887388357E-4</v>
      </c>
      <c r="D704" s="106">
        <v>69312</v>
      </c>
      <c r="E704" s="106">
        <v>0</v>
      </c>
      <c r="F704" s="106">
        <v>0</v>
      </c>
      <c r="G704" s="106">
        <v>0</v>
      </c>
      <c r="H704" s="106">
        <v>43376</v>
      </c>
      <c r="I704" s="106">
        <v>0</v>
      </c>
      <c r="J704" s="106">
        <v>45143</v>
      </c>
      <c r="K704" s="106">
        <v>0</v>
      </c>
      <c r="L704" s="107">
        <f t="shared" si="62"/>
        <v>157831</v>
      </c>
      <c r="M704" s="107">
        <f t="shared" si="63"/>
        <v>0</v>
      </c>
      <c r="N704" s="107">
        <f t="shared" si="60"/>
        <v>157831</v>
      </c>
      <c r="O704" s="133">
        <f t="shared" si="64"/>
        <v>127</v>
      </c>
      <c r="P704" s="133">
        <f t="shared" si="61"/>
        <v>0</v>
      </c>
    </row>
    <row r="705" spans="1:16" x14ac:dyDescent="0.2">
      <c r="A705" s="104">
        <v>3590</v>
      </c>
      <c r="B705" s="105">
        <v>25</v>
      </c>
      <c r="C705" s="132">
        <f t="shared" si="65"/>
        <v>6.7513522928934282E-4</v>
      </c>
      <c r="D705" s="106">
        <v>629968</v>
      </c>
      <c r="E705" s="106">
        <v>0</v>
      </c>
      <c r="F705" s="106">
        <v>0</v>
      </c>
      <c r="G705" s="106">
        <v>0</v>
      </c>
      <c r="H705" s="106">
        <v>4512</v>
      </c>
      <c r="I705" s="106">
        <v>0</v>
      </c>
      <c r="J705" s="106">
        <v>0</v>
      </c>
      <c r="K705" s="106">
        <v>0</v>
      </c>
      <c r="L705" s="107">
        <f t="shared" si="62"/>
        <v>634480</v>
      </c>
      <c r="M705" s="107">
        <f t="shared" si="63"/>
        <v>0</v>
      </c>
      <c r="N705" s="107">
        <f t="shared" si="60"/>
        <v>634480</v>
      </c>
      <c r="O705" s="133">
        <f t="shared" si="64"/>
        <v>428</v>
      </c>
      <c r="P705" s="133">
        <f t="shared" si="61"/>
        <v>0</v>
      </c>
    </row>
    <row r="706" spans="1:16" x14ac:dyDescent="0.2">
      <c r="A706" s="104">
        <v>3590</v>
      </c>
      <c r="B706" s="105">
        <v>26</v>
      </c>
      <c r="C706" s="132">
        <f t="shared" si="65"/>
        <v>9.0398082570708146E-4</v>
      </c>
      <c r="D706" s="106">
        <v>174352</v>
      </c>
      <c r="E706" s="106">
        <v>0</v>
      </c>
      <c r="F706" s="106">
        <v>0</v>
      </c>
      <c r="G706" s="106">
        <v>0</v>
      </c>
      <c r="H706" s="106">
        <v>34208</v>
      </c>
      <c r="I706" s="106">
        <v>0</v>
      </c>
      <c r="J706" s="106">
        <v>1736</v>
      </c>
      <c r="K706" s="106">
        <v>0</v>
      </c>
      <c r="L706" s="107">
        <f t="shared" si="62"/>
        <v>210296</v>
      </c>
      <c r="M706" s="107">
        <f t="shared" si="63"/>
        <v>0</v>
      </c>
      <c r="N706" s="107">
        <f t="shared" si="60"/>
        <v>210296</v>
      </c>
      <c r="O706" s="133">
        <f t="shared" si="64"/>
        <v>190</v>
      </c>
      <c r="P706" s="133">
        <f t="shared" si="61"/>
        <v>0</v>
      </c>
    </row>
    <row r="707" spans="1:16" x14ac:dyDescent="0.2">
      <c r="A707" s="104">
        <v>3590</v>
      </c>
      <c r="B707" s="105">
        <v>27</v>
      </c>
      <c r="C707" s="132">
        <f t="shared" si="65"/>
        <v>0</v>
      </c>
      <c r="D707" s="106">
        <v>0</v>
      </c>
      <c r="E707" s="106">
        <v>0</v>
      </c>
      <c r="F707" s="106">
        <v>0</v>
      </c>
      <c r="G707" s="106">
        <v>0</v>
      </c>
      <c r="H707" s="106">
        <v>0</v>
      </c>
      <c r="I707" s="106">
        <v>0</v>
      </c>
      <c r="J707" s="106">
        <v>0</v>
      </c>
      <c r="K707" s="106">
        <v>0</v>
      </c>
      <c r="L707" s="107">
        <f t="shared" si="62"/>
        <v>0</v>
      </c>
      <c r="M707" s="107">
        <f t="shared" si="63"/>
        <v>0</v>
      </c>
      <c r="N707" s="107">
        <f t="shared" si="60"/>
        <v>0</v>
      </c>
      <c r="O707" s="133">
        <f t="shared" si="64"/>
        <v>0</v>
      </c>
      <c r="P707" s="133">
        <f t="shared" si="61"/>
        <v>0</v>
      </c>
    </row>
    <row r="708" spans="1:16" x14ac:dyDescent="0.2">
      <c r="A708" s="104">
        <v>9797</v>
      </c>
      <c r="B708" s="105">
        <v>1</v>
      </c>
      <c r="C708" s="132">
        <f t="shared" si="65"/>
        <v>8.1032515457526674E-4</v>
      </c>
      <c r="D708" s="106">
        <v>1152</v>
      </c>
      <c r="E708" s="106">
        <v>0</v>
      </c>
      <c r="F708" s="106">
        <v>0</v>
      </c>
      <c r="G708" s="106">
        <v>0</v>
      </c>
      <c r="H708" s="106">
        <v>0</v>
      </c>
      <c r="I708" s="106">
        <v>0</v>
      </c>
      <c r="J708" s="106">
        <v>0</v>
      </c>
      <c r="K708" s="106">
        <v>0</v>
      </c>
      <c r="L708" s="107">
        <f t="shared" si="62"/>
        <v>1152</v>
      </c>
      <c r="M708" s="107">
        <f t="shared" si="63"/>
        <v>0</v>
      </c>
      <c r="N708" s="107">
        <f t="shared" si="60"/>
        <v>1152</v>
      </c>
      <c r="O708" s="133">
        <f t="shared" si="64"/>
        <v>1</v>
      </c>
      <c r="P708" s="133">
        <f t="shared" si="61"/>
        <v>0</v>
      </c>
    </row>
    <row r="709" spans="1:16" x14ac:dyDescent="0.2">
      <c r="A709" s="104">
        <v>9797</v>
      </c>
      <c r="B709" s="105">
        <v>2</v>
      </c>
      <c r="C709" s="132">
        <f t="shared" si="65"/>
        <v>8.1765472883775655E-4</v>
      </c>
      <c r="D709" s="106">
        <v>0</v>
      </c>
      <c r="E709" s="106">
        <v>0</v>
      </c>
      <c r="F709" s="106">
        <v>0</v>
      </c>
      <c r="G709" s="106">
        <v>0</v>
      </c>
      <c r="H709" s="106">
        <v>31152</v>
      </c>
      <c r="I709" s="106">
        <v>0</v>
      </c>
      <c r="J709" s="106">
        <v>112</v>
      </c>
      <c r="K709" s="106">
        <v>0</v>
      </c>
      <c r="L709" s="107">
        <f t="shared" si="62"/>
        <v>31264</v>
      </c>
      <c r="M709" s="107">
        <f t="shared" si="63"/>
        <v>0</v>
      </c>
      <c r="N709" s="107">
        <f t="shared" si="60"/>
        <v>31264</v>
      </c>
      <c r="O709" s="133">
        <f t="shared" si="64"/>
        <v>26</v>
      </c>
      <c r="P709" s="133">
        <f t="shared" si="61"/>
        <v>0</v>
      </c>
    </row>
    <row r="710" spans="1:16" x14ac:dyDescent="0.2">
      <c r="A710" s="104">
        <v>9797</v>
      </c>
      <c r="B710" s="105">
        <v>3</v>
      </c>
      <c r="C710" s="132">
        <f t="shared" si="65"/>
        <v>7.3214302910870838E-4</v>
      </c>
      <c r="D710" s="106">
        <v>0</v>
      </c>
      <c r="E710" s="106">
        <v>206576</v>
      </c>
      <c r="F710" s="106">
        <v>0</v>
      </c>
      <c r="G710" s="106">
        <v>0</v>
      </c>
      <c r="H710" s="106">
        <v>0</v>
      </c>
      <c r="I710" s="106">
        <v>192</v>
      </c>
      <c r="J710" s="106">
        <v>0</v>
      </c>
      <c r="K710" s="106">
        <v>0</v>
      </c>
      <c r="L710" s="107">
        <f t="shared" si="62"/>
        <v>206768</v>
      </c>
      <c r="M710" s="107">
        <f t="shared" si="63"/>
        <v>20676.800000000003</v>
      </c>
      <c r="N710" s="107">
        <f t="shared" ref="N710:N773" si="66">SUM(L710:M710)</f>
        <v>227444.8</v>
      </c>
      <c r="O710" s="133">
        <f t="shared" si="64"/>
        <v>167</v>
      </c>
      <c r="P710" s="133">
        <f t="shared" ref="P710:P773" si="67">(G710+F710*1.1)*C710</f>
        <v>0</v>
      </c>
    </row>
    <row r="711" spans="1:16" x14ac:dyDescent="0.2">
      <c r="A711" s="104">
        <v>9797</v>
      </c>
      <c r="B711" s="105">
        <v>4</v>
      </c>
      <c r="C711" s="132">
        <f t="shared" si="65"/>
        <v>7.2969983768787848E-4</v>
      </c>
      <c r="D711" s="106">
        <v>16512</v>
      </c>
      <c r="E711" s="106">
        <v>24000</v>
      </c>
      <c r="F711" s="106">
        <v>0</v>
      </c>
      <c r="G711" s="106">
        <v>0</v>
      </c>
      <c r="H711" s="106">
        <v>32560</v>
      </c>
      <c r="I711" s="106">
        <v>39088</v>
      </c>
      <c r="J711" s="106">
        <v>6358</v>
      </c>
      <c r="K711" s="106">
        <v>384</v>
      </c>
      <c r="L711" s="107">
        <f t="shared" ref="L711:L774" si="68">SUM(D711:K711)</f>
        <v>118902</v>
      </c>
      <c r="M711" s="107">
        <f t="shared" ref="M711:M774" si="69">IF(B711&lt;28,E711+F711+I711+K711,0)*0.1</f>
        <v>6347.2000000000007</v>
      </c>
      <c r="N711" s="107">
        <f t="shared" si="66"/>
        <v>125249.2</v>
      </c>
      <c r="O711" s="133">
        <f t="shared" ref="O711:O774" si="70">ROUND(N711*C711,0)</f>
        <v>91</v>
      </c>
      <c r="P711" s="133">
        <f t="shared" si="67"/>
        <v>0</v>
      </c>
    </row>
    <row r="712" spans="1:16" x14ac:dyDescent="0.2">
      <c r="A712" s="104">
        <v>9797</v>
      </c>
      <c r="B712" s="105">
        <v>5</v>
      </c>
      <c r="C712" s="132">
        <f t="shared" si="65"/>
        <v>2.8715643166154678E-3</v>
      </c>
      <c r="D712" s="106">
        <v>0</v>
      </c>
      <c r="E712" s="106">
        <v>0</v>
      </c>
      <c r="F712" s="106">
        <v>0</v>
      </c>
      <c r="G712" s="106">
        <v>0</v>
      </c>
      <c r="H712" s="106">
        <v>0</v>
      </c>
      <c r="I712" s="106">
        <v>0</v>
      </c>
      <c r="J712" s="106">
        <v>0</v>
      </c>
      <c r="K712" s="106">
        <v>0</v>
      </c>
      <c r="L712" s="107">
        <f t="shared" si="68"/>
        <v>0</v>
      </c>
      <c r="M712" s="107">
        <f t="shared" si="69"/>
        <v>0</v>
      </c>
      <c r="N712" s="107">
        <f t="shared" si="66"/>
        <v>0</v>
      </c>
      <c r="O712" s="133">
        <f t="shared" si="70"/>
        <v>0</v>
      </c>
      <c r="P712" s="133">
        <f t="shared" si="67"/>
        <v>0</v>
      </c>
    </row>
    <row r="713" spans="1:16" x14ac:dyDescent="0.2">
      <c r="A713" s="104">
        <v>9797</v>
      </c>
      <c r="B713" s="105">
        <v>6</v>
      </c>
      <c r="C713" s="132">
        <f t="shared" si="65"/>
        <v>7.9485160891001037E-4</v>
      </c>
      <c r="D713" s="106">
        <v>8240</v>
      </c>
      <c r="E713" s="106">
        <v>0</v>
      </c>
      <c r="F713" s="106">
        <v>0</v>
      </c>
      <c r="G713" s="106">
        <v>0</v>
      </c>
      <c r="H713" s="106">
        <v>0</v>
      </c>
      <c r="I713" s="106">
        <v>0</v>
      </c>
      <c r="J713" s="106">
        <v>1272</v>
      </c>
      <c r="K713" s="106">
        <v>0</v>
      </c>
      <c r="L713" s="107">
        <f t="shared" si="68"/>
        <v>9512</v>
      </c>
      <c r="M713" s="107">
        <f t="shared" si="69"/>
        <v>0</v>
      </c>
      <c r="N713" s="107">
        <f t="shared" si="66"/>
        <v>9512</v>
      </c>
      <c r="O713" s="133">
        <f t="shared" si="70"/>
        <v>8</v>
      </c>
      <c r="P713" s="133">
        <f t="shared" si="67"/>
        <v>0</v>
      </c>
    </row>
    <row r="714" spans="1:16" x14ac:dyDescent="0.2">
      <c r="A714" s="104">
        <v>9797</v>
      </c>
      <c r="B714" s="105">
        <v>7</v>
      </c>
      <c r="C714" s="132">
        <f t="shared" si="65"/>
        <v>8.746625286571221E-4</v>
      </c>
      <c r="D714" s="106">
        <v>0</v>
      </c>
      <c r="E714" s="106">
        <v>3584</v>
      </c>
      <c r="F714" s="106">
        <v>0</v>
      </c>
      <c r="G714" s="106">
        <v>0</v>
      </c>
      <c r="H714" s="106">
        <v>0</v>
      </c>
      <c r="I714" s="106">
        <v>32480</v>
      </c>
      <c r="J714" s="106">
        <v>0</v>
      </c>
      <c r="K714" s="106">
        <v>2068</v>
      </c>
      <c r="L714" s="107">
        <f t="shared" si="68"/>
        <v>38132</v>
      </c>
      <c r="M714" s="107">
        <f t="shared" si="69"/>
        <v>3813.2000000000003</v>
      </c>
      <c r="N714" s="107">
        <f t="shared" si="66"/>
        <v>41945.2</v>
      </c>
      <c r="O714" s="133">
        <f t="shared" si="70"/>
        <v>37</v>
      </c>
      <c r="P714" s="133">
        <f t="shared" si="67"/>
        <v>0</v>
      </c>
    </row>
    <row r="715" spans="1:16" x14ac:dyDescent="0.2">
      <c r="A715" s="104">
        <v>9797</v>
      </c>
      <c r="B715" s="105">
        <v>8</v>
      </c>
      <c r="C715" s="132">
        <f t="shared" si="65"/>
        <v>9.0886720854874148E-4</v>
      </c>
      <c r="D715" s="106">
        <v>0</v>
      </c>
      <c r="E715" s="106">
        <v>0</v>
      </c>
      <c r="F715" s="106">
        <v>0</v>
      </c>
      <c r="G715" s="106">
        <v>0</v>
      </c>
      <c r="H715" s="106">
        <v>0</v>
      </c>
      <c r="I715" s="106">
        <v>0</v>
      </c>
      <c r="J715" s="106">
        <v>752</v>
      </c>
      <c r="K715" s="106">
        <v>0</v>
      </c>
      <c r="L715" s="107">
        <f t="shared" si="68"/>
        <v>752</v>
      </c>
      <c r="M715" s="107">
        <f t="shared" si="69"/>
        <v>0</v>
      </c>
      <c r="N715" s="107">
        <f t="shared" si="66"/>
        <v>752</v>
      </c>
      <c r="O715" s="133">
        <f t="shared" si="70"/>
        <v>1</v>
      </c>
      <c r="P715" s="133">
        <f t="shared" si="67"/>
        <v>0</v>
      </c>
    </row>
    <row r="716" spans="1:16" x14ac:dyDescent="0.2">
      <c r="A716" s="104">
        <v>9797</v>
      </c>
      <c r="B716" s="105">
        <v>9</v>
      </c>
      <c r="C716" s="132">
        <f t="shared" si="65"/>
        <v>7.8019246038503074E-4</v>
      </c>
      <c r="D716" s="106">
        <v>5376</v>
      </c>
      <c r="E716" s="106">
        <v>6256</v>
      </c>
      <c r="F716" s="106">
        <v>0</v>
      </c>
      <c r="G716" s="106">
        <v>0</v>
      </c>
      <c r="H716" s="106">
        <v>68896</v>
      </c>
      <c r="I716" s="106">
        <v>0</v>
      </c>
      <c r="J716" s="106">
        <v>472</v>
      </c>
      <c r="K716" s="106">
        <v>0</v>
      </c>
      <c r="L716" s="107">
        <f t="shared" si="68"/>
        <v>81000</v>
      </c>
      <c r="M716" s="107">
        <f t="shared" si="69"/>
        <v>625.6</v>
      </c>
      <c r="N716" s="107">
        <f t="shared" si="66"/>
        <v>81625.600000000006</v>
      </c>
      <c r="O716" s="133">
        <f t="shared" si="70"/>
        <v>64</v>
      </c>
      <c r="P716" s="133">
        <f t="shared" si="67"/>
        <v>0</v>
      </c>
    </row>
    <row r="717" spans="1:16" x14ac:dyDescent="0.2">
      <c r="A717" s="104">
        <v>9797</v>
      </c>
      <c r="B717" s="105">
        <v>10</v>
      </c>
      <c r="C717" s="132">
        <f t="shared" si="65"/>
        <v>1.1564439391928429E-3</v>
      </c>
      <c r="D717" s="106">
        <v>0</v>
      </c>
      <c r="E717" s="106">
        <v>1376</v>
      </c>
      <c r="F717" s="106">
        <v>0</v>
      </c>
      <c r="G717" s="106">
        <v>0</v>
      </c>
      <c r="H717" s="106">
        <v>0</v>
      </c>
      <c r="I717" s="106">
        <v>0</v>
      </c>
      <c r="J717" s="106">
        <v>0</v>
      </c>
      <c r="K717" s="106">
        <v>784</v>
      </c>
      <c r="L717" s="107">
        <f t="shared" si="68"/>
        <v>2160</v>
      </c>
      <c r="M717" s="107">
        <f t="shared" si="69"/>
        <v>216</v>
      </c>
      <c r="N717" s="107">
        <f t="shared" si="66"/>
        <v>2376</v>
      </c>
      <c r="O717" s="133">
        <f t="shared" si="70"/>
        <v>3</v>
      </c>
      <c r="P717" s="133">
        <f t="shared" si="67"/>
        <v>0</v>
      </c>
    </row>
    <row r="718" spans="1:16" x14ac:dyDescent="0.2">
      <c r="A718" s="104">
        <v>9797</v>
      </c>
      <c r="B718" s="105">
        <v>11</v>
      </c>
      <c r="C718" s="132">
        <f t="shared" si="65"/>
        <v>8.0055238889194702E-4</v>
      </c>
      <c r="D718" s="106">
        <v>0</v>
      </c>
      <c r="E718" s="106">
        <v>0</v>
      </c>
      <c r="F718" s="106">
        <v>0</v>
      </c>
      <c r="G718" s="106">
        <v>0</v>
      </c>
      <c r="H718" s="106">
        <v>0</v>
      </c>
      <c r="I718" s="106">
        <v>62160</v>
      </c>
      <c r="J718" s="106">
        <v>0</v>
      </c>
      <c r="K718" s="106">
        <v>22116</v>
      </c>
      <c r="L718" s="107">
        <f t="shared" si="68"/>
        <v>84276</v>
      </c>
      <c r="M718" s="107">
        <f t="shared" si="69"/>
        <v>8427.6</v>
      </c>
      <c r="N718" s="107">
        <f t="shared" si="66"/>
        <v>92703.6</v>
      </c>
      <c r="O718" s="133">
        <f t="shared" si="70"/>
        <v>74</v>
      </c>
      <c r="P718" s="133">
        <f t="shared" si="67"/>
        <v>0</v>
      </c>
    </row>
    <row r="719" spans="1:16" x14ac:dyDescent="0.2">
      <c r="A719" s="104">
        <v>9797</v>
      </c>
      <c r="B719" s="105">
        <v>12</v>
      </c>
      <c r="C719" s="132">
        <f t="shared" si="65"/>
        <v>7.6960529756143418E-4</v>
      </c>
      <c r="D719" s="106">
        <v>258768</v>
      </c>
      <c r="E719" s="106">
        <v>0</v>
      </c>
      <c r="F719" s="106">
        <v>0</v>
      </c>
      <c r="G719" s="106">
        <v>37200</v>
      </c>
      <c r="H719" s="106">
        <v>0</v>
      </c>
      <c r="I719" s="106">
        <v>0</v>
      </c>
      <c r="J719" s="106">
        <v>371</v>
      </c>
      <c r="K719" s="106">
        <v>0</v>
      </c>
      <c r="L719" s="107">
        <f t="shared" si="68"/>
        <v>296339</v>
      </c>
      <c r="M719" s="107">
        <f t="shared" si="69"/>
        <v>0</v>
      </c>
      <c r="N719" s="107">
        <f t="shared" si="66"/>
        <v>296339</v>
      </c>
      <c r="O719" s="133">
        <f t="shared" si="70"/>
        <v>228</v>
      </c>
      <c r="P719" s="133">
        <f t="shared" si="67"/>
        <v>28.629317069285353</v>
      </c>
    </row>
    <row r="720" spans="1:16" x14ac:dyDescent="0.2">
      <c r="A720" s="104">
        <v>9797</v>
      </c>
      <c r="B720" s="105">
        <v>13</v>
      </c>
      <c r="C720" s="132">
        <f t="shared" si="65"/>
        <v>7.1666948344345212E-4</v>
      </c>
      <c r="D720" s="106">
        <v>308928</v>
      </c>
      <c r="E720" s="106">
        <v>0</v>
      </c>
      <c r="F720" s="106">
        <v>0</v>
      </c>
      <c r="G720" s="106">
        <v>0</v>
      </c>
      <c r="H720" s="106">
        <v>0</v>
      </c>
      <c r="I720" s="106">
        <v>0</v>
      </c>
      <c r="J720" s="106">
        <v>0</v>
      </c>
      <c r="K720" s="106">
        <v>0</v>
      </c>
      <c r="L720" s="107">
        <f t="shared" si="68"/>
        <v>308928</v>
      </c>
      <c r="M720" s="107">
        <f t="shared" si="69"/>
        <v>0</v>
      </c>
      <c r="N720" s="107">
        <f t="shared" si="66"/>
        <v>308928</v>
      </c>
      <c r="O720" s="133">
        <f t="shared" si="70"/>
        <v>221</v>
      </c>
      <c r="P720" s="133">
        <f t="shared" si="67"/>
        <v>0</v>
      </c>
    </row>
    <row r="721" spans="1:16" x14ac:dyDescent="0.2">
      <c r="A721" s="104">
        <v>9797</v>
      </c>
      <c r="B721" s="105">
        <v>14</v>
      </c>
      <c r="C721" s="132">
        <f t="shared" si="65"/>
        <v>1.1613303220345029E-3</v>
      </c>
      <c r="D721" s="106">
        <v>0</v>
      </c>
      <c r="E721" s="106">
        <v>0</v>
      </c>
      <c r="F721" s="106">
        <v>0</v>
      </c>
      <c r="G721" s="106">
        <v>0</v>
      </c>
      <c r="H721" s="106">
        <v>0</v>
      </c>
      <c r="I721" s="106">
        <v>57440</v>
      </c>
      <c r="J721" s="106">
        <v>0</v>
      </c>
      <c r="K721" s="106">
        <v>53342</v>
      </c>
      <c r="L721" s="107">
        <f t="shared" si="68"/>
        <v>110782</v>
      </c>
      <c r="M721" s="107">
        <f t="shared" si="69"/>
        <v>11078.2</v>
      </c>
      <c r="N721" s="107">
        <f t="shared" si="66"/>
        <v>121860.2</v>
      </c>
      <c r="O721" s="133">
        <f t="shared" si="70"/>
        <v>142</v>
      </c>
      <c r="P721" s="133">
        <f t="shared" si="67"/>
        <v>0</v>
      </c>
    </row>
    <row r="722" spans="1:16" x14ac:dyDescent="0.2">
      <c r="A722" s="104">
        <v>9797</v>
      </c>
      <c r="B722" s="105">
        <v>15</v>
      </c>
      <c r="C722" s="132">
        <f t="shared" si="65"/>
        <v>1.6320518691144066E-3</v>
      </c>
      <c r="D722" s="106">
        <v>0</v>
      </c>
      <c r="E722" s="106">
        <v>0</v>
      </c>
      <c r="F722" s="106">
        <v>0</v>
      </c>
      <c r="G722" s="106">
        <v>0</v>
      </c>
      <c r="H722" s="106">
        <v>0</v>
      </c>
      <c r="I722" s="106">
        <v>0</v>
      </c>
      <c r="J722" s="106">
        <v>0</v>
      </c>
      <c r="K722" s="106">
        <v>0</v>
      </c>
      <c r="L722" s="107">
        <f t="shared" si="68"/>
        <v>0</v>
      </c>
      <c r="M722" s="107">
        <f t="shared" si="69"/>
        <v>0</v>
      </c>
      <c r="N722" s="107">
        <f t="shared" si="66"/>
        <v>0</v>
      </c>
      <c r="O722" s="133">
        <f t="shared" si="70"/>
        <v>0</v>
      </c>
      <c r="P722" s="133">
        <f t="shared" si="67"/>
        <v>0</v>
      </c>
    </row>
    <row r="723" spans="1:16" x14ac:dyDescent="0.2">
      <c r="A723" s="104">
        <v>9797</v>
      </c>
      <c r="B723" s="105">
        <v>16</v>
      </c>
      <c r="C723" s="132">
        <f t="shared" si="65"/>
        <v>9.4958706556257393E-4</v>
      </c>
      <c r="D723" s="106">
        <v>1488</v>
      </c>
      <c r="E723" s="106">
        <v>192</v>
      </c>
      <c r="F723" s="106">
        <v>0</v>
      </c>
      <c r="G723" s="106">
        <v>0</v>
      </c>
      <c r="H723" s="106">
        <v>0</v>
      </c>
      <c r="I723" s="106">
        <v>63040</v>
      </c>
      <c r="J723" s="106">
        <v>7431</v>
      </c>
      <c r="K723" s="106">
        <v>25361</v>
      </c>
      <c r="L723" s="107">
        <f t="shared" si="68"/>
        <v>97512</v>
      </c>
      <c r="M723" s="107">
        <f t="shared" si="69"/>
        <v>8859.3000000000011</v>
      </c>
      <c r="N723" s="107">
        <f t="shared" si="66"/>
        <v>106371.3</v>
      </c>
      <c r="O723" s="133">
        <f t="shared" si="70"/>
        <v>101</v>
      </c>
      <c r="P723" s="133">
        <f t="shared" si="67"/>
        <v>0</v>
      </c>
    </row>
    <row r="724" spans="1:16" x14ac:dyDescent="0.2">
      <c r="A724" s="104">
        <v>9797</v>
      </c>
      <c r="B724" s="105">
        <v>17</v>
      </c>
      <c r="C724" s="132">
        <f t="shared" si="65"/>
        <v>1.30303542444264E-3</v>
      </c>
      <c r="D724" s="106">
        <v>0</v>
      </c>
      <c r="E724" s="106">
        <v>0</v>
      </c>
      <c r="F724" s="106">
        <v>0</v>
      </c>
      <c r="G724" s="106">
        <v>0</v>
      </c>
      <c r="H724" s="106">
        <v>0</v>
      </c>
      <c r="I724" s="106">
        <v>15376</v>
      </c>
      <c r="J724" s="106">
        <v>0</v>
      </c>
      <c r="K724" s="106">
        <v>1163</v>
      </c>
      <c r="L724" s="107">
        <f t="shared" si="68"/>
        <v>16539</v>
      </c>
      <c r="M724" s="107">
        <f t="shared" si="69"/>
        <v>1653.9</v>
      </c>
      <c r="N724" s="107">
        <f t="shared" si="66"/>
        <v>18192.900000000001</v>
      </c>
      <c r="O724" s="133">
        <f t="shared" si="70"/>
        <v>24</v>
      </c>
      <c r="P724" s="133">
        <f t="shared" si="67"/>
        <v>0</v>
      </c>
    </row>
    <row r="725" spans="1:16" x14ac:dyDescent="0.2">
      <c r="A725" s="104">
        <v>9797</v>
      </c>
      <c r="B725" s="105">
        <v>18</v>
      </c>
      <c r="C725" s="132">
        <f t="shared" si="65"/>
        <v>9.8053415689308655E-4</v>
      </c>
      <c r="D725" s="106">
        <v>0</v>
      </c>
      <c r="E725" s="106">
        <v>0</v>
      </c>
      <c r="F725" s="106">
        <v>0</v>
      </c>
      <c r="G725" s="106">
        <v>0</v>
      </c>
      <c r="H725" s="106">
        <v>0</v>
      </c>
      <c r="I725" s="106">
        <v>16480</v>
      </c>
      <c r="J725" s="106">
        <v>0</v>
      </c>
      <c r="K725" s="106">
        <v>80</v>
      </c>
      <c r="L725" s="107">
        <f t="shared" si="68"/>
        <v>16560</v>
      </c>
      <c r="M725" s="107">
        <f t="shared" si="69"/>
        <v>1656</v>
      </c>
      <c r="N725" s="107">
        <f t="shared" si="66"/>
        <v>18216</v>
      </c>
      <c r="O725" s="133">
        <f t="shared" si="70"/>
        <v>18</v>
      </c>
      <c r="P725" s="133">
        <f t="shared" si="67"/>
        <v>0</v>
      </c>
    </row>
    <row r="726" spans="1:16" x14ac:dyDescent="0.2">
      <c r="A726" s="104">
        <v>9797</v>
      </c>
      <c r="B726" s="105">
        <v>19</v>
      </c>
      <c r="C726" s="132">
        <f t="shared" si="65"/>
        <v>7.2644224912677183E-4</v>
      </c>
      <c r="D726" s="106">
        <v>0</v>
      </c>
      <c r="E726" s="106">
        <v>106192</v>
      </c>
      <c r="F726" s="106">
        <v>80176</v>
      </c>
      <c r="G726" s="106">
        <v>0</v>
      </c>
      <c r="H726" s="106">
        <v>0</v>
      </c>
      <c r="I726" s="106">
        <v>1440</v>
      </c>
      <c r="J726" s="106">
        <v>0</v>
      </c>
      <c r="K726" s="106">
        <v>0</v>
      </c>
      <c r="L726" s="107">
        <f t="shared" si="68"/>
        <v>187808</v>
      </c>
      <c r="M726" s="107">
        <f t="shared" si="69"/>
        <v>18780.8</v>
      </c>
      <c r="N726" s="107">
        <f t="shared" si="66"/>
        <v>206588.79999999999</v>
      </c>
      <c r="O726" s="133">
        <f t="shared" si="70"/>
        <v>150</v>
      </c>
      <c r="P726" s="133">
        <f t="shared" si="67"/>
        <v>64.067557142586864</v>
      </c>
    </row>
    <row r="727" spans="1:16" x14ac:dyDescent="0.2">
      <c r="A727" s="104">
        <v>9797</v>
      </c>
      <c r="B727" s="105">
        <v>20</v>
      </c>
      <c r="C727" s="132">
        <f t="shared" si="65"/>
        <v>9.0235203142652819E-4</v>
      </c>
      <c r="D727" s="106">
        <v>0</v>
      </c>
      <c r="E727" s="106">
        <v>0</v>
      </c>
      <c r="F727" s="106">
        <v>0</v>
      </c>
      <c r="G727" s="106">
        <v>0</v>
      </c>
      <c r="H727" s="106">
        <v>20304</v>
      </c>
      <c r="I727" s="106">
        <v>0</v>
      </c>
      <c r="J727" s="106">
        <v>192</v>
      </c>
      <c r="K727" s="106">
        <v>0</v>
      </c>
      <c r="L727" s="107">
        <f t="shared" si="68"/>
        <v>20496</v>
      </c>
      <c r="M727" s="107">
        <f t="shared" si="69"/>
        <v>0</v>
      </c>
      <c r="N727" s="107">
        <f t="shared" si="66"/>
        <v>20496</v>
      </c>
      <c r="O727" s="133">
        <f t="shared" si="70"/>
        <v>18</v>
      </c>
      <c r="P727" s="133">
        <f t="shared" si="67"/>
        <v>0</v>
      </c>
    </row>
    <row r="728" spans="1:16" x14ac:dyDescent="0.2">
      <c r="A728" s="104">
        <v>9797</v>
      </c>
      <c r="B728" s="105">
        <v>21</v>
      </c>
      <c r="C728" s="132">
        <f t="shared" si="65"/>
        <v>9.2026876851261457E-4</v>
      </c>
      <c r="D728" s="106">
        <v>0</v>
      </c>
      <c r="E728" s="106">
        <v>0</v>
      </c>
      <c r="F728" s="106">
        <v>0</v>
      </c>
      <c r="G728" s="106">
        <v>0</v>
      </c>
      <c r="H728" s="106">
        <v>35952</v>
      </c>
      <c r="I728" s="106">
        <v>0</v>
      </c>
      <c r="J728" s="106">
        <v>13285</v>
      </c>
      <c r="K728" s="106">
        <v>0</v>
      </c>
      <c r="L728" s="107">
        <f t="shared" si="68"/>
        <v>49237</v>
      </c>
      <c r="M728" s="107">
        <f t="shared" si="69"/>
        <v>0</v>
      </c>
      <c r="N728" s="107">
        <f t="shared" si="66"/>
        <v>49237</v>
      </c>
      <c r="O728" s="133">
        <f t="shared" si="70"/>
        <v>45</v>
      </c>
      <c r="P728" s="133">
        <f t="shared" si="67"/>
        <v>0</v>
      </c>
    </row>
    <row r="729" spans="1:16" x14ac:dyDescent="0.2">
      <c r="A729" s="104">
        <v>9797</v>
      </c>
      <c r="B729" s="105">
        <v>22</v>
      </c>
      <c r="C729" s="132">
        <f t="shared" si="65"/>
        <v>8.1521153741692665E-4</v>
      </c>
      <c r="D729" s="106">
        <v>0</v>
      </c>
      <c r="E729" s="106">
        <v>0</v>
      </c>
      <c r="F729" s="106">
        <v>0</v>
      </c>
      <c r="G729" s="106">
        <v>0</v>
      </c>
      <c r="H729" s="106">
        <v>2304</v>
      </c>
      <c r="I729" s="106">
        <v>0</v>
      </c>
      <c r="J729" s="106">
        <v>0</v>
      </c>
      <c r="K729" s="106">
        <v>0</v>
      </c>
      <c r="L729" s="107">
        <f t="shared" si="68"/>
        <v>2304</v>
      </c>
      <c r="M729" s="107">
        <f t="shared" si="69"/>
        <v>0</v>
      </c>
      <c r="N729" s="107">
        <f t="shared" si="66"/>
        <v>2304</v>
      </c>
      <c r="O729" s="133">
        <f t="shared" si="70"/>
        <v>2</v>
      </c>
      <c r="P729" s="133">
        <f t="shared" si="67"/>
        <v>0</v>
      </c>
    </row>
    <row r="730" spans="1:16" x14ac:dyDescent="0.2">
      <c r="A730" s="104">
        <v>9797</v>
      </c>
      <c r="B730" s="105">
        <v>23</v>
      </c>
      <c r="C730" s="132">
        <f t="shared" si="65"/>
        <v>9.2922713705565765E-4</v>
      </c>
      <c r="D730" s="106">
        <v>36048</v>
      </c>
      <c r="E730" s="106">
        <v>0</v>
      </c>
      <c r="F730" s="106">
        <v>0</v>
      </c>
      <c r="G730" s="106">
        <v>0</v>
      </c>
      <c r="H730" s="106">
        <v>0</v>
      </c>
      <c r="I730" s="106">
        <v>0</v>
      </c>
      <c r="J730" s="106">
        <v>0</v>
      </c>
      <c r="K730" s="106">
        <v>0</v>
      </c>
      <c r="L730" s="107">
        <f t="shared" si="68"/>
        <v>36048</v>
      </c>
      <c r="M730" s="107">
        <f t="shared" si="69"/>
        <v>0</v>
      </c>
      <c r="N730" s="107">
        <f t="shared" si="66"/>
        <v>36048</v>
      </c>
      <c r="O730" s="133">
        <f t="shared" si="70"/>
        <v>33</v>
      </c>
      <c r="P730" s="133">
        <f t="shared" si="67"/>
        <v>0</v>
      </c>
    </row>
    <row r="731" spans="1:16" x14ac:dyDescent="0.2">
      <c r="A731" s="104">
        <v>9797</v>
      </c>
      <c r="B731" s="105">
        <v>24</v>
      </c>
      <c r="C731" s="132">
        <f t="shared" si="65"/>
        <v>8.0625316887388357E-4</v>
      </c>
      <c r="D731" s="106">
        <v>9168</v>
      </c>
      <c r="E731" s="106">
        <v>0</v>
      </c>
      <c r="F731" s="106">
        <v>0</v>
      </c>
      <c r="G731" s="106">
        <v>0</v>
      </c>
      <c r="H731" s="106">
        <v>8352</v>
      </c>
      <c r="I731" s="106">
        <v>0</v>
      </c>
      <c r="J731" s="106">
        <v>91640</v>
      </c>
      <c r="K731" s="106">
        <v>0</v>
      </c>
      <c r="L731" s="107">
        <f t="shared" si="68"/>
        <v>109160</v>
      </c>
      <c r="M731" s="107">
        <f t="shared" si="69"/>
        <v>0</v>
      </c>
      <c r="N731" s="107">
        <f t="shared" si="66"/>
        <v>109160</v>
      </c>
      <c r="O731" s="133">
        <f t="shared" si="70"/>
        <v>88</v>
      </c>
      <c r="P731" s="133">
        <f t="shared" si="67"/>
        <v>0</v>
      </c>
    </row>
    <row r="732" spans="1:16" x14ac:dyDescent="0.2">
      <c r="A732" s="104">
        <v>9797</v>
      </c>
      <c r="B732" s="105">
        <v>25</v>
      </c>
      <c r="C732" s="132">
        <f t="shared" si="65"/>
        <v>6.7513522928934282E-4</v>
      </c>
      <c r="D732" s="106">
        <v>385280</v>
      </c>
      <c r="E732" s="106">
        <v>0</v>
      </c>
      <c r="F732" s="106">
        <v>0</v>
      </c>
      <c r="G732" s="106">
        <v>0</v>
      </c>
      <c r="H732" s="106">
        <v>432</v>
      </c>
      <c r="I732" s="106">
        <v>0</v>
      </c>
      <c r="J732" s="106">
        <v>0</v>
      </c>
      <c r="K732" s="106">
        <v>0</v>
      </c>
      <c r="L732" s="107">
        <f t="shared" si="68"/>
        <v>385712</v>
      </c>
      <c r="M732" s="107">
        <f t="shared" si="69"/>
        <v>0</v>
      </c>
      <c r="N732" s="107">
        <f t="shared" si="66"/>
        <v>385712</v>
      </c>
      <c r="O732" s="133">
        <f t="shared" si="70"/>
        <v>260</v>
      </c>
      <c r="P732" s="133">
        <f t="shared" si="67"/>
        <v>0</v>
      </c>
    </row>
    <row r="733" spans="1:16" x14ac:dyDescent="0.2">
      <c r="A733" s="104">
        <v>9797</v>
      </c>
      <c r="B733" s="105">
        <v>26</v>
      </c>
      <c r="C733" s="132">
        <f t="shared" si="65"/>
        <v>9.0398082570708146E-4</v>
      </c>
      <c r="D733" s="106">
        <v>104144</v>
      </c>
      <c r="E733" s="106">
        <v>0</v>
      </c>
      <c r="F733" s="106">
        <v>0</v>
      </c>
      <c r="G733" s="106">
        <v>0</v>
      </c>
      <c r="H733" s="106">
        <v>0</v>
      </c>
      <c r="I733" s="106">
        <v>0</v>
      </c>
      <c r="J733" s="106">
        <v>0</v>
      </c>
      <c r="K733" s="106">
        <v>0</v>
      </c>
      <c r="L733" s="107">
        <f t="shared" si="68"/>
        <v>104144</v>
      </c>
      <c r="M733" s="107">
        <f t="shared" si="69"/>
        <v>0</v>
      </c>
      <c r="N733" s="107">
        <f t="shared" si="66"/>
        <v>104144</v>
      </c>
      <c r="O733" s="133">
        <f t="shared" si="70"/>
        <v>94</v>
      </c>
      <c r="P733" s="133">
        <f t="shared" si="67"/>
        <v>0</v>
      </c>
    </row>
    <row r="734" spans="1:16" x14ac:dyDescent="0.2">
      <c r="A734" s="104">
        <v>9797</v>
      </c>
      <c r="B734" s="105">
        <v>27</v>
      </c>
      <c r="C734" s="132">
        <f t="shared" si="65"/>
        <v>0</v>
      </c>
      <c r="D734" s="106">
        <v>0</v>
      </c>
      <c r="E734" s="106">
        <v>0</v>
      </c>
      <c r="F734" s="106">
        <v>0</v>
      </c>
      <c r="G734" s="106">
        <v>0</v>
      </c>
      <c r="H734" s="106">
        <v>0</v>
      </c>
      <c r="I734" s="106">
        <v>0</v>
      </c>
      <c r="J734" s="106">
        <v>0</v>
      </c>
      <c r="K734" s="106">
        <v>0</v>
      </c>
      <c r="L734" s="107">
        <f t="shared" si="68"/>
        <v>0</v>
      </c>
      <c r="M734" s="107">
        <f t="shared" si="69"/>
        <v>0</v>
      </c>
      <c r="N734" s="107">
        <f t="shared" si="66"/>
        <v>0</v>
      </c>
      <c r="O734" s="133">
        <f t="shared" si="70"/>
        <v>0</v>
      </c>
      <c r="P734" s="133">
        <f t="shared" si="67"/>
        <v>0</v>
      </c>
    </row>
    <row r="735" spans="1:16" x14ac:dyDescent="0.2">
      <c r="A735" s="104">
        <v>3593</v>
      </c>
      <c r="B735" s="105">
        <v>1</v>
      </c>
      <c r="C735" s="132">
        <f t="shared" si="65"/>
        <v>8.1032515457526674E-4</v>
      </c>
      <c r="D735" s="106">
        <v>11040</v>
      </c>
      <c r="E735" s="106">
        <v>0</v>
      </c>
      <c r="F735" s="106">
        <v>0</v>
      </c>
      <c r="G735" s="106">
        <v>0</v>
      </c>
      <c r="H735" s="106">
        <v>5280</v>
      </c>
      <c r="I735" s="106">
        <v>0</v>
      </c>
      <c r="J735" s="106">
        <v>0</v>
      </c>
      <c r="K735" s="106">
        <v>0</v>
      </c>
      <c r="L735" s="107">
        <f t="shared" si="68"/>
        <v>16320</v>
      </c>
      <c r="M735" s="107">
        <f t="shared" si="69"/>
        <v>0</v>
      </c>
      <c r="N735" s="107">
        <f t="shared" si="66"/>
        <v>16320</v>
      </c>
      <c r="O735" s="133">
        <f t="shared" si="70"/>
        <v>13</v>
      </c>
      <c r="P735" s="133">
        <f t="shared" si="67"/>
        <v>0</v>
      </c>
    </row>
    <row r="736" spans="1:16" x14ac:dyDescent="0.2">
      <c r="A736" s="104">
        <v>3593</v>
      </c>
      <c r="B736" s="105">
        <v>2</v>
      </c>
      <c r="C736" s="132">
        <f t="shared" si="65"/>
        <v>8.1765472883775655E-4</v>
      </c>
      <c r="D736" s="106">
        <v>0</v>
      </c>
      <c r="E736" s="106">
        <v>0</v>
      </c>
      <c r="F736" s="106">
        <v>0</v>
      </c>
      <c r="G736" s="106">
        <v>0</v>
      </c>
      <c r="H736" s="106">
        <v>132976</v>
      </c>
      <c r="I736" s="106">
        <v>0</v>
      </c>
      <c r="J736" s="106">
        <v>256</v>
      </c>
      <c r="K736" s="106">
        <v>0</v>
      </c>
      <c r="L736" s="107">
        <f t="shared" si="68"/>
        <v>133232</v>
      </c>
      <c r="M736" s="107">
        <f t="shared" si="69"/>
        <v>0</v>
      </c>
      <c r="N736" s="107">
        <f t="shared" si="66"/>
        <v>133232</v>
      </c>
      <c r="O736" s="133">
        <f t="shared" si="70"/>
        <v>109</v>
      </c>
      <c r="P736" s="133">
        <f t="shared" si="67"/>
        <v>0</v>
      </c>
    </row>
    <row r="737" spans="1:16" x14ac:dyDescent="0.2">
      <c r="A737" s="104">
        <v>3593</v>
      </c>
      <c r="B737" s="105">
        <v>3</v>
      </c>
      <c r="C737" s="132">
        <f t="shared" ref="C737:C800" si="71">C710</f>
        <v>7.3214302910870838E-4</v>
      </c>
      <c r="D737" s="106">
        <v>0</v>
      </c>
      <c r="E737" s="106">
        <v>471184</v>
      </c>
      <c r="F737" s="106">
        <v>0</v>
      </c>
      <c r="G737" s="106">
        <v>0</v>
      </c>
      <c r="H737" s="106">
        <v>0</v>
      </c>
      <c r="I737" s="106">
        <v>0</v>
      </c>
      <c r="J737" s="106">
        <v>0</v>
      </c>
      <c r="K737" s="106">
        <v>0</v>
      </c>
      <c r="L737" s="107">
        <f t="shared" si="68"/>
        <v>471184</v>
      </c>
      <c r="M737" s="107">
        <f t="shared" si="69"/>
        <v>47118.400000000001</v>
      </c>
      <c r="N737" s="107">
        <f t="shared" si="66"/>
        <v>518302.4</v>
      </c>
      <c r="O737" s="133">
        <f t="shared" si="70"/>
        <v>379</v>
      </c>
      <c r="P737" s="133">
        <f t="shared" si="67"/>
        <v>0</v>
      </c>
    </row>
    <row r="738" spans="1:16" x14ac:dyDescent="0.2">
      <c r="A738" s="104">
        <v>3593</v>
      </c>
      <c r="B738" s="105">
        <v>4</v>
      </c>
      <c r="C738" s="132">
        <f t="shared" si="71"/>
        <v>7.2969983768787848E-4</v>
      </c>
      <c r="D738" s="106">
        <v>68592</v>
      </c>
      <c r="E738" s="106">
        <v>0</v>
      </c>
      <c r="F738" s="106">
        <v>0</v>
      </c>
      <c r="G738" s="106">
        <v>0</v>
      </c>
      <c r="H738" s="106">
        <v>187952</v>
      </c>
      <c r="I738" s="106">
        <v>19648</v>
      </c>
      <c r="J738" s="106">
        <v>4890</v>
      </c>
      <c r="K738" s="106">
        <v>0</v>
      </c>
      <c r="L738" s="107">
        <f t="shared" si="68"/>
        <v>281082</v>
      </c>
      <c r="M738" s="107">
        <f t="shared" si="69"/>
        <v>1964.8000000000002</v>
      </c>
      <c r="N738" s="107">
        <f t="shared" si="66"/>
        <v>283046.8</v>
      </c>
      <c r="O738" s="133">
        <f t="shared" si="70"/>
        <v>207</v>
      </c>
      <c r="P738" s="133">
        <f t="shared" si="67"/>
        <v>0</v>
      </c>
    </row>
    <row r="739" spans="1:16" x14ac:dyDescent="0.2">
      <c r="A739" s="104">
        <v>3593</v>
      </c>
      <c r="B739" s="105">
        <v>5</v>
      </c>
      <c r="C739" s="132">
        <f t="shared" si="71"/>
        <v>2.8715643166154678E-3</v>
      </c>
      <c r="D739" s="106">
        <v>0</v>
      </c>
      <c r="E739" s="106">
        <v>0</v>
      </c>
      <c r="F739" s="106">
        <v>0</v>
      </c>
      <c r="G739" s="106">
        <v>0</v>
      </c>
      <c r="H739" s="106">
        <v>0</v>
      </c>
      <c r="I739" s="106">
        <v>0</v>
      </c>
      <c r="J739" s="106">
        <v>0</v>
      </c>
      <c r="K739" s="106">
        <v>0</v>
      </c>
      <c r="L739" s="107">
        <f t="shared" si="68"/>
        <v>0</v>
      </c>
      <c r="M739" s="107">
        <f t="shared" si="69"/>
        <v>0</v>
      </c>
      <c r="N739" s="107">
        <f t="shared" si="66"/>
        <v>0</v>
      </c>
      <c r="O739" s="133">
        <f t="shared" si="70"/>
        <v>0</v>
      </c>
      <c r="P739" s="133">
        <f t="shared" si="67"/>
        <v>0</v>
      </c>
    </row>
    <row r="740" spans="1:16" x14ac:dyDescent="0.2">
      <c r="A740" s="104">
        <v>3593</v>
      </c>
      <c r="B740" s="105">
        <v>6</v>
      </c>
      <c r="C740" s="132">
        <f t="shared" si="71"/>
        <v>7.9485160891001037E-4</v>
      </c>
      <c r="D740" s="106">
        <v>0</v>
      </c>
      <c r="E740" s="106">
        <v>0</v>
      </c>
      <c r="F740" s="106">
        <v>0</v>
      </c>
      <c r="G740" s="106">
        <v>0</v>
      </c>
      <c r="H740" s="106">
        <v>13488</v>
      </c>
      <c r="I740" s="106">
        <v>0</v>
      </c>
      <c r="J740" s="106">
        <v>1320</v>
      </c>
      <c r="K740" s="106">
        <v>0</v>
      </c>
      <c r="L740" s="107">
        <f t="shared" si="68"/>
        <v>14808</v>
      </c>
      <c r="M740" s="107">
        <f t="shared" si="69"/>
        <v>0</v>
      </c>
      <c r="N740" s="107">
        <f t="shared" si="66"/>
        <v>14808</v>
      </c>
      <c r="O740" s="133">
        <f t="shared" si="70"/>
        <v>12</v>
      </c>
      <c r="P740" s="133">
        <f t="shared" si="67"/>
        <v>0</v>
      </c>
    </row>
    <row r="741" spans="1:16" x14ac:dyDescent="0.2">
      <c r="A741" s="104">
        <v>3593</v>
      </c>
      <c r="B741" s="105">
        <v>7</v>
      </c>
      <c r="C741" s="132">
        <f t="shared" si="71"/>
        <v>8.746625286571221E-4</v>
      </c>
      <c r="D741" s="106">
        <v>0</v>
      </c>
      <c r="E741" s="106">
        <v>235296</v>
      </c>
      <c r="F741" s="106">
        <v>0</v>
      </c>
      <c r="G741" s="106">
        <v>0</v>
      </c>
      <c r="H741" s="106">
        <v>0</v>
      </c>
      <c r="I741" s="106">
        <v>64544</v>
      </c>
      <c r="J741" s="106">
        <v>0</v>
      </c>
      <c r="K741" s="106">
        <v>240</v>
      </c>
      <c r="L741" s="107">
        <f t="shared" si="68"/>
        <v>300080</v>
      </c>
      <c r="M741" s="107">
        <f t="shared" si="69"/>
        <v>30008</v>
      </c>
      <c r="N741" s="107">
        <f t="shared" si="66"/>
        <v>330088</v>
      </c>
      <c r="O741" s="133">
        <f t="shared" si="70"/>
        <v>289</v>
      </c>
      <c r="P741" s="133">
        <f t="shared" si="67"/>
        <v>0</v>
      </c>
    </row>
    <row r="742" spans="1:16" x14ac:dyDescent="0.2">
      <c r="A742" s="104">
        <v>3593</v>
      </c>
      <c r="B742" s="105">
        <v>8</v>
      </c>
      <c r="C742" s="132">
        <f t="shared" si="71"/>
        <v>9.0886720854874148E-4</v>
      </c>
      <c r="D742" s="106">
        <v>0</v>
      </c>
      <c r="E742" s="106">
        <v>0</v>
      </c>
      <c r="F742" s="106">
        <v>0</v>
      </c>
      <c r="G742" s="106">
        <v>0</v>
      </c>
      <c r="H742" s="106">
        <v>6640</v>
      </c>
      <c r="I742" s="106">
        <v>0</v>
      </c>
      <c r="J742" s="106">
        <v>468</v>
      </c>
      <c r="K742" s="106">
        <v>0</v>
      </c>
      <c r="L742" s="107">
        <f t="shared" si="68"/>
        <v>7108</v>
      </c>
      <c r="M742" s="107">
        <f t="shared" si="69"/>
        <v>0</v>
      </c>
      <c r="N742" s="107">
        <f t="shared" si="66"/>
        <v>7108</v>
      </c>
      <c r="O742" s="133">
        <f t="shared" si="70"/>
        <v>6</v>
      </c>
      <c r="P742" s="133">
        <f t="shared" si="67"/>
        <v>0</v>
      </c>
    </row>
    <row r="743" spans="1:16" x14ac:dyDescent="0.2">
      <c r="A743" s="104">
        <v>3593</v>
      </c>
      <c r="B743" s="105">
        <v>9</v>
      </c>
      <c r="C743" s="132">
        <f t="shared" si="71"/>
        <v>7.8019246038503074E-4</v>
      </c>
      <c r="D743" s="106">
        <v>28032</v>
      </c>
      <c r="E743" s="106">
        <v>23168</v>
      </c>
      <c r="F743" s="106">
        <v>0</v>
      </c>
      <c r="G743" s="106">
        <v>0</v>
      </c>
      <c r="H743" s="106">
        <v>426672</v>
      </c>
      <c r="I743" s="106">
        <v>17616</v>
      </c>
      <c r="J743" s="106">
        <v>0</v>
      </c>
      <c r="K743" s="106">
        <v>378</v>
      </c>
      <c r="L743" s="107">
        <f t="shared" si="68"/>
        <v>495866</v>
      </c>
      <c r="M743" s="107">
        <f t="shared" si="69"/>
        <v>4116.2</v>
      </c>
      <c r="N743" s="107">
        <f t="shared" si="66"/>
        <v>499982.2</v>
      </c>
      <c r="O743" s="133">
        <f t="shared" si="70"/>
        <v>390</v>
      </c>
      <c r="P743" s="133">
        <f t="shared" si="67"/>
        <v>0</v>
      </c>
    </row>
    <row r="744" spans="1:16" x14ac:dyDescent="0.2">
      <c r="A744" s="104">
        <v>3593</v>
      </c>
      <c r="B744" s="105">
        <v>10</v>
      </c>
      <c r="C744" s="132">
        <f t="shared" si="71"/>
        <v>1.1564439391928429E-3</v>
      </c>
      <c r="D744" s="106">
        <v>0</v>
      </c>
      <c r="E744" s="106">
        <v>816</v>
      </c>
      <c r="F744" s="106">
        <v>0</v>
      </c>
      <c r="G744" s="106">
        <v>0</v>
      </c>
      <c r="H744" s="106">
        <v>0</v>
      </c>
      <c r="I744" s="106">
        <v>0</v>
      </c>
      <c r="J744" s="106">
        <v>0</v>
      </c>
      <c r="K744" s="106">
        <v>0</v>
      </c>
      <c r="L744" s="107">
        <f t="shared" si="68"/>
        <v>816</v>
      </c>
      <c r="M744" s="107">
        <f t="shared" si="69"/>
        <v>81.600000000000009</v>
      </c>
      <c r="N744" s="107">
        <f t="shared" si="66"/>
        <v>897.6</v>
      </c>
      <c r="O744" s="133">
        <f t="shared" si="70"/>
        <v>1</v>
      </c>
      <c r="P744" s="133">
        <f t="shared" si="67"/>
        <v>0</v>
      </c>
    </row>
    <row r="745" spans="1:16" x14ac:dyDescent="0.2">
      <c r="A745" s="104">
        <v>3593</v>
      </c>
      <c r="B745" s="105">
        <v>11</v>
      </c>
      <c r="C745" s="132">
        <f t="shared" si="71"/>
        <v>8.0055238889194702E-4</v>
      </c>
      <c r="D745" s="106">
        <v>0</v>
      </c>
      <c r="E745" s="106">
        <v>0</v>
      </c>
      <c r="F745" s="106">
        <v>0</v>
      </c>
      <c r="G745" s="106">
        <v>0</v>
      </c>
      <c r="H745" s="106">
        <v>0</v>
      </c>
      <c r="I745" s="106">
        <v>98128</v>
      </c>
      <c r="J745" s="106">
        <v>0</v>
      </c>
      <c r="K745" s="106">
        <v>4240</v>
      </c>
      <c r="L745" s="107">
        <f t="shared" si="68"/>
        <v>102368</v>
      </c>
      <c r="M745" s="107">
        <f t="shared" si="69"/>
        <v>10236.800000000001</v>
      </c>
      <c r="N745" s="107">
        <f t="shared" si="66"/>
        <v>112604.8</v>
      </c>
      <c r="O745" s="133">
        <f t="shared" si="70"/>
        <v>90</v>
      </c>
      <c r="P745" s="133">
        <f t="shared" si="67"/>
        <v>0</v>
      </c>
    </row>
    <row r="746" spans="1:16" x14ac:dyDescent="0.2">
      <c r="A746" s="104">
        <v>3593</v>
      </c>
      <c r="B746" s="105">
        <v>12</v>
      </c>
      <c r="C746" s="132">
        <f t="shared" si="71"/>
        <v>7.6960529756143418E-4</v>
      </c>
      <c r="D746" s="106">
        <v>585456</v>
      </c>
      <c r="E746" s="106">
        <v>0</v>
      </c>
      <c r="F746" s="106">
        <v>0</v>
      </c>
      <c r="G746" s="106">
        <v>117888</v>
      </c>
      <c r="H746" s="106">
        <v>0</v>
      </c>
      <c r="I746" s="106">
        <v>0</v>
      </c>
      <c r="J746" s="106">
        <v>0</v>
      </c>
      <c r="K746" s="106">
        <v>0</v>
      </c>
      <c r="L746" s="107">
        <f t="shared" si="68"/>
        <v>703344</v>
      </c>
      <c r="M746" s="107">
        <f t="shared" si="69"/>
        <v>0</v>
      </c>
      <c r="N746" s="107">
        <f t="shared" si="66"/>
        <v>703344</v>
      </c>
      <c r="O746" s="133">
        <f t="shared" si="70"/>
        <v>541</v>
      </c>
      <c r="P746" s="133">
        <f t="shared" si="67"/>
        <v>90.727229318922355</v>
      </c>
    </row>
    <row r="747" spans="1:16" x14ac:dyDescent="0.2">
      <c r="A747" s="104">
        <v>3593</v>
      </c>
      <c r="B747" s="105">
        <v>13</v>
      </c>
      <c r="C747" s="132">
        <f t="shared" si="71"/>
        <v>7.1666948344345212E-4</v>
      </c>
      <c r="D747" s="106">
        <v>57648</v>
      </c>
      <c r="E747" s="106">
        <v>0</v>
      </c>
      <c r="F747" s="106">
        <v>0</v>
      </c>
      <c r="G747" s="106">
        <v>0</v>
      </c>
      <c r="H747" s="106">
        <v>0</v>
      </c>
      <c r="I747" s="106">
        <v>0</v>
      </c>
      <c r="J747" s="106">
        <v>240</v>
      </c>
      <c r="K747" s="106">
        <v>0</v>
      </c>
      <c r="L747" s="107">
        <f t="shared" si="68"/>
        <v>57888</v>
      </c>
      <c r="M747" s="107">
        <f t="shared" si="69"/>
        <v>0</v>
      </c>
      <c r="N747" s="107">
        <f t="shared" si="66"/>
        <v>57888</v>
      </c>
      <c r="O747" s="133">
        <f t="shared" si="70"/>
        <v>41</v>
      </c>
      <c r="P747" s="133">
        <f t="shared" si="67"/>
        <v>0</v>
      </c>
    </row>
    <row r="748" spans="1:16" x14ac:dyDescent="0.2">
      <c r="A748" s="104">
        <v>3593</v>
      </c>
      <c r="B748" s="105">
        <v>14</v>
      </c>
      <c r="C748" s="132">
        <f t="shared" si="71"/>
        <v>1.1613303220345029E-3</v>
      </c>
      <c r="D748" s="106">
        <v>0</v>
      </c>
      <c r="E748" s="106">
        <v>0</v>
      </c>
      <c r="F748" s="106">
        <v>0</v>
      </c>
      <c r="G748" s="106">
        <v>0</v>
      </c>
      <c r="H748" s="106">
        <v>0</v>
      </c>
      <c r="I748" s="106">
        <v>156160</v>
      </c>
      <c r="J748" s="106">
        <v>0</v>
      </c>
      <c r="K748" s="106">
        <v>6120</v>
      </c>
      <c r="L748" s="107">
        <f t="shared" si="68"/>
        <v>162280</v>
      </c>
      <c r="M748" s="107">
        <f t="shared" si="69"/>
        <v>16228</v>
      </c>
      <c r="N748" s="107">
        <f t="shared" si="66"/>
        <v>178508</v>
      </c>
      <c r="O748" s="133">
        <f t="shared" si="70"/>
        <v>207</v>
      </c>
      <c r="P748" s="133">
        <f t="shared" si="67"/>
        <v>0</v>
      </c>
    </row>
    <row r="749" spans="1:16" x14ac:dyDescent="0.2">
      <c r="A749" s="104">
        <v>3593</v>
      </c>
      <c r="B749" s="105">
        <v>15</v>
      </c>
      <c r="C749" s="132">
        <f t="shared" si="71"/>
        <v>1.6320518691144066E-3</v>
      </c>
      <c r="D749" s="106">
        <v>0</v>
      </c>
      <c r="E749" s="106">
        <v>0</v>
      </c>
      <c r="F749" s="106">
        <v>0</v>
      </c>
      <c r="G749" s="106">
        <v>0</v>
      </c>
      <c r="H749" s="106">
        <v>0</v>
      </c>
      <c r="I749" s="106">
        <v>0</v>
      </c>
      <c r="J749" s="106">
        <v>0</v>
      </c>
      <c r="K749" s="106">
        <v>0</v>
      </c>
      <c r="L749" s="107">
        <f t="shared" si="68"/>
        <v>0</v>
      </c>
      <c r="M749" s="107">
        <f t="shared" si="69"/>
        <v>0</v>
      </c>
      <c r="N749" s="107">
        <f t="shared" si="66"/>
        <v>0</v>
      </c>
      <c r="O749" s="133">
        <f t="shared" si="70"/>
        <v>0</v>
      </c>
      <c r="P749" s="133">
        <f t="shared" si="67"/>
        <v>0</v>
      </c>
    </row>
    <row r="750" spans="1:16" x14ac:dyDescent="0.2">
      <c r="A750" s="104">
        <v>3593</v>
      </c>
      <c r="B750" s="105">
        <v>16</v>
      </c>
      <c r="C750" s="132">
        <f t="shared" si="71"/>
        <v>9.4958706556257393E-4</v>
      </c>
      <c r="D750" s="106">
        <v>0</v>
      </c>
      <c r="E750" s="106">
        <v>480</v>
      </c>
      <c r="F750" s="106">
        <v>0</v>
      </c>
      <c r="G750" s="106">
        <v>0</v>
      </c>
      <c r="H750" s="106">
        <v>42000</v>
      </c>
      <c r="I750" s="106">
        <v>191808</v>
      </c>
      <c r="J750" s="106">
        <v>0</v>
      </c>
      <c r="K750" s="106">
        <v>48804</v>
      </c>
      <c r="L750" s="107">
        <f t="shared" si="68"/>
        <v>283092</v>
      </c>
      <c r="M750" s="107">
        <f t="shared" si="69"/>
        <v>24109.200000000001</v>
      </c>
      <c r="N750" s="107">
        <f t="shared" si="66"/>
        <v>307201.2</v>
      </c>
      <c r="O750" s="133">
        <f t="shared" si="70"/>
        <v>292</v>
      </c>
      <c r="P750" s="133">
        <f t="shared" si="67"/>
        <v>0</v>
      </c>
    </row>
    <row r="751" spans="1:16" x14ac:dyDescent="0.2">
      <c r="A751" s="104">
        <v>3593</v>
      </c>
      <c r="B751" s="105">
        <v>17</v>
      </c>
      <c r="C751" s="132">
        <f t="shared" si="71"/>
        <v>1.30303542444264E-3</v>
      </c>
      <c r="D751" s="106">
        <v>0</v>
      </c>
      <c r="E751" s="106">
        <v>0</v>
      </c>
      <c r="F751" s="106">
        <v>0</v>
      </c>
      <c r="G751" s="106">
        <v>0</v>
      </c>
      <c r="H751" s="106">
        <v>0</v>
      </c>
      <c r="I751" s="106">
        <v>0</v>
      </c>
      <c r="J751" s="106">
        <v>0</v>
      </c>
      <c r="K751" s="106">
        <v>0</v>
      </c>
      <c r="L751" s="107">
        <f t="shared" si="68"/>
        <v>0</v>
      </c>
      <c r="M751" s="107">
        <f t="shared" si="69"/>
        <v>0</v>
      </c>
      <c r="N751" s="107">
        <f t="shared" si="66"/>
        <v>0</v>
      </c>
      <c r="O751" s="133">
        <f t="shared" si="70"/>
        <v>0</v>
      </c>
      <c r="P751" s="133">
        <f t="shared" si="67"/>
        <v>0</v>
      </c>
    </row>
    <row r="752" spans="1:16" x14ac:dyDescent="0.2">
      <c r="A752" s="104">
        <v>3593</v>
      </c>
      <c r="B752" s="105">
        <v>18</v>
      </c>
      <c r="C752" s="132">
        <f t="shared" si="71"/>
        <v>9.8053415689308655E-4</v>
      </c>
      <c r="D752" s="106">
        <v>0</v>
      </c>
      <c r="E752" s="106">
        <v>0</v>
      </c>
      <c r="F752" s="106">
        <v>0</v>
      </c>
      <c r="G752" s="106">
        <v>0</v>
      </c>
      <c r="H752" s="106">
        <v>0</v>
      </c>
      <c r="I752" s="106">
        <v>124704</v>
      </c>
      <c r="J752" s="106">
        <v>0</v>
      </c>
      <c r="K752" s="106">
        <v>0</v>
      </c>
      <c r="L752" s="107">
        <f t="shared" si="68"/>
        <v>124704</v>
      </c>
      <c r="M752" s="107">
        <f t="shared" si="69"/>
        <v>12470.400000000001</v>
      </c>
      <c r="N752" s="107">
        <f t="shared" si="66"/>
        <v>137174.39999999999</v>
      </c>
      <c r="O752" s="133">
        <f t="shared" si="70"/>
        <v>135</v>
      </c>
      <c r="P752" s="133">
        <f t="shared" si="67"/>
        <v>0</v>
      </c>
    </row>
    <row r="753" spans="1:16" x14ac:dyDescent="0.2">
      <c r="A753" s="104">
        <v>3593</v>
      </c>
      <c r="B753" s="105">
        <v>19</v>
      </c>
      <c r="C753" s="132">
        <f t="shared" si="71"/>
        <v>7.2644224912677183E-4</v>
      </c>
      <c r="D753" s="106">
        <v>0</v>
      </c>
      <c r="E753" s="106">
        <v>212976</v>
      </c>
      <c r="F753" s="106">
        <v>172368</v>
      </c>
      <c r="G753" s="106">
        <v>0</v>
      </c>
      <c r="H753" s="106">
        <v>0</v>
      </c>
      <c r="I753" s="106">
        <v>0</v>
      </c>
      <c r="J753" s="106">
        <v>0</v>
      </c>
      <c r="K753" s="106">
        <v>0</v>
      </c>
      <c r="L753" s="107">
        <f t="shared" si="68"/>
        <v>385344</v>
      </c>
      <c r="M753" s="107">
        <f t="shared" si="69"/>
        <v>38534.400000000001</v>
      </c>
      <c r="N753" s="107">
        <f t="shared" si="66"/>
        <v>423878.40000000002</v>
      </c>
      <c r="O753" s="133">
        <f t="shared" si="70"/>
        <v>308</v>
      </c>
      <c r="P753" s="133">
        <f t="shared" si="67"/>
        <v>137.73693735723177</v>
      </c>
    </row>
    <row r="754" spans="1:16" x14ac:dyDescent="0.2">
      <c r="A754" s="104">
        <v>3593</v>
      </c>
      <c r="B754" s="105">
        <v>20</v>
      </c>
      <c r="C754" s="132">
        <f t="shared" si="71"/>
        <v>9.0235203142652819E-4</v>
      </c>
      <c r="D754" s="106">
        <v>0</v>
      </c>
      <c r="E754" s="106">
        <v>0</v>
      </c>
      <c r="F754" s="106">
        <v>0</v>
      </c>
      <c r="G754" s="106">
        <v>0</v>
      </c>
      <c r="H754" s="106">
        <v>0</v>
      </c>
      <c r="I754" s="106">
        <v>0</v>
      </c>
      <c r="J754" s="106">
        <v>0</v>
      </c>
      <c r="K754" s="106">
        <v>0</v>
      </c>
      <c r="L754" s="107">
        <f t="shared" si="68"/>
        <v>0</v>
      </c>
      <c r="M754" s="107">
        <f t="shared" si="69"/>
        <v>0</v>
      </c>
      <c r="N754" s="107">
        <f t="shared" si="66"/>
        <v>0</v>
      </c>
      <c r="O754" s="133">
        <f t="shared" si="70"/>
        <v>0</v>
      </c>
      <c r="P754" s="133">
        <f t="shared" si="67"/>
        <v>0</v>
      </c>
    </row>
    <row r="755" spans="1:16" x14ac:dyDescent="0.2">
      <c r="A755" s="104">
        <v>3593</v>
      </c>
      <c r="B755" s="105">
        <v>21</v>
      </c>
      <c r="C755" s="132">
        <f t="shared" si="71"/>
        <v>9.2026876851261457E-4</v>
      </c>
      <c r="D755" s="106">
        <v>0</v>
      </c>
      <c r="E755" s="106">
        <v>0</v>
      </c>
      <c r="F755" s="106">
        <v>0</v>
      </c>
      <c r="G755" s="106">
        <v>0</v>
      </c>
      <c r="H755" s="106">
        <v>30832</v>
      </c>
      <c r="I755" s="106">
        <v>0</v>
      </c>
      <c r="J755" s="106">
        <v>0</v>
      </c>
      <c r="K755" s="106">
        <v>0</v>
      </c>
      <c r="L755" s="107">
        <f t="shared" si="68"/>
        <v>30832</v>
      </c>
      <c r="M755" s="107">
        <f t="shared" si="69"/>
        <v>0</v>
      </c>
      <c r="N755" s="107">
        <f t="shared" si="66"/>
        <v>30832</v>
      </c>
      <c r="O755" s="133">
        <f t="shared" si="70"/>
        <v>28</v>
      </c>
      <c r="P755" s="133">
        <f t="shared" si="67"/>
        <v>0</v>
      </c>
    </row>
    <row r="756" spans="1:16" x14ac:dyDescent="0.2">
      <c r="A756" s="104">
        <v>3593</v>
      </c>
      <c r="B756" s="105">
        <v>22</v>
      </c>
      <c r="C756" s="132">
        <f t="shared" si="71"/>
        <v>8.1521153741692665E-4</v>
      </c>
      <c r="D756" s="106">
        <v>0</v>
      </c>
      <c r="E756" s="106">
        <v>0</v>
      </c>
      <c r="F756" s="106">
        <v>0</v>
      </c>
      <c r="G756" s="106">
        <v>0</v>
      </c>
      <c r="H756" s="106">
        <v>6976</v>
      </c>
      <c r="I756" s="106">
        <v>0</v>
      </c>
      <c r="J756" s="106">
        <v>0</v>
      </c>
      <c r="K756" s="106">
        <v>0</v>
      </c>
      <c r="L756" s="107">
        <f t="shared" si="68"/>
        <v>6976</v>
      </c>
      <c r="M756" s="107">
        <f t="shared" si="69"/>
        <v>0</v>
      </c>
      <c r="N756" s="107">
        <f t="shared" si="66"/>
        <v>6976</v>
      </c>
      <c r="O756" s="133">
        <f t="shared" si="70"/>
        <v>6</v>
      </c>
      <c r="P756" s="133">
        <f t="shared" si="67"/>
        <v>0</v>
      </c>
    </row>
    <row r="757" spans="1:16" x14ac:dyDescent="0.2">
      <c r="A757" s="104">
        <v>3593</v>
      </c>
      <c r="B757" s="105">
        <v>23</v>
      </c>
      <c r="C757" s="132">
        <f t="shared" si="71"/>
        <v>9.2922713705565765E-4</v>
      </c>
      <c r="D757" s="106">
        <v>180448</v>
      </c>
      <c r="E757" s="106">
        <v>0</v>
      </c>
      <c r="F757" s="106">
        <v>0</v>
      </c>
      <c r="G757" s="106">
        <v>0</v>
      </c>
      <c r="H757" s="106">
        <v>0</v>
      </c>
      <c r="I757" s="106">
        <v>0</v>
      </c>
      <c r="J757" s="106">
        <v>48</v>
      </c>
      <c r="K757" s="106">
        <v>0</v>
      </c>
      <c r="L757" s="107">
        <f t="shared" si="68"/>
        <v>180496</v>
      </c>
      <c r="M757" s="107">
        <f t="shared" si="69"/>
        <v>0</v>
      </c>
      <c r="N757" s="107">
        <f t="shared" si="66"/>
        <v>180496</v>
      </c>
      <c r="O757" s="133">
        <f t="shared" si="70"/>
        <v>168</v>
      </c>
      <c r="P757" s="133">
        <f t="shared" si="67"/>
        <v>0</v>
      </c>
    </row>
    <row r="758" spans="1:16" x14ac:dyDescent="0.2">
      <c r="A758" s="104">
        <v>3593</v>
      </c>
      <c r="B758" s="105">
        <v>24</v>
      </c>
      <c r="C758" s="132">
        <f t="shared" si="71"/>
        <v>8.0625316887388357E-4</v>
      </c>
      <c r="D758" s="106">
        <v>39984</v>
      </c>
      <c r="E758" s="106">
        <v>0</v>
      </c>
      <c r="F758" s="106">
        <v>0</v>
      </c>
      <c r="G758" s="106">
        <v>0</v>
      </c>
      <c r="H758" s="106">
        <v>109632</v>
      </c>
      <c r="I758" s="106">
        <v>0</v>
      </c>
      <c r="J758" s="106">
        <v>122252</v>
      </c>
      <c r="K758" s="106">
        <v>0</v>
      </c>
      <c r="L758" s="107">
        <f t="shared" si="68"/>
        <v>271868</v>
      </c>
      <c r="M758" s="107">
        <f t="shared" si="69"/>
        <v>0</v>
      </c>
      <c r="N758" s="107">
        <f t="shared" si="66"/>
        <v>271868</v>
      </c>
      <c r="O758" s="133">
        <f t="shared" si="70"/>
        <v>219</v>
      </c>
      <c r="P758" s="133">
        <f t="shared" si="67"/>
        <v>0</v>
      </c>
    </row>
    <row r="759" spans="1:16" x14ac:dyDescent="0.2">
      <c r="A759" s="104">
        <v>3593</v>
      </c>
      <c r="B759" s="105">
        <v>25</v>
      </c>
      <c r="C759" s="132">
        <f t="shared" si="71"/>
        <v>6.7513522928934282E-4</v>
      </c>
      <c r="D759" s="106">
        <v>627600</v>
      </c>
      <c r="E759" s="106">
        <v>0</v>
      </c>
      <c r="F759" s="106">
        <v>0</v>
      </c>
      <c r="G759" s="106">
        <v>0</v>
      </c>
      <c r="H759" s="106">
        <v>0</v>
      </c>
      <c r="I759" s="106">
        <v>0</v>
      </c>
      <c r="J759" s="106">
        <v>1280</v>
      </c>
      <c r="K759" s="106">
        <v>0</v>
      </c>
      <c r="L759" s="107">
        <f t="shared" si="68"/>
        <v>628880</v>
      </c>
      <c r="M759" s="107">
        <f t="shared" si="69"/>
        <v>0</v>
      </c>
      <c r="N759" s="107">
        <f t="shared" si="66"/>
        <v>628880</v>
      </c>
      <c r="O759" s="133">
        <f t="shared" si="70"/>
        <v>425</v>
      </c>
      <c r="P759" s="133">
        <f t="shared" si="67"/>
        <v>0</v>
      </c>
    </row>
    <row r="760" spans="1:16" x14ac:dyDescent="0.2">
      <c r="A760" s="104">
        <v>3593</v>
      </c>
      <c r="B760" s="105">
        <v>26</v>
      </c>
      <c r="C760" s="132">
        <f t="shared" si="71"/>
        <v>9.0398082570708146E-4</v>
      </c>
      <c r="D760" s="106">
        <v>213536</v>
      </c>
      <c r="E760" s="106">
        <v>0</v>
      </c>
      <c r="F760" s="106">
        <v>0</v>
      </c>
      <c r="G760" s="106">
        <v>0</v>
      </c>
      <c r="H760" s="106">
        <v>3840</v>
      </c>
      <c r="I760" s="106">
        <v>0</v>
      </c>
      <c r="J760" s="106">
        <v>0</v>
      </c>
      <c r="K760" s="106">
        <v>0</v>
      </c>
      <c r="L760" s="107">
        <f t="shared" si="68"/>
        <v>217376</v>
      </c>
      <c r="M760" s="107">
        <f t="shared" si="69"/>
        <v>0</v>
      </c>
      <c r="N760" s="107">
        <f t="shared" si="66"/>
        <v>217376</v>
      </c>
      <c r="O760" s="133">
        <f t="shared" si="70"/>
        <v>197</v>
      </c>
      <c r="P760" s="133">
        <f t="shared" si="67"/>
        <v>0</v>
      </c>
    </row>
    <row r="761" spans="1:16" x14ac:dyDescent="0.2">
      <c r="A761" s="104">
        <v>3593</v>
      </c>
      <c r="B761" s="105">
        <v>27</v>
      </c>
      <c r="C761" s="132">
        <f t="shared" si="71"/>
        <v>0</v>
      </c>
      <c r="D761" s="106">
        <v>0</v>
      </c>
      <c r="E761" s="106">
        <v>0</v>
      </c>
      <c r="F761" s="106">
        <v>0</v>
      </c>
      <c r="G761" s="106">
        <v>0</v>
      </c>
      <c r="H761" s="106">
        <v>0</v>
      </c>
      <c r="I761" s="106">
        <v>0</v>
      </c>
      <c r="J761" s="106">
        <v>0</v>
      </c>
      <c r="K761" s="106">
        <v>0</v>
      </c>
      <c r="L761" s="107">
        <f t="shared" si="68"/>
        <v>0</v>
      </c>
      <c r="M761" s="107">
        <f t="shared" si="69"/>
        <v>0</v>
      </c>
      <c r="N761" s="107">
        <f t="shared" si="66"/>
        <v>0</v>
      </c>
      <c r="O761" s="133">
        <f t="shared" si="70"/>
        <v>0</v>
      </c>
      <c r="P761" s="133">
        <f t="shared" si="67"/>
        <v>0</v>
      </c>
    </row>
    <row r="762" spans="1:16" x14ac:dyDescent="0.2">
      <c r="A762" s="104">
        <v>3558</v>
      </c>
      <c r="B762" s="105">
        <v>1</v>
      </c>
      <c r="C762" s="132">
        <f t="shared" si="71"/>
        <v>8.1032515457526674E-4</v>
      </c>
      <c r="D762" s="106">
        <v>61568</v>
      </c>
      <c r="E762" s="106">
        <v>0</v>
      </c>
      <c r="F762" s="106">
        <v>0</v>
      </c>
      <c r="G762" s="106">
        <v>0</v>
      </c>
      <c r="H762" s="106">
        <v>32992</v>
      </c>
      <c r="I762" s="106">
        <v>0</v>
      </c>
      <c r="J762" s="106">
        <v>352</v>
      </c>
      <c r="K762" s="106">
        <v>0</v>
      </c>
      <c r="L762" s="107">
        <f t="shared" si="68"/>
        <v>94912</v>
      </c>
      <c r="M762" s="107">
        <f t="shared" si="69"/>
        <v>0</v>
      </c>
      <c r="N762" s="107">
        <f t="shared" si="66"/>
        <v>94912</v>
      </c>
      <c r="O762" s="133">
        <f t="shared" si="70"/>
        <v>77</v>
      </c>
      <c r="P762" s="133">
        <f t="shared" si="67"/>
        <v>0</v>
      </c>
    </row>
    <row r="763" spans="1:16" x14ac:dyDescent="0.2">
      <c r="A763" s="104">
        <v>3558</v>
      </c>
      <c r="B763" s="105">
        <v>2</v>
      </c>
      <c r="C763" s="132">
        <f t="shared" si="71"/>
        <v>8.1765472883775655E-4</v>
      </c>
      <c r="D763" s="106">
        <v>0</v>
      </c>
      <c r="E763" s="106">
        <v>0</v>
      </c>
      <c r="F763" s="106">
        <v>0</v>
      </c>
      <c r="G763" s="106">
        <v>0</v>
      </c>
      <c r="H763" s="106">
        <v>6528</v>
      </c>
      <c r="I763" s="106">
        <v>0</v>
      </c>
      <c r="J763" s="106">
        <v>23592</v>
      </c>
      <c r="K763" s="106">
        <v>0</v>
      </c>
      <c r="L763" s="107">
        <f t="shared" si="68"/>
        <v>30120</v>
      </c>
      <c r="M763" s="107">
        <f t="shared" si="69"/>
        <v>0</v>
      </c>
      <c r="N763" s="107">
        <f t="shared" si="66"/>
        <v>30120</v>
      </c>
      <c r="O763" s="133">
        <f t="shared" si="70"/>
        <v>25</v>
      </c>
      <c r="P763" s="133">
        <f t="shared" si="67"/>
        <v>0</v>
      </c>
    </row>
    <row r="764" spans="1:16" x14ac:dyDescent="0.2">
      <c r="A764" s="104">
        <v>3558</v>
      </c>
      <c r="B764" s="105">
        <v>3</v>
      </c>
      <c r="C764" s="132">
        <f t="shared" si="71"/>
        <v>7.3214302910870838E-4</v>
      </c>
      <c r="D764" s="106">
        <v>0</v>
      </c>
      <c r="E764" s="106">
        <v>321968</v>
      </c>
      <c r="F764" s="106">
        <v>0</v>
      </c>
      <c r="G764" s="106">
        <v>0</v>
      </c>
      <c r="H764" s="106">
        <v>0</v>
      </c>
      <c r="I764" s="106">
        <v>0</v>
      </c>
      <c r="J764" s="106">
        <v>0</v>
      </c>
      <c r="K764" s="106">
        <v>0</v>
      </c>
      <c r="L764" s="107">
        <f t="shared" si="68"/>
        <v>321968</v>
      </c>
      <c r="M764" s="107">
        <f t="shared" si="69"/>
        <v>32196.800000000003</v>
      </c>
      <c r="N764" s="107">
        <f t="shared" si="66"/>
        <v>354164.8</v>
      </c>
      <c r="O764" s="133">
        <f t="shared" si="70"/>
        <v>259</v>
      </c>
      <c r="P764" s="133">
        <f t="shared" si="67"/>
        <v>0</v>
      </c>
    </row>
    <row r="765" spans="1:16" x14ac:dyDescent="0.2">
      <c r="A765" s="104">
        <v>3558</v>
      </c>
      <c r="B765" s="105">
        <v>4</v>
      </c>
      <c r="C765" s="132">
        <f t="shared" si="71"/>
        <v>7.2969983768787848E-4</v>
      </c>
      <c r="D765" s="106">
        <v>35232</v>
      </c>
      <c r="E765" s="106">
        <v>65440</v>
      </c>
      <c r="F765" s="106">
        <v>0</v>
      </c>
      <c r="G765" s="106">
        <v>0</v>
      </c>
      <c r="H765" s="106">
        <v>79840</v>
      </c>
      <c r="I765" s="106">
        <v>14672</v>
      </c>
      <c r="J765" s="106">
        <v>1978</v>
      </c>
      <c r="K765" s="106">
        <v>1127</v>
      </c>
      <c r="L765" s="107">
        <f t="shared" si="68"/>
        <v>198289</v>
      </c>
      <c r="M765" s="107">
        <f t="shared" si="69"/>
        <v>8123.9000000000005</v>
      </c>
      <c r="N765" s="107">
        <f t="shared" si="66"/>
        <v>206412.9</v>
      </c>
      <c r="O765" s="133">
        <f t="shared" si="70"/>
        <v>151</v>
      </c>
      <c r="P765" s="133">
        <f t="shared" si="67"/>
        <v>0</v>
      </c>
    </row>
    <row r="766" spans="1:16" x14ac:dyDescent="0.2">
      <c r="A766" s="104">
        <v>3558</v>
      </c>
      <c r="B766" s="105">
        <v>5</v>
      </c>
      <c r="C766" s="132">
        <f t="shared" si="71"/>
        <v>2.8715643166154678E-3</v>
      </c>
      <c r="D766" s="106">
        <v>0</v>
      </c>
      <c r="E766" s="106">
        <v>0</v>
      </c>
      <c r="F766" s="106">
        <v>0</v>
      </c>
      <c r="G766" s="106">
        <v>0</v>
      </c>
      <c r="H766" s="106">
        <v>0</v>
      </c>
      <c r="I766" s="106">
        <v>0</v>
      </c>
      <c r="J766" s="106">
        <v>0</v>
      </c>
      <c r="K766" s="106">
        <v>0</v>
      </c>
      <c r="L766" s="107">
        <f t="shared" si="68"/>
        <v>0</v>
      </c>
      <c r="M766" s="107">
        <f t="shared" si="69"/>
        <v>0</v>
      </c>
      <c r="N766" s="107">
        <f t="shared" si="66"/>
        <v>0</v>
      </c>
      <c r="O766" s="133">
        <f t="shared" si="70"/>
        <v>0</v>
      </c>
      <c r="P766" s="133">
        <f t="shared" si="67"/>
        <v>0</v>
      </c>
    </row>
    <row r="767" spans="1:16" x14ac:dyDescent="0.2">
      <c r="A767" s="104">
        <v>3558</v>
      </c>
      <c r="B767" s="105">
        <v>6</v>
      </c>
      <c r="C767" s="132">
        <f t="shared" si="71"/>
        <v>7.9485160891001037E-4</v>
      </c>
      <c r="D767" s="106">
        <v>0</v>
      </c>
      <c r="E767" s="106">
        <v>0</v>
      </c>
      <c r="F767" s="106">
        <v>0</v>
      </c>
      <c r="G767" s="106">
        <v>0</v>
      </c>
      <c r="H767" s="106">
        <v>6720</v>
      </c>
      <c r="I767" s="106">
        <v>0</v>
      </c>
      <c r="J767" s="106">
        <v>200</v>
      </c>
      <c r="K767" s="106">
        <v>0</v>
      </c>
      <c r="L767" s="107">
        <f t="shared" si="68"/>
        <v>6920</v>
      </c>
      <c r="M767" s="107">
        <f t="shared" si="69"/>
        <v>0</v>
      </c>
      <c r="N767" s="107">
        <f t="shared" si="66"/>
        <v>6920</v>
      </c>
      <c r="O767" s="133">
        <f t="shared" si="70"/>
        <v>6</v>
      </c>
      <c r="P767" s="133">
        <f t="shared" si="67"/>
        <v>0</v>
      </c>
    </row>
    <row r="768" spans="1:16" x14ac:dyDescent="0.2">
      <c r="A768" s="104">
        <v>3558</v>
      </c>
      <c r="B768" s="105">
        <v>7</v>
      </c>
      <c r="C768" s="132">
        <f t="shared" si="71"/>
        <v>8.746625286571221E-4</v>
      </c>
      <c r="D768" s="106">
        <v>0</v>
      </c>
      <c r="E768" s="106">
        <v>9600</v>
      </c>
      <c r="F768" s="106">
        <v>0</v>
      </c>
      <c r="G768" s="106">
        <v>0</v>
      </c>
      <c r="H768" s="106">
        <v>0</v>
      </c>
      <c r="I768" s="106">
        <v>47600</v>
      </c>
      <c r="J768" s="106">
        <v>0</v>
      </c>
      <c r="K768" s="106">
        <v>1616</v>
      </c>
      <c r="L768" s="107">
        <f t="shared" si="68"/>
        <v>58816</v>
      </c>
      <c r="M768" s="107">
        <f t="shared" si="69"/>
        <v>5881.6</v>
      </c>
      <c r="N768" s="107">
        <f t="shared" si="66"/>
        <v>64697.599999999999</v>
      </c>
      <c r="O768" s="133">
        <f t="shared" si="70"/>
        <v>57</v>
      </c>
      <c r="P768" s="133">
        <f t="shared" si="67"/>
        <v>0</v>
      </c>
    </row>
    <row r="769" spans="1:16" x14ac:dyDescent="0.2">
      <c r="A769" s="104">
        <v>3558</v>
      </c>
      <c r="B769" s="105">
        <v>8</v>
      </c>
      <c r="C769" s="132">
        <f t="shared" si="71"/>
        <v>9.0886720854874148E-4</v>
      </c>
      <c r="D769" s="106">
        <v>0</v>
      </c>
      <c r="E769" s="106">
        <v>0</v>
      </c>
      <c r="F769" s="106">
        <v>0</v>
      </c>
      <c r="G769" s="106">
        <v>0</v>
      </c>
      <c r="H769" s="106">
        <v>0</v>
      </c>
      <c r="I769" s="106">
        <v>0</v>
      </c>
      <c r="J769" s="106">
        <v>364</v>
      </c>
      <c r="K769" s="106">
        <v>0</v>
      </c>
      <c r="L769" s="107">
        <f t="shared" si="68"/>
        <v>364</v>
      </c>
      <c r="M769" s="107">
        <f t="shared" si="69"/>
        <v>0</v>
      </c>
      <c r="N769" s="107">
        <f t="shared" si="66"/>
        <v>364</v>
      </c>
      <c r="O769" s="133">
        <f t="shared" si="70"/>
        <v>0</v>
      </c>
      <c r="P769" s="133">
        <f t="shared" si="67"/>
        <v>0</v>
      </c>
    </row>
    <row r="770" spans="1:16" x14ac:dyDescent="0.2">
      <c r="A770" s="104">
        <v>3558</v>
      </c>
      <c r="B770" s="105">
        <v>9</v>
      </c>
      <c r="C770" s="132">
        <f t="shared" si="71"/>
        <v>7.8019246038503074E-4</v>
      </c>
      <c r="D770" s="106">
        <v>38832</v>
      </c>
      <c r="E770" s="106">
        <v>21408</v>
      </c>
      <c r="F770" s="106">
        <v>0</v>
      </c>
      <c r="G770" s="106">
        <v>0</v>
      </c>
      <c r="H770" s="106">
        <v>58160</v>
      </c>
      <c r="I770" s="106">
        <v>0</v>
      </c>
      <c r="J770" s="106">
        <v>260</v>
      </c>
      <c r="K770" s="106">
        <v>0</v>
      </c>
      <c r="L770" s="107">
        <f t="shared" si="68"/>
        <v>118660</v>
      </c>
      <c r="M770" s="107">
        <f t="shared" si="69"/>
        <v>2140.8000000000002</v>
      </c>
      <c r="N770" s="107">
        <f t="shared" si="66"/>
        <v>120800.8</v>
      </c>
      <c r="O770" s="133">
        <f t="shared" si="70"/>
        <v>94</v>
      </c>
      <c r="P770" s="133">
        <f t="shared" si="67"/>
        <v>0</v>
      </c>
    </row>
    <row r="771" spans="1:16" x14ac:dyDescent="0.2">
      <c r="A771" s="104">
        <v>3558</v>
      </c>
      <c r="B771" s="105">
        <v>10</v>
      </c>
      <c r="C771" s="132">
        <f t="shared" si="71"/>
        <v>1.1564439391928429E-3</v>
      </c>
      <c r="D771" s="106">
        <v>0</v>
      </c>
      <c r="E771" s="106">
        <v>0</v>
      </c>
      <c r="F771" s="106">
        <v>0</v>
      </c>
      <c r="G771" s="106">
        <v>0</v>
      </c>
      <c r="H771" s="106">
        <v>0</v>
      </c>
      <c r="I771" s="106">
        <v>0</v>
      </c>
      <c r="J771" s="106">
        <v>0</v>
      </c>
      <c r="K771" s="106">
        <v>0</v>
      </c>
      <c r="L771" s="107">
        <f t="shared" si="68"/>
        <v>0</v>
      </c>
      <c r="M771" s="107">
        <f t="shared" si="69"/>
        <v>0</v>
      </c>
      <c r="N771" s="107">
        <f t="shared" si="66"/>
        <v>0</v>
      </c>
      <c r="O771" s="133">
        <f t="shared" si="70"/>
        <v>0</v>
      </c>
      <c r="P771" s="133">
        <f t="shared" si="67"/>
        <v>0</v>
      </c>
    </row>
    <row r="772" spans="1:16" x14ac:dyDescent="0.2">
      <c r="A772" s="104">
        <v>3558</v>
      </c>
      <c r="B772" s="105">
        <v>11</v>
      </c>
      <c r="C772" s="132">
        <f t="shared" si="71"/>
        <v>8.0055238889194702E-4</v>
      </c>
      <c r="D772" s="106">
        <v>0</v>
      </c>
      <c r="E772" s="106">
        <v>0</v>
      </c>
      <c r="F772" s="106">
        <v>0</v>
      </c>
      <c r="G772" s="106">
        <v>0</v>
      </c>
      <c r="H772" s="106">
        <v>0</v>
      </c>
      <c r="I772" s="106">
        <v>64800</v>
      </c>
      <c r="J772" s="106">
        <v>0</v>
      </c>
      <c r="K772" s="106">
        <v>11237</v>
      </c>
      <c r="L772" s="107">
        <f t="shared" si="68"/>
        <v>76037</v>
      </c>
      <c r="M772" s="107">
        <f t="shared" si="69"/>
        <v>7603.7000000000007</v>
      </c>
      <c r="N772" s="107">
        <f t="shared" si="66"/>
        <v>83640.7</v>
      </c>
      <c r="O772" s="133">
        <f t="shared" si="70"/>
        <v>67</v>
      </c>
      <c r="P772" s="133">
        <f t="shared" si="67"/>
        <v>0</v>
      </c>
    </row>
    <row r="773" spans="1:16" x14ac:dyDescent="0.2">
      <c r="A773" s="104">
        <v>3558</v>
      </c>
      <c r="B773" s="105">
        <v>12</v>
      </c>
      <c r="C773" s="132">
        <f t="shared" si="71"/>
        <v>7.6960529756143418E-4</v>
      </c>
      <c r="D773" s="106">
        <v>480048</v>
      </c>
      <c r="E773" s="106">
        <v>0</v>
      </c>
      <c r="F773" s="106">
        <v>0</v>
      </c>
      <c r="G773" s="106">
        <v>57872</v>
      </c>
      <c r="H773" s="106">
        <v>0</v>
      </c>
      <c r="I773" s="106">
        <v>0</v>
      </c>
      <c r="J773" s="106">
        <v>0</v>
      </c>
      <c r="K773" s="106">
        <v>0</v>
      </c>
      <c r="L773" s="107">
        <f t="shared" si="68"/>
        <v>537920</v>
      </c>
      <c r="M773" s="107">
        <f t="shared" si="69"/>
        <v>0</v>
      </c>
      <c r="N773" s="107">
        <f t="shared" si="66"/>
        <v>537920</v>
      </c>
      <c r="O773" s="133">
        <f t="shared" si="70"/>
        <v>414</v>
      </c>
      <c r="P773" s="133">
        <f t="shared" si="67"/>
        <v>44.538597780475321</v>
      </c>
    </row>
    <row r="774" spans="1:16" x14ac:dyDescent="0.2">
      <c r="A774" s="104">
        <v>3558</v>
      </c>
      <c r="B774" s="105">
        <v>13</v>
      </c>
      <c r="C774" s="132">
        <f t="shared" si="71"/>
        <v>7.1666948344345212E-4</v>
      </c>
      <c r="D774" s="106">
        <v>45424</v>
      </c>
      <c r="E774" s="106">
        <v>0</v>
      </c>
      <c r="F774" s="106">
        <v>0</v>
      </c>
      <c r="G774" s="106">
        <v>0</v>
      </c>
      <c r="H774" s="106">
        <v>0</v>
      </c>
      <c r="I774" s="106">
        <v>0</v>
      </c>
      <c r="J774" s="106">
        <v>483</v>
      </c>
      <c r="K774" s="106">
        <v>0</v>
      </c>
      <c r="L774" s="107">
        <f t="shared" si="68"/>
        <v>45907</v>
      </c>
      <c r="M774" s="107">
        <f t="shared" si="69"/>
        <v>0</v>
      </c>
      <c r="N774" s="107">
        <f t="shared" ref="N774:N837" si="72">SUM(L774:M774)</f>
        <v>45907</v>
      </c>
      <c r="O774" s="133">
        <f t="shared" si="70"/>
        <v>33</v>
      </c>
      <c r="P774" s="133">
        <f t="shared" ref="P774:P837" si="73">(G774+F774*1.1)*C774</f>
        <v>0</v>
      </c>
    </row>
    <row r="775" spans="1:16" x14ac:dyDescent="0.2">
      <c r="A775" s="104">
        <v>3558</v>
      </c>
      <c r="B775" s="105">
        <v>14</v>
      </c>
      <c r="C775" s="132">
        <f t="shared" si="71"/>
        <v>1.1613303220345029E-3</v>
      </c>
      <c r="D775" s="106">
        <v>0</v>
      </c>
      <c r="E775" s="106">
        <v>0</v>
      </c>
      <c r="F775" s="106">
        <v>0</v>
      </c>
      <c r="G775" s="106">
        <v>0</v>
      </c>
      <c r="H775" s="106">
        <v>0</v>
      </c>
      <c r="I775" s="106">
        <v>112896</v>
      </c>
      <c r="J775" s="106">
        <v>0</v>
      </c>
      <c r="K775" s="106">
        <v>15452</v>
      </c>
      <c r="L775" s="107">
        <f t="shared" ref="L775:L838" si="74">SUM(D775:K775)</f>
        <v>128348</v>
      </c>
      <c r="M775" s="107">
        <f t="shared" ref="M775:M838" si="75">IF(B775&lt;28,E775+F775+I775+K775,0)*0.1</f>
        <v>12834.800000000001</v>
      </c>
      <c r="N775" s="107">
        <f t="shared" si="72"/>
        <v>141182.79999999999</v>
      </c>
      <c r="O775" s="133">
        <f t="shared" ref="O775:O838" si="76">ROUND(N775*C775,0)</f>
        <v>164</v>
      </c>
      <c r="P775" s="133">
        <f t="shared" si="73"/>
        <v>0</v>
      </c>
    </row>
    <row r="776" spans="1:16" x14ac:dyDescent="0.2">
      <c r="A776" s="104">
        <v>3558</v>
      </c>
      <c r="B776" s="105">
        <v>15</v>
      </c>
      <c r="C776" s="132">
        <f t="shared" si="71"/>
        <v>1.6320518691144066E-3</v>
      </c>
      <c r="D776" s="106">
        <v>0</v>
      </c>
      <c r="E776" s="106">
        <v>0</v>
      </c>
      <c r="F776" s="106">
        <v>0</v>
      </c>
      <c r="G776" s="106">
        <v>0</v>
      </c>
      <c r="H776" s="106">
        <v>0</v>
      </c>
      <c r="I776" s="106">
        <v>0</v>
      </c>
      <c r="J776" s="106">
        <v>0</v>
      </c>
      <c r="K776" s="106">
        <v>0</v>
      </c>
      <c r="L776" s="107">
        <f t="shared" si="74"/>
        <v>0</v>
      </c>
      <c r="M776" s="107">
        <f t="shared" si="75"/>
        <v>0</v>
      </c>
      <c r="N776" s="107">
        <f t="shared" si="72"/>
        <v>0</v>
      </c>
      <c r="O776" s="133">
        <f t="shared" si="76"/>
        <v>0</v>
      </c>
      <c r="P776" s="133">
        <f t="shared" si="73"/>
        <v>0</v>
      </c>
    </row>
    <row r="777" spans="1:16" x14ac:dyDescent="0.2">
      <c r="A777" s="104">
        <v>3558</v>
      </c>
      <c r="B777" s="105">
        <v>16</v>
      </c>
      <c r="C777" s="132">
        <f t="shared" si="71"/>
        <v>9.4958706556257393E-4</v>
      </c>
      <c r="D777" s="106">
        <v>0</v>
      </c>
      <c r="E777" s="106">
        <v>864</v>
      </c>
      <c r="F777" s="106">
        <v>0</v>
      </c>
      <c r="G777" s="106">
        <v>0</v>
      </c>
      <c r="H777" s="106">
        <v>0</v>
      </c>
      <c r="I777" s="106">
        <v>79824</v>
      </c>
      <c r="J777" s="106">
        <v>0</v>
      </c>
      <c r="K777" s="106">
        <v>21515</v>
      </c>
      <c r="L777" s="107">
        <f t="shared" si="74"/>
        <v>102203</v>
      </c>
      <c r="M777" s="107">
        <f t="shared" si="75"/>
        <v>10220.300000000001</v>
      </c>
      <c r="N777" s="107">
        <f t="shared" si="72"/>
        <v>112423.3</v>
      </c>
      <c r="O777" s="133">
        <f t="shared" si="76"/>
        <v>107</v>
      </c>
      <c r="P777" s="133">
        <f t="shared" si="73"/>
        <v>0</v>
      </c>
    </row>
    <row r="778" spans="1:16" x14ac:dyDescent="0.2">
      <c r="A778" s="104">
        <v>3558</v>
      </c>
      <c r="B778" s="105">
        <v>17</v>
      </c>
      <c r="C778" s="132">
        <f t="shared" si="71"/>
        <v>1.30303542444264E-3</v>
      </c>
      <c r="D778" s="106">
        <v>0</v>
      </c>
      <c r="E778" s="106">
        <v>0</v>
      </c>
      <c r="F778" s="106">
        <v>0</v>
      </c>
      <c r="G778" s="106">
        <v>0</v>
      </c>
      <c r="H778" s="106">
        <v>0</v>
      </c>
      <c r="I778" s="106">
        <v>0</v>
      </c>
      <c r="J778" s="106">
        <v>0</v>
      </c>
      <c r="K778" s="106">
        <v>0</v>
      </c>
      <c r="L778" s="107">
        <f t="shared" si="74"/>
        <v>0</v>
      </c>
      <c r="M778" s="107">
        <f t="shared" si="75"/>
        <v>0</v>
      </c>
      <c r="N778" s="107">
        <f t="shared" si="72"/>
        <v>0</v>
      </c>
      <c r="O778" s="133">
        <f t="shared" si="76"/>
        <v>0</v>
      </c>
      <c r="P778" s="133">
        <f t="shared" si="73"/>
        <v>0</v>
      </c>
    </row>
    <row r="779" spans="1:16" x14ac:dyDescent="0.2">
      <c r="A779" s="104">
        <v>3558</v>
      </c>
      <c r="B779" s="105">
        <v>18</v>
      </c>
      <c r="C779" s="132">
        <f t="shared" si="71"/>
        <v>9.8053415689308655E-4</v>
      </c>
      <c r="D779" s="106">
        <v>0</v>
      </c>
      <c r="E779" s="106">
        <v>0</v>
      </c>
      <c r="F779" s="106">
        <v>0</v>
      </c>
      <c r="G779" s="106">
        <v>0</v>
      </c>
      <c r="H779" s="106">
        <v>0</v>
      </c>
      <c r="I779" s="106">
        <v>191904</v>
      </c>
      <c r="J779" s="106">
        <v>0</v>
      </c>
      <c r="K779" s="106">
        <v>0</v>
      </c>
      <c r="L779" s="107">
        <f t="shared" si="74"/>
        <v>191904</v>
      </c>
      <c r="M779" s="107">
        <f t="shared" si="75"/>
        <v>19190.400000000001</v>
      </c>
      <c r="N779" s="107">
        <f t="shared" si="72"/>
        <v>211094.39999999999</v>
      </c>
      <c r="O779" s="133">
        <f t="shared" si="76"/>
        <v>207</v>
      </c>
      <c r="P779" s="133">
        <f t="shared" si="73"/>
        <v>0</v>
      </c>
    </row>
    <row r="780" spans="1:16" x14ac:dyDescent="0.2">
      <c r="A780" s="104">
        <v>3558</v>
      </c>
      <c r="B780" s="105">
        <v>19</v>
      </c>
      <c r="C780" s="132">
        <f t="shared" si="71"/>
        <v>7.2644224912677183E-4</v>
      </c>
      <c r="D780" s="106">
        <v>0</v>
      </c>
      <c r="E780" s="106">
        <v>272528</v>
      </c>
      <c r="F780" s="106">
        <v>156752</v>
      </c>
      <c r="G780" s="106">
        <v>0</v>
      </c>
      <c r="H780" s="106">
        <v>0</v>
      </c>
      <c r="I780" s="106">
        <v>0</v>
      </c>
      <c r="J780" s="106">
        <v>0</v>
      </c>
      <c r="K780" s="106">
        <v>4336</v>
      </c>
      <c r="L780" s="107">
        <f t="shared" si="74"/>
        <v>433616</v>
      </c>
      <c r="M780" s="107">
        <f t="shared" si="75"/>
        <v>43361.600000000006</v>
      </c>
      <c r="N780" s="107">
        <f t="shared" si="72"/>
        <v>476977.6</v>
      </c>
      <c r="O780" s="133">
        <f t="shared" si="76"/>
        <v>346</v>
      </c>
      <c r="P780" s="133">
        <f t="shared" si="73"/>
        <v>125.25840297863172</v>
      </c>
    </row>
    <row r="781" spans="1:16" x14ac:dyDescent="0.2">
      <c r="A781" s="104">
        <v>3558</v>
      </c>
      <c r="B781" s="105">
        <v>20</v>
      </c>
      <c r="C781" s="132">
        <f t="shared" si="71"/>
        <v>9.0235203142652819E-4</v>
      </c>
      <c r="D781" s="106">
        <v>0</v>
      </c>
      <c r="E781" s="106">
        <v>0</v>
      </c>
      <c r="F781" s="106">
        <v>0</v>
      </c>
      <c r="G781" s="106">
        <v>0</v>
      </c>
      <c r="H781" s="106">
        <v>0</v>
      </c>
      <c r="I781" s="106">
        <v>0</v>
      </c>
      <c r="J781" s="106">
        <v>0</v>
      </c>
      <c r="K781" s="106">
        <v>0</v>
      </c>
      <c r="L781" s="107">
        <f t="shared" si="74"/>
        <v>0</v>
      </c>
      <c r="M781" s="107">
        <f t="shared" si="75"/>
        <v>0</v>
      </c>
      <c r="N781" s="107">
        <f t="shared" si="72"/>
        <v>0</v>
      </c>
      <c r="O781" s="133">
        <f t="shared" si="76"/>
        <v>0</v>
      </c>
      <c r="P781" s="133">
        <f t="shared" si="73"/>
        <v>0</v>
      </c>
    </row>
    <row r="782" spans="1:16" x14ac:dyDescent="0.2">
      <c r="A782" s="104">
        <v>3558</v>
      </c>
      <c r="B782" s="105">
        <v>21</v>
      </c>
      <c r="C782" s="132">
        <f t="shared" si="71"/>
        <v>9.2026876851261457E-4</v>
      </c>
      <c r="D782" s="106">
        <v>0</v>
      </c>
      <c r="E782" s="106">
        <v>0</v>
      </c>
      <c r="F782" s="106">
        <v>0</v>
      </c>
      <c r="G782" s="106">
        <v>0</v>
      </c>
      <c r="H782" s="106">
        <v>0</v>
      </c>
      <c r="I782" s="106">
        <v>0</v>
      </c>
      <c r="J782" s="106">
        <v>0</v>
      </c>
      <c r="K782" s="106">
        <v>0</v>
      </c>
      <c r="L782" s="107">
        <f t="shared" si="74"/>
        <v>0</v>
      </c>
      <c r="M782" s="107">
        <f t="shared" si="75"/>
        <v>0</v>
      </c>
      <c r="N782" s="107">
        <f t="shared" si="72"/>
        <v>0</v>
      </c>
      <c r="O782" s="133">
        <f t="shared" si="76"/>
        <v>0</v>
      </c>
      <c r="P782" s="133">
        <f t="shared" si="73"/>
        <v>0</v>
      </c>
    </row>
    <row r="783" spans="1:16" x14ac:dyDescent="0.2">
      <c r="A783" s="104">
        <v>3558</v>
      </c>
      <c r="B783" s="105">
        <v>22</v>
      </c>
      <c r="C783" s="132">
        <f t="shared" si="71"/>
        <v>8.1521153741692665E-4</v>
      </c>
      <c r="D783" s="106">
        <v>0</v>
      </c>
      <c r="E783" s="106">
        <v>0</v>
      </c>
      <c r="F783" s="106">
        <v>0</v>
      </c>
      <c r="G783" s="106">
        <v>0</v>
      </c>
      <c r="H783" s="106">
        <v>4672</v>
      </c>
      <c r="I783" s="106">
        <v>0</v>
      </c>
      <c r="J783" s="106">
        <v>128</v>
      </c>
      <c r="K783" s="106">
        <v>0</v>
      </c>
      <c r="L783" s="107">
        <f t="shared" si="74"/>
        <v>4800</v>
      </c>
      <c r="M783" s="107">
        <f t="shared" si="75"/>
        <v>0</v>
      </c>
      <c r="N783" s="107">
        <f t="shared" si="72"/>
        <v>4800</v>
      </c>
      <c r="O783" s="133">
        <f t="shared" si="76"/>
        <v>4</v>
      </c>
      <c r="P783" s="133">
        <f t="shared" si="73"/>
        <v>0</v>
      </c>
    </row>
    <row r="784" spans="1:16" x14ac:dyDescent="0.2">
      <c r="A784" s="104">
        <v>3558</v>
      </c>
      <c r="B784" s="105">
        <v>23</v>
      </c>
      <c r="C784" s="132">
        <f t="shared" si="71"/>
        <v>9.2922713705565765E-4</v>
      </c>
      <c r="D784" s="106">
        <v>69056</v>
      </c>
      <c r="E784" s="106">
        <v>0</v>
      </c>
      <c r="F784" s="106">
        <v>0</v>
      </c>
      <c r="G784" s="106">
        <v>0</v>
      </c>
      <c r="H784" s="106">
        <v>0</v>
      </c>
      <c r="I784" s="106">
        <v>0</v>
      </c>
      <c r="J784" s="106">
        <v>0</v>
      </c>
      <c r="K784" s="106">
        <v>0</v>
      </c>
      <c r="L784" s="107">
        <f t="shared" si="74"/>
        <v>69056</v>
      </c>
      <c r="M784" s="107">
        <f t="shared" si="75"/>
        <v>0</v>
      </c>
      <c r="N784" s="107">
        <f t="shared" si="72"/>
        <v>69056</v>
      </c>
      <c r="O784" s="133">
        <f t="shared" si="76"/>
        <v>64</v>
      </c>
      <c r="P784" s="133">
        <f t="shared" si="73"/>
        <v>0</v>
      </c>
    </row>
    <row r="785" spans="1:16" x14ac:dyDescent="0.2">
      <c r="A785" s="104">
        <v>3558</v>
      </c>
      <c r="B785" s="105">
        <v>24</v>
      </c>
      <c r="C785" s="132">
        <f t="shared" si="71"/>
        <v>8.0625316887388357E-4</v>
      </c>
      <c r="D785" s="106">
        <v>17808</v>
      </c>
      <c r="E785" s="106">
        <v>0</v>
      </c>
      <c r="F785" s="106">
        <v>0</v>
      </c>
      <c r="G785" s="106">
        <v>0</v>
      </c>
      <c r="H785" s="106">
        <v>19312</v>
      </c>
      <c r="I785" s="106">
        <v>0</v>
      </c>
      <c r="J785" s="106">
        <v>0</v>
      </c>
      <c r="K785" s="106">
        <v>0</v>
      </c>
      <c r="L785" s="107">
        <f t="shared" si="74"/>
        <v>37120</v>
      </c>
      <c r="M785" s="107">
        <f t="shared" si="75"/>
        <v>0</v>
      </c>
      <c r="N785" s="107">
        <f t="shared" si="72"/>
        <v>37120</v>
      </c>
      <c r="O785" s="133">
        <f t="shared" si="76"/>
        <v>30</v>
      </c>
      <c r="P785" s="133">
        <f t="shared" si="73"/>
        <v>0</v>
      </c>
    </row>
    <row r="786" spans="1:16" x14ac:dyDescent="0.2">
      <c r="A786" s="104">
        <v>3558</v>
      </c>
      <c r="B786" s="105">
        <v>25</v>
      </c>
      <c r="C786" s="132">
        <f t="shared" si="71"/>
        <v>6.7513522928934282E-4</v>
      </c>
      <c r="D786" s="106">
        <v>900816</v>
      </c>
      <c r="E786" s="106">
        <v>0</v>
      </c>
      <c r="F786" s="106">
        <v>0</v>
      </c>
      <c r="G786" s="106">
        <v>0</v>
      </c>
      <c r="H786" s="106">
        <v>0</v>
      </c>
      <c r="I786" s="106">
        <v>0</v>
      </c>
      <c r="J786" s="106">
        <v>0</v>
      </c>
      <c r="K786" s="106">
        <v>0</v>
      </c>
      <c r="L786" s="107">
        <f t="shared" si="74"/>
        <v>900816</v>
      </c>
      <c r="M786" s="107">
        <f t="shared" si="75"/>
        <v>0</v>
      </c>
      <c r="N786" s="107">
        <f t="shared" si="72"/>
        <v>900816</v>
      </c>
      <c r="O786" s="133">
        <f t="shared" si="76"/>
        <v>608</v>
      </c>
      <c r="P786" s="133">
        <f t="shared" si="73"/>
        <v>0</v>
      </c>
    </row>
    <row r="787" spans="1:16" x14ac:dyDescent="0.2">
      <c r="A787" s="104">
        <v>3558</v>
      </c>
      <c r="B787" s="105">
        <v>26</v>
      </c>
      <c r="C787" s="132">
        <f t="shared" si="71"/>
        <v>9.0398082570708146E-4</v>
      </c>
      <c r="D787" s="106">
        <v>176432</v>
      </c>
      <c r="E787" s="106">
        <v>0</v>
      </c>
      <c r="F787" s="106">
        <v>0</v>
      </c>
      <c r="G787" s="106">
        <v>0</v>
      </c>
      <c r="H787" s="106">
        <v>6208</v>
      </c>
      <c r="I787" s="106">
        <v>0</v>
      </c>
      <c r="J787" s="106">
        <v>216</v>
      </c>
      <c r="K787" s="106">
        <v>0</v>
      </c>
      <c r="L787" s="107">
        <f t="shared" si="74"/>
        <v>182856</v>
      </c>
      <c r="M787" s="107">
        <f t="shared" si="75"/>
        <v>0</v>
      </c>
      <c r="N787" s="107">
        <f t="shared" si="72"/>
        <v>182856</v>
      </c>
      <c r="O787" s="133">
        <f t="shared" si="76"/>
        <v>165</v>
      </c>
      <c r="P787" s="133">
        <f t="shared" si="73"/>
        <v>0</v>
      </c>
    </row>
    <row r="788" spans="1:16" x14ac:dyDescent="0.2">
      <c r="A788" s="104">
        <v>3558</v>
      </c>
      <c r="B788" s="105">
        <v>27</v>
      </c>
      <c r="C788" s="132">
        <f t="shared" si="71"/>
        <v>0</v>
      </c>
      <c r="D788" s="106">
        <v>0</v>
      </c>
      <c r="E788" s="106">
        <v>0</v>
      </c>
      <c r="F788" s="106">
        <v>0</v>
      </c>
      <c r="G788" s="106">
        <v>0</v>
      </c>
      <c r="H788" s="106">
        <v>0</v>
      </c>
      <c r="I788" s="106">
        <v>0</v>
      </c>
      <c r="J788" s="106">
        <v>0</v>
      </c>
      <c r="K788" s="106">
        <v>0</v>
      </c>
      <c r="L788" s="107">
        <f t="shared" si="74"/>
        <v>0</v>
      </c>
      <c r="M788" s="107">
        <f t="shared" si="75"/>
        <v>0</v>
      </c>
      <c r="N788" s="107">
        <f t="shared" si="72"/>
        <v>0</v>
      </c>
      <c r="O788" s="133">
        <f t="shared" si="76"/>
        <v>0</v>
      </c>
      <c r="P788" s="133">
        <f t="shared" si="73"/>
        <v>0</v>
      </c>
    </row>
    <row r="789" spans="1:16" x14ac:dyDescent="0.2">
      <c r="A789" s="104">
        <v>11145</v>
      </c>
      <c r="B789" s="105">
        <v>1</v>
      </c>
      <c r="C789" s="132">
        <f t="shared" si="71"/>
        <v>8.1032515457526674E-4</v>
      </c>
      <c r="D789" s="106">
        <v>100800</v>
      </c>
      <c r="E789" s="106">
        <v>0</v>
      </c>
      <c r="F789" s="106">
        <v>0</v>
      </c>
      <c r="G789" s="106">
        <v>0</v>
      </c>
      <c r="H789" s="106">
        <v>0</v>
      </c>
      <c r="I789" s="106">
        <v>0</v>
      </c>
      <c r="J789" s="106">
        <v>620</v>
      </c>
      <c r="K789" s="106">
        <v>0</v>
      </c>
      <c r="L789" s="107">
        <f t="shared" si="74"/>
        <v>101420</v>
      </c>
      <c r="M789" s="107">
        <f t="shared" si="75"/>
        <v>0</v>
      </c>
      <c r="N789" s="107">
        <f t="shared" si="72"/>
        <v>101420</v>
      </c>
      <c r="O789" s="133">
        <f t="shared" si="76"/>
        <v>82</v>
      </c>
      <c r="P789" s="133">
        <f t="shared" si="73"/>
        <v>0</v>
      </c>
    </row>
    <row r="790" spans="1:16" x14ac:dyDescent="0.2">
      <c r="A790" s="104">
        <v>11145</v>
      </c>
      <c r="B790" s="105">
        <v>2</v>
      </c>
      <c r="C790" s="132">
        <f t="shared" si="71"/>
        <v>8.1765472883775655E-4</v>
      </c>
      <c r="D790" s="106">
        <v>0</v>
      </c>
      <c r="E790" s="106">
        <v>0</v>
      </c>
      <c r="F790" s="106">
        <v>0</v>
      </c>
      <c r="G790" s="106">
        <v>0</v>
      </c>
      <c r="H790" s="106">
        <v>384816</v>
      </c>
      <c r="I790" s="106">
        <v>0</v>
      </c>
      <c r="J790" s="106">
        <v>95388</v>
      </c>
      <c r="K790" s="106">
        <v>0</v>
      </c>
      <c r="L790" s="107">
        <f t="shared" si="74"/>
        <v>480204</v>
      </c>
      <c r="M790" s="107">
        <f t="shared" si="75"/>
        <v>0</v>
      </c>
      <c r="N790" s="107">
        <f t="shared" si="72"/>
        <v>480204</v>
      </c>
      <c r="O790" s="133">
        <f t="shared" si="76"/>
        <v>393</v>
      </c>
      <c r="P790" s="133">
        <f t="shared" si="73"/>
        <v>0</v>
      </c>
    </row>
    <row r="791" spans="1:16" x14ac:dyDescent="0.2">
      <c r="A791" s="104">
        <v>11145</v>
      </c>
      <c r="B791" s="105">
        <v>3</v>
      </c>
      <c r="C791" s="132">
        <f t="shared" si="71"/>
        <v>7.3214302910870838E-4</v>
      </c>
      <c r="D791" s="106">
        <v>0</v>
      </c>
      <c r="E791" s="106">
        <v>3579968</v>
      </c>
      <c r="F791" s="106">
        <v>0</v>
      </c>
      <c r="G791" s="106">
        <v>0</v>
      </c>
      <c r="H791" s="106">
        <v>17424</v>
      </c>
      <c r="I791" s="106">
        <v>0</v>
      </c>
      <c r="J791" s="106">
        <v>0</v>
      </c>
      <c r="K791" s="106">
        <v>3232</v>
      </c>
      <c r="L791" s="107">
        <f t="shared" si="74"/>
        <v>3600624</v>
      </c>
      <c r="M791" s="107">
        <f t="shared" si="75"/>
        <v>358320</v>
      </c>
      <c r="N791" s="107">
        <f t="shared" si="72"/>
        <v>3958944</v>
      </c>
      <c r="O791" s="133">
        <f t="shared" si="76"/>
        <v>2899</v>
      </c>
      <c r="P791" s="133">
        <f t="shared" si="73"/>
        <v>0</v>
      </c>
    </row>
    <row r="792" spans="1:16" x14ac:dyDescent="0.2">
      <c r="A792" s="104">
        <v>11145</v>
      </c>
      <c r="B792" s="105">
        <v>4</v>
      </c>
      <c r="C792" s="132">
        <f t="shared" si="71"/>
        <v>7.2969983768787848E-4</v>
      </c>
      <c r="D792" s="106">
        <v>441952</v>
      </c>
      <c r="E792" s="106">
        <v>161680</v>
      </c>
      <c r="F792" s="106">
        <v>0</v>
      </c>
      <c r="G792" s="106">
        <v>0</v>
      </c>
      <c r="H792" s="106">
        <v>577312</v>
      </c>
      <c r="I792" s="106">
        <v>95584</v>
      </c>
      <c r="J792" s="106">
        <v>14799</v>
      </c>
      <c r="K792" s="106">
        <v>1120</v>
      </c>
      <c r="L792" s="107">
        <f t="shared" si="74"/>
        <v>1292447</v>
      </c>
      <c r="M792" s="107">
        <f t="shared" si="75"/>
        <v>25838.400000000001</v>
      </c>
      <c r="N792" s="107">
        <f t="shared" si="72"/>
        <v>1318285.3999999999</v>
      </c>
      <c r="O792" s="133">
        <f t="shared" si="76"/>
        <v>962</v>
      </c>
      <c r="P792" s="133">
        <f t="shared" si="73"/>
        <v>0</v>
      </c>
    </row>
    <row r="793" spans="1:16" x14ac:dyDescent="0.2">
      <c r="A793" s="104">
        <v>11145</v>
      </c>
      <c r="B793" s="105">
        <v>5</v>
      </c>
      <c r="C793" s="132">
        <f t="shared" si="71"/>
        <v>2.8715643166154678E-3</v>
      </c>
      <c r="D793" s="106">
        <v>0</v>
      </c>
      <c r="E793" s="106">
        <v>0</v>
      </c>
      <c r="F793" s="106">
        <v>0</v>
      </c>
      <c r="G793" s="106">
        <v>0</v>
      </c>
      <c r="H793" s="106">
        <v>0</v>
      </c>
      <c r="I793" s="106">
        <v>0</v>
      </c>
      <c r="J793" s="106">
        <v>0</v>
      </c>
      <c r="K793" s="106">
        <v>0</v>
      </c>
      <c r="L793" s="107">
        <f t="shared" si="74"/>
        <v>0</v>
      </c>
      <c r="M793" s="107">
        <f t="shared" si="75"/>
        <v>0</v>
      </c>
      <c r="N793" s="107">
        <f t="shared" si="72"/>
        <v>0</v>
      </c>
      <c r="O793" s="133">
        <f t="shared" si="76"/>
        <v>0</v>
      </c>
      <c r="P793" s="133">
        <f t="shared" si="73"/>
        <v>0</v>
      </c>
    </row>
    <row r="794" spans="1:16" x14ac:dyDescent="0.2">
      <c r="A794" s="104">
        <v>11145</v>
      </c>
      <c r="B794" s="105">
        <v>6</v>
      </c>
      <c r="C794" s="132">
        <f t="shared" si="71"/>
        <v>7.9485160891001037E-4</v>
      </c>
      <c r="D794" s="106">
        <v>12528</v>
      </c>
      <c r="E794" s="106">
        <v>0</v>
      </c>
      <c r="F794" s="106">
        <v>0</v>
      </c>
      <c r="G794" s="106">
        <v>0</v>
      </c>
      <c r="H794" s="106">
        <v>72848</v>
      </c>
      <c r="I794" s="106">
        <v>0</v>
      </c>
      <c r="J794" s="106">
        <v>74868</v>
      </c>
      <c r="K794" s="106">
        <v>0</v>
      </c>
      <c r="L794" s="107">
        <f t="shared" si="74"/>
        <v>160244</v>
      </c>
      <c r="M794" s="107">
        <f t="shared" si="75"/>
        <v>0</v>
      </c>
      <c r="N794" s="107">
        <f t="shared" si="72"/>
        <v>160244</v>
      </c>
      <c r="O794" s="133">
        <f t="shared" si="76"/>
        <v>127</v>
      </c>
      <c r="P794" s="133">
        <f t="shared" si="73"/>
        <v>0</v>
      </c>
    </row>
    <row r="795" spans="1:16" x14ac:dyDescent="0.2">
      <c r="A795" s="104">
        <v>11145</v>
      </c>
      <c r="B795" s="105">
        <v>7</v>
      </c>
      <c r="C795" s="132">
        <f t="shared" si="71"/>
        <v>8.746625286571221E-4</v>
      </c>
      <c r="D795" s="106">
        <v>0</v>
      </c>
      <c r="E795" s="106">
        <v>540480</v>
      </c>
      <c r="F795" s="106">
        <v>0</v>
      </c>
      <c r="G795" s="106">
        <v>0</v>
      </c>
      <c r="H795" s="106">
        <v>0</v>
      </c>
      <c r="I795" s="106">
        <v>375344</v>
      </c>
      <c r="J795" s="106">
        <v>0</v>
      </c>
      <c r="K795" s="106">
        <v>17618</v>
      </c>
      <c r="L795" s="107">
        <f t="shared" si="74"/>
        <v>933442</v>
      </c>
      <c r="M795" s="107">
        <f t="shared" si="75"/>
        <v>93344.200000000012</v>
      </c>
      <c r="N795" s="107">
        <f t="shared" si="72"/>
        <v>1026786.2</v>
      </c>
      <c r="O795" s="133">
        <f t="shared" si="76"/>
        <v>898</v>
      </c>
      <c r="P795" s="133">
        <f t="shared" si="73"/>
        <v>0</v>
      </c>
    </row>
    <row r="796" spans="1:16" x14ac:dyDescent="0.2">
      <c r="A796" s="104">
        <v>11145</v>
      </c>
      <c r="B796" s="105">
        <v>8</v>
      </c>
      <c r="C796" s="132">
        <f t="shared" si="71"/>
        <v>9.0886720854874148E-4</v>
      </c>
      <c r="D796" s="106">
        <v>0</v>
      </c>
      <c r="E796" s="106">
        <v>0</v>
      </c>
      <c r="F796" s="106">
        <v>0</v>
      </c>
      <c r="G796" s="106">
        <v>0</v>
      </c>
      <c r="H796" s="106">
        <v>16000</v>
      </c>
      <c r="I796" s="106">
        <v>0</v>
      </c>
      <c r="J796" s="106">
        <v>1360</v>
      </c>
      <c r="K796" s="106">
        <v>0</v>
      </c>
      <c r="L796" s="107">
        <f t="shared" si="74"/>
        <v>17360</v>
      </c>
      <c r="M796" s="107">
        <f t="shared" si="75"/>
        <v>0</v>
      </c>
      <c r="N796" s="107">
        <f t="shared" si="72"/>
        <v>17360</v>
      </c>
      <c r="O796" s="133">
        <f t="shared" si="76"/>
        <v>16</v>
      </c>
      <c r="P796" s="133">
        <f t="shared" si="73"/>
        <v>0</v>
      </c>
    </row>
    <row r="797" spans="1:16" x14ac:dyDescent="0.2">
      <c r="A797" s="104">
        <v>11145</v>
      </c>
      <c r="B797" s="105">
        <v>9</v>
      </c>
      <c r="C797" s="132">
        <f t="shared" si="71"/>
        <v>7.8019246038503074E-4</v>
      </c>
      <c r="D797" s="106">
        <v>124224</v>
      </c>
      <c r="E797" s="106">
        <v>108336</v>
      </c>
      <c r="F797" s="106">
        <v>0</v>
      </c>
      <c r="G797" s="106">
        <v>0</v>
      </c>
      <c r="H797" s="106">
        <v>135392</v>
      </c>
      <c r="I797" s="106">
        <v>0</v>
      </c>
      <c r="J797" s="106">
        <v>2040</v>
      </c>
      <c r="K797" s="106">
        <v>408</v>
      </c>
      <c r="L797" s="107">
        <f t="shared" si="74"/>
        <v>370400</v>
      </c>
      <c r="M797" s="107">
        <f t="shared" si="75"/>
        <v>10874.400000000001</v>
      </c>
      <c r="N797" s="107">
        <f t="shared" si="72"/>
        <v>381274.4</v>
      </c>
      <c r="O797" s="133">
        <f t="shared" si="76"/>
        <v>297</v>
      </c>
      <c r="P797" s="133">
        <f t="shared" si="73"/>
        <v>0</v>
      </c>
    </row>
    <row r="798" spans="1:16" x14ac:dyDescent="0.2">
      <c r="A798" s="104">
        <v>11145</v>
      </c>
      <c r="B798" s="105">
        <v>10</v>
      </c>
      <c r="C798" s="132">
        <f t="shared" si="71"/>
        <v>1.1564439391928429E-3</v>
      </c>
      <c r="D798" s="106">
        <v>0</v>
      </c>
      <c r="E798" s="106">
        <v>21296</v>
      </c>
      <c r="F798" s="106">
        <v>0</v>
      </c>
      <c r="G798" s="106">
        <v>0</v>
      </c>
      <c r="H798" s="106">
        <v>0</v>
      </c>
      <c r="I798" s="106">
        <v>0</v>
      </c>
      <c r="J798" s="106">
        <v>0</v>
      </c>
      <c r="K798" s="106">
        <v>0</v>
      </c>
      <c r="L798" s="107">
        <f t="shared" si="74"/>
        <v>21296</v>
      </c>
      <c r="M798" s="107">
        <f t="shared" si="75"/>
        <v>2129.6</v>
      </c>
      <c r="N798" s="107">
        <f t="shared" si="72"/>
        <v>23425.599999999999</v>
      </c>
      <c r="O798" s="133">
        <f t="shared" si="76"/>
        <v>27</v>
      </c>
      <c r="P798" s="133">
        <f t="shared" si="73"/>
        <v>0</v>
      </c>
    </row>
    <row r="799" spans="1:16" x14ac:dyDescent="0.2">
      <c r="A799" s="104">
        <v>11145</v>
      </c>
      <c r="B799" s="105">
        <v>11</v>
      </c>
      <c r="C799" s="132">
        <f t="shared" si="71"/>
        <v>8.0055238889194702E-4</v>
      </c>
      <c r="D799" s="106">
        <v>0</v>
      </c>
      <c r="E799" s="106">
        <v>7104</v>
      </c>
      <c r="F799" s="106">
        <v>0</v>
      </c>
      <c r="G799" s="106">
        <v>0</v>
      </c>
      <c r="H799" s="106">
        <v>0</v>
      </c>
      <c r="I799" s="106">
        <v>374752</v>
      </c>
      <c r="J799" s="106">
        <v>0</v>
      </c>
      <c r="K799" s="106">
        <v>86331</v>
      </c>
      <c r="L799" s="107">
        <f t="shared" si="74"/>
        <v>468187</v>
      </c>
      <c r="M799" s="107">
        <f t="shared" si="75"/>
        <v>46818.700000000004</v>
      </c>
      <c r="N799" s="107">
        <f t="shared" si="72"/>
        <v>515005.7</v>
      </c>
      <c r="O799" s="133">
        <f t="shared" si="76"/>
        <v>412</v>
      </c>
      <c r="P799" s="133">
        <f t="shared" si="73"/>
        <v>0</v>
      </c>
    </row>
    <row r="800" spans="1:16" x14ac:dyDescent="0.2">
      <c r="A800" s="104">
        <v>11145</v>
      </c>
      <c r="B800" s="105">
        <v>12</v>
      </c>
      <c r="C800" s="132">
        <f t="shared" si="71"/>
        <v>7.6960529756143418E-4</v>
      </c>
      <c r="D800" s="106">
        <v>3439712</v>
      </c>
      <c r="E800" s="106">
        <v>0</v>
      </c>
      <c r="F800" s="106">
        <v>0</v>
      </c>
      <c r="G800" s="106">
        <v>1169152</v>
      </c>
      <c r="H800" s="106">
        <v>480</v>
      </c>
      <c r="I800" s="106">
        <v>0</v>
      </c>
      <c r="J800" s="106">
        <v>32</v>
      </c>
      <c r="K800" s="106">
        <v>0</v>
      </c>
      <c r="L800" s="107">
        <f t="shared" si="74"/>
        <v>4609376</v>
      </c>
      <c r="M800" s="107">
        <f t="shared" si="75"/>
        <v>0</v>
      </c>
      <c r="N800" s="107">
        <f t="shared" si="72"/>
        <v>4609376</v>
      </c>
      <c r="O800" s="133">
        <f t="shared" si="76"/>
        <v>3547</v>
      </c>
      <c r="P800" s="133">
        <f t="shared" si="73"/>
        <v>899.78557285454588</v>
      </c>
    </row>
    <row r="801" spans="1:16" x14ac:dyDescent="0.2">
      <c r="A801" s="104">
        <v>11145</v>
      </c>
      <c r="B801" s="105">
        <v>13</v>
      </c>
      <c r="C801" s="132">
        <f t="shared" ref="C801:C864" si="77">C774</f>
        <v>7.1666948344345212E-4</v>
      </c>
      <c r="D801" s="106">
        <v>404832</v>
      </c>
      <c r="E801" s="106">
        <v>0</v>
      </c>
      <c r="F801" s="106">
        <v>0</v>
      </c>
      <c r="G801" s="106">
        <v>0</v>
      </c>
      <c r="H801" s="106">
        <v>51440</v>
      </c>
      <c r="I801" s="106">
        <v>0</v>
      </c>
      <c r="J801" s="106">
        <v>240</v>
      </c>
      <c r="K801" s="106">
        <v>0</v>
      </c>
      <c r="L801" s="107">
        <f t="shared" si="74"/>
        <v>456512</v>
      </c>
      <c r="M801" s="107">
        <f t="shared" si="75"/>
        <v>0</v>
      </c>
      <c r="N801" s="107">
        <f t="shared" si="72"/>
        <v>456512</v>
      </c>
      <c r="O801" s="133">
        <f t="shared" si="76"/>
        <v>327</v>
      </c>
      <c r="P801" s="133">
        <f t="shared" si="73"/>
        <v>0</v>
      </c>
    </row>
    <row r="802" spans="1:16" x14ac:dyDescent="0.2">
      <c r="A802" s="104">
        <v>11145</v>
      </c>
      <c r="B802" s="105">
        <v>14</v>
      </c>
      <c r="C802" s="132">
        <f t="shared" si="77"/>
        <v>1.1613303220345029E-3</v>
      </c>
      <c r="D802" s="106">
        <v>0</v>
      </c>
      <c r="E802" s="106">
        <v>0</v>
      </c>
      <c r="F802" s="106">
        <v>0</v>
      </c>
      <c r="G802" s="106">
        <v>0</v>
      </c>
      <c r="H802" s="106">
        <v>0</v>
      </c>
      <c r="I802" s="106">
        <v>544096</v>
      </c>
      <c r="J802" s="106">
        <v>0</v>
      </c>
      <c r="K802" s="106">
        <v>59248</v>
      </c>
      <c r="L802" s="107">
        <f t="shared" si="74"/>
        <v>603344</v>
      </c>
      <c r="M802" s="107">
        <f t="shared" si="75"/>
        <v>60334.400000000001</v>
      </c>
      <c r="N802" s="107">
        <f t="shared" si="72"/>
        <v>663678.4</v>
      </c>
      <c r="O802" s="133">
        <f t="shared" si="76"/>
        <v>771</v>
      </c>
      <c r="P802" s="133">
        <f t="shared" si="73"/>
        <v>0</v>
      </c>
    </row>
    <row r="803" spans="1:16" x14ac:dyDescent="0.2">
      <c r="A803" s="104">
        <v>11145</v>
      </c>
      <c r="B803" s="105">
        <v>15</v>
      </c>
      <c r="C803" s="132">
        <f t="shared" si="77"/>
        <v>1.6320518691144066E-3</v>
      </c>
      <c r="D803" s="106">
        <v>0</v>
      </c>
      <c r="E803" s="106">
        <v>0</v>
      </c>
      <c r="F803" s="106">
        <v>0</v>
      </c>
      <c r="G803" s="106">
        <v>0</v>
      </c>
      <c r="H803" s="106">
        <v>0</v>
      </c>
      <c r="I803" s="106">
        <v>23520</v>
      </c>
      <c r="J803" s="106">
        <v>0</v>
      </c>
      <c r="K803" s="106">
        <v>80</v>
      </c>
      <c r="L803" s="107">
        <f t="shared" si="74"/>
        <v>23600</v>
      </c>
      <c r="M803" s="107">
        <f t="shared" si="75"/>
        <v>2360</v>
      </c>
      <c r="N803" s="107">
        <f t="shared" si="72"/>
        <v>25960</v>
      </c>
      <c r="O803" s="133">
        <f t="shared" si="76"/>
        <v>42</v>
      </c>
      <c r="P803" s="133">
        <f t="shared" si="73"/>
        <v>0</v>
      </c>
    </row>
    <row r="804" spans="1:16" x14ac:dyDescent="0.2">
      <c r="A804" s="104">
        <v>11145</v>
      </c>
      <c r="B804" s="105">
        <v>16</v>
      </c>
      <c r="C804" s="132">
        <f t="shared" si="77"/>
        <v>9.4958706556257393E-4</v>
      </c>
      <c r="D804" s="106">
        <v>22224</v>
      </c>
      <c r="E804" s="106">
        <v>0</v>
      </c>
      <c r="F804" s="106">
        <v>0</v>
      </c>
      <c r="G804" s="106">
        <v>0</v>
      </c>
      <c r="H804" s="106">
        <v>13296</v>
      </c>
      <c r="I804" s="106">
        <v>789488</v>
      </c>
      <c r="J804" s="106">
        <v>5380</v>
      </c>
      <c r="K804" s="106">
        <v>54760</v>
      </c>
      <c r="L804" s="107">
        <f t="shared" si="74"/>
        <v>885148</v>
      </c>
      <c r="M804" s="107">
        <f t="shared" si="75"/>
        <v>84424.8</v>
      </c>
      <c r="N804" s="107">
        <f t="shared" si="72"/>
        <v>969572.8</v>
      </c>
      <c r="O804" s="133">
        <f t="shared" si="76"/>
        <v>921</v>
      </c>
      <c r="P804" s="133">
        <f t="shared" si="73"/>
        <v>0</v>
      </c>
    </row>
    <row r="805" spans="1:16" x14ac:dyDescent="0.2">
      <c r="A805" s="104">
        <v>11145</v>
      </c>
      <c r="B805" s="105">
        <v>17</v>
      </c>
      <c r="C805" s="132">
        <f t="shared" si="77"/>
        <v>1.30303542444264E-3</v>
      </c>
      <c r="D805" s="106">
        <v>0</v>
      </c>
      <c r="E805" s="106">
        <v>0</v>
      </c>
      <c r="F805" s="106">
        <v>0</v>
      </c>
      <c r="G805" s="106">
        <v>0</v>
      </c>
      <c r="H805" s="106">
        <v>0</v>
      </c>
      <c r="I805" s="106">
        <v>88576</v>
      </c>
      <c r="J805" s="106">
        <v>0</v>
      </c>
      <c r="K805" s="106">
        <v>0</v>
      </c>
      <c r="L805" s="107">
        <f t="shared" si="74"/>
        <v>88576</v>
      </c>
      <c r="M805" s="107">
        <f t="shared" si="75"/>
        <v>8857.6</v>
      </c>
      <c r="N805" s="107">
        <f t="shared" si="72"/>
        <v>97433.600000000006</v>
      </c>
      <c r="O805" s="133">
        <f t="shared" si="76"/>
        <v>127</v>
      </c>
      <c r="P805" s="133">
        <f t="shared" si="73"/>
        <v>0</v>
      </c>
    </row>
    <row r="806" spans="1:16" x14ac:dyDescent="0.2">
      <c r="A806" s="104">
        <v>11145</v>
      </c>
      <c r="B806" s="105">
        <v>18</v>
      </c>
      <c r="C806" s="132">
        <f t="shared" si="77"/>
        <v>9.8053415689308655E-4</v>
      </c>
      <c r="D806" s="106">
        <v>0</v>
      </c>
      <c r="E806" s="106">
        <v>0</v>
      </c>
      <c r="F806" s="106">
        <v>0</v>
      </c>
      <c r="G806" s="106">
        <v>0</v>
      </c>
      <c r="H806" s="106">
        <v>0</v>
      </c>
      <c r="I806" s="106">
        <v>112816</v>
      </c>
      <c r="J806" s="106">
        <v>0</v>
      </c>
      <c r="K806" s="106">
        <v>224</v>
      </c>
      <c r="L806" s="107">
        <f t="shared" si="74"/>
        <v>113040</v>
      </c>
      <c r="M806" s="107">
        <f t="shared" si="75"/>
        <v>11304</v>
      </c>
      <c r="N806" s="107">
        <f t="shared" si="72"/>
        <v>124344</v>
      </c>
      <c r="O806" s="133">
        <f t="shared" si="76"/>
        <v>122</v>
      </c>
      <c r="P806" s="133">
        <f t="shared" si="73"/>
        <v>0</v>
      </c>
    </row>
    <row r="807" spans="1:16" x14ac:dyDescent="0.2">
      <c r="A807" s="104">
        <v>11145</v>
      </c>
      <c r="B807" s="105">
        <v>19</v>
      </c>
      <c r="C807" s="132">
        <f t="shared" si="77"/>
        <v>7.2644224912677183E-4</v>
      </c>
      <c r="D807" s="106">
        <v>0</v>
      </c>
      <c r="E807" s="106">
        <v>2028624</v>
      </c>
      <c r="F807" s="106">
        <v>1639248</v>
      </c>
      <c r="G807" s="106">
        <v>0</v>
      </c>
      <c r="H807" s="106">
        <v>0</v>
      </c>
      <c r="I807" s="106">
        <v>6400</v>
      </c>
      <c r="J807" s="106">
        <v>0</v>
      </c>
      <c r="K807" s="106">
        <v>0</v>
      </c>
      <c r="L807" s="107">
        <f t="shared" si="74"/>
        <v>3674272</v>
      </c>
      <c r="M807" s="107">
        <f t="shared" si="75"/>
        <v>367427.2</v>
      </c>
      <c r="N807" s="107">
        <f t="shared" si="72"/>
        <v>4041699.2</v>
      </c>
      <c r="O807" s="133">
        <f t="shared" si="76"/>
        <v>2936</v>
      </c>
      <c r="P807" s="133">
        <f t="shared" si="73"/>
        <v>1309.9009043962187</v>
      </c>
    </row>
    <row r="808" spans="1:16" x14ac:dyDescent="0.2">
      <c r="A808" s="104">
        <v>11145</v>
      </c>
      <c r="B808" s="105">
        <v>20</v>
      </c>
      <c r="C808" s="132">
        <f t="shared" si="77"/>
        <v>9.0235203142652819E-4</v>
      </c>
      <c r="D808" s="106">
        <v>0</v>
      </c>
      <c r="E808" s="106">
        <v>0</v>
      </c>
      <c r="F808" s="106">
        <v>0</v>
      </c>
      <c r="G808" s="106">
        <v>0</v>
      </c>
      <c r="H808" s="106">
        <v>98848</v>
      </c>
      <c r="I808" s="106">
        <v>0</v>
      </c>
      <c r="J808" s="106">
        <v>112</v>
      </c>
      <c r="K808" s="106">
        <v>0</v>
      </c>
      <c r="L808" s="107">
        <f t="shared" si="74"/>
        <v>98960</v>
      </c>
      <c r="M808" s="107">
        <f t="shared" si="75"/>
        <v>0</v>
      </c>
      <c r="N808" s="107">
        <f t="shared" si="72"/>
        <v>98960</v>
      </c>
      <c r="O808" s="133">
        <f t="shared" si="76"/>
        <v>89</v>
      </c>
      <c r="P808" s="133">
        <f t="shared" si="73"/>
        <v>0</v>
      </c>
    </row>
    <row r="809" spans="1:16" x14ac:dyDescent="0.2">
      <c r="A809" s="104">
        <v>11145</v>
      </c>
      <c r="B809" s="105">
        <v>21</v>
      </c>
      <c r="C809" s="132">
        <f t="shared" si="77"/>
        <v>9.2026876851261457E-4</v>
      </c>
      <c r="D809" s="106">
        <v>0</v>
      </c>
      <c r="E809" s="106">
        <v>0</v>
      </c>
      <c r="F809" s="106">
        <v>0</v>
      </c>
      <c r="G809" s="106">
        <v>0</v>
      </c>
      <c r="H809" s="106">
        <v>17200</v>
      </c>
      <c r="I809" s="106">
        <v>0</v>
      </c>
      <c r="J809" s="106">
        <v>78578</v>
      </c>
      <c r="K809" s="106">
        <v>0</v>
      </c>
      <c r="L809" s="107">
        <f t="shared" si="74"/>
        <v>95778</v>
      </c>
      <c r="M809" s="107">
        <f t="shared" si="75"/>
        <v>0</v>
      </c>
      <c r="N809" s="107">
        <f t="shared" si="72"/>
        <v>95778</v>
      </c>
      <c r="O809" s="133">
        <f t="shared" si="76"/>
        <v>88</v>
      </c>
      <c r="P809" s="133">
        <f t="shared" si="73"/>
        <v>0</v>
      </c>
    </row>
    <row r="810" spans="1:16" x14ac:dyDescent="0.2">
      <c r="A810" s="104">
        <v>11145</v>
      </c>
      <c r="B810" s="105">
        <v>22</v>
      </c>
      <c r="C810" s="132">
        <f t="shared" si="77"/>
        <v>8.1521153741692665E-4</v>
      </c>
      <c r="D810" s="106">
        <v>0</v>
      </c>
      <c r="E810" s="106">
        <v>0</v>
      </c>
      <c r="F810" s="106">
        <v>0</v>
      </c>
      <c r="G810" s="106">
        <v>0</v>
      </c>
      <c r="H810" s="106">
        <v>34976</v>
      </c>
      <c r="I810" s="106">
        <v>0</v>
      </c>
      <c r="J810" s="106">
        <v>4080</v>
      </c>
      <c r="K810" s="106">
        <v>0</v>
      </c>
      <c r="L810" s="107">
        <f t="shared" si="74"/>
        <v>39056</v>
      </c>
      <c r="M810" s="107">
        <f t="shared" si="75"/>
        <v>0</v>
      </c>
      <c r="N810" s="107">
        <f t="shared" si="72"/>
        <v>39056</v>
      </c>
      <c r="O810" s="133">
        <f t="shared" si="76"/>
        <v>32</v>
      </c>
      <c r="P810" s="133">
        <f t="shared" si="73"/>
        <v>0</v>
      </c>
    </row>
    <row r="811" spans="1:16" x14ac:dyDescent="0.2">
      <c r="A811" s="104">
        <v>11145</v>
      </c>
      <c r="B811" s="105">
        <v>23</v>
      </c>
      <c r="C811" s="132">
        <f t="shared" si="77"/>
        <v>9.2922713705565765E-4</v>
      </c>
      <c r="D811" s="106">
        <v>452624</v>
      </c>
      <c r="E811" s="106">
        <v>0</v>
      </c>
      <c r="F811" s="106">
        <v>0</v>
      </c>
      <c r="G811" s="106">
        <v>0</v>
      </c>
      <c r="H811" s="106">
        <v>0</v>
      </c>
      <c r="I811" s="106">
        <v>0</v>
      </c>
      <c r="J811" s="106">
        <v>8000</v>
      </c>
      <c r="K811" s="106">
        <v>0</v>
      </c>
      <c r="L811" s="107">
        <f t="shared" si="74"/>
        <v>460624</v>
      </c>
      <c r="M811" s="107">
        <f t="shared" si="75"/>
        <v>0</v>
      </c>
      <c r="N811" s="107">
        <f t="shared" si="72"/>
        <v>460624</v>
      </c>
      <c r="O811" s="133">
        <f t="shared" si="76"/>
        <v>428</v>
      </c>
      <c r="P811" s="133">
        <f t="shared" si="73"/>
        <v>0</v>
      </c>
    </row>
    <row r="812" spans="1:16" x14ac:dyDescent="0.2">
      <c r="A812" s="104">
        <v>11145</v>
      </c>
      <c r="B812" s="105">
        <v>24</v>
      </c>
      <c r="C812" s="132">
        <f t="shared" si="77"/>
        <v>8.0625316887388357E-4</v>
      </c>
      <c r="D812" s="106">
        <v>172272</v>
      </c>
      <c r="E812" s="106">
        <v>0</v>
      </c>
      <c r="F812" s="106">
        <v>0</v>
      </c>
      <c r="G812" s="106">
        <v>0</v>
      </c>
      <c r="H812" s="106">
        <v>116160</v>
      </c>
      <c r="I812" s="106">
        <v>0</v>
      </c>
      <c r="J812" s="106">
        <v>33250</v>
      </c>
      <c r="K812" s="106">
        <v>0</v>
      </c>
      <c r="L812" s="107">
        <f t="shared" si="74"/>
        <v>321682</v>
      </c>
      <c r="M812" s="107">
        <f t="shared" si="75"/>
        <v>0</v>
      </c>
      <c r="N812" s="107">
        <f t="shared" si="72"/>
        <v>321682</v>
      </c>
      <c r="O812" s="133">
        <f t="shared" si="76"/>
        <v>259</v>
      </c>
      <c r="P812" s="133">
        <f t="shared" si="73"/>
        <v>0</v>
      </c>
    </row>
    <row r="813" spans="1:16" x14ac:dyDescent="0.2">
      <c r="A813" s="104">
        <v>11145</v>
      </c>
      <c r="B813" s="105">
        <v>25</v>
      </c>
      <c r="C813" s="132">
        <f t="shared" si="77"/>
        <v>6.7513522928934282E-4</v>
      </c>
      <c r="D813" s="106">
        <v>5113824</v>
      </c>
      <c r="E813" s="106">
        <v>0</v>
      </c>
      <c r="F813" s="106">
        <v>0</v>
      </c>
      <c r="G813" s="106">
        <v>0</v>
      </c>
      <c r="H813" s="106">
        <v>18096</v>
      </c>
      <c r="I813" s="106">
        <v>0</v>
      </c>
      <c r="J813" s="106">
        <v>0</v>
      </c>
      <c r="K813" s="106">
        <v>0</v>
      </c>
      <c r="L813" s="107">
        <f t="shared" si="74"/>
        <v>5131920</v>
      </c>
      <c r="M813" s="107">
        <f t="shared" si="75"/>
        <v>0</v>
      </c>
      <c r="N813" s="107">
        <f t="shared" si="72"/>
        <v>5131920</v>
      </c>
      <c r="O813" s="133">
        <f t="shared" si="76"/>
        <v>3465</v>
      </c>
      <c r="P813" s="133">
        <f t="shared" si="73"/>
        <v>0</v>
      </c>
    </row>
    <row r="814" spans="1:16" x14ac:dyDescent="0.2">
      <c r="A814" s="104">
        <v>11145</v>
      </c>
      <c r="B814" s="105">
        <v>26</v>
      </c>
      <c r="C814" s="132">
        <f t="shared" si="77"/>
        <v>9.0398082570708146E-4</v>
      </c>
      <c r="D814" s="106">
        <v>1014694</v>
      </c>
      <c r="E814" s="106">
        <v>0</v>
      </c>
      <c r="F814" s="106">
        <v>0</v>
      </c>
      <c r="G814" s="106">
        <v>0</v>
      </c>
      <c r="H814" s="106">
        <v>128448</v>
      </c>
      <c r="I814" s="106">
        <v>0</v>
      </c>
      <c r="J814" s="106">
        <v>224</v>
      </c>
      <c r="K814" s="106">
        <v>0</v>
      </c>
      <c r="L814" s="107">
        <f t="shared" si="74"/>
        <v>1143366</v>
      </c>
      <c r="M814" s="107">
        <f t="shared" si="75"/>
        <v>0</v>
      </c>
      <c r="N814" s="107">
        <f t="shared" si="72"/>
        <v>1143366</v>
      </c>
      <c r="O814" s="133">
        <f t="shared" si="76"/>
        <v>1034</v>
      </c>
      <c r="P814" s="133">
        <f t="shared" si="73"/>
        <v>0</v>
      </c>
    </row>
    <row r="815" spans="1:16" x14ac:dyDescent="0.2">
      <c r="A815" s="104">
        <v>11145</v>
      </c>
      <c r="B815" s="105">
        <v>27</v>
      </c>
      <c r="C815" s="132">
        <f t="shared" si="77"/>
        <v>0</v>
      </c>
      <c r="D815" s="106">
        <v>0</v>
      </c>
      <c r="E815" s="106">
        <v>0</v>
      </c>
      <c r="F815" s="106">
        <v>0</v>
      </c>
      <c r="G815" s="106">
        <v>0</v>
      </c>
      <c r="H815" s="106">
        <v>0</v>
      </c>
      <c r="I815" s="106">
        <v>0</v>
      </c>
      <c r="J815" s="106">
        <v>0</v>
      </c>
      <c r="K815" s="106">
        <v>0</v>
      </c>
      <c r="L815" s="107">
        <f t="shared" si="74"/>
        <v>0</v>
      </c>
      <c r="M815" s="107">
        <f t="shared" si="75"/>
        <v>0</v>
      </c>
      <c r="N815" s="107">
        <f t="shared" si="72"/>
        <v>0</v>
      </c>
      <c r="O815" s="133">
        <f t="shared" si="76"/>
        <v>0</v>
      </c>
      <c r="P815" s="133">
        <f t="shared" si="73"/>
        <v>0</v>
      </c>
    </row>
    <row r="816" spans="1:16" x14ac:dyDescent="0.2">
      <c r="A816" s="104">
        <v>23154</v>
      </c>
      <c r="B816" s="105">
        <v>1</v>
      </c>
      <c r="C816" s="132">
        <f t="shared" si="77"/>
        <v>8.1032515457526674E-4</v>
      </c>
      <c r="D816" s="106">
        <v>9952</v>
      </c>
      <c r="E816" s="106">
        <v>0</v>
      </c>
      <c r="F816" s="106">
        <v>0</v>
      </c>
      <c r="G816" s="106">
        <v>0</v>
      </c>
      <c r="H816" s="106">
        <v>6768</v>
      </c>
      <c r="I816" s="106">
        <v>0</v>
      </c>
      <c r="J816" s="106">
        <v>974</v>
      </c>
      <c r="K816" s="106">
        <v>0</v>
      </c>
      <c r="L816" s="107">
        <f t="shared" si="74"/>
        <v>17694</v>
      </c>
      <c r="M816" s="107">
        <f t="shared" si="75"/>
        <v>0</v>
      </c>
      <c r="N816" s="107">
        <f t="shared" si="72"/>
        <v>17694</v>
      </c>
      <c r="O816" s="133">
        <f t="shared" si="76"/>
        <v>14</v>
      </c>
      <c r="P816" s="133">
        <f t="shared" si="73"/>
        <v>0</v>
      </c>
    </row>
    <row r="817" spans="1:16" x14ac:dyDescent="0.2">
      <c r="A817" s="104">
        <v>23154</v>
      </c>
      <c r="B817" s="105">
        <v>2</v>
      </c>
      <c r="C817" s="132">
        <f t="shared" si="77"/>
        <v>8.1765472883775655E-4</v>
      </c>
      <c r="D817" s="106">
        <v>0</v>
      </c>
      <c r="E817" s="106">
        <v>0</v>
      </c>
      <c r="F817" s="106">
        <v>0</v>
      </c>
      <c r="G817" s="106">
        <v>0</v>
      </c>
      <c r="H817" s="106">
        <v>61600</v>
      </c>
      <c r="I817" s="106">
        <v>0</v>
      </c>
      <c r="J817" s="106">
        <v>224</v>
      </c>
      <c r="K817" s="106">
        <v>0</v>
      </c>
      <c r="L817" s="107">
        <f t="shared" si="74"/>
        <v>61824</v>
      </c>
      <c r="M817" s="107">
        <f t="shared" si="75"/>
        <v>0</v>
      </c>
      <c r="N817" s="107">
        <f t="shared" si="72"/>
        <v>61824</v>
      </c>
      <c r="O817" s="133">
        <f t="shared" si="76"/>
        <v>51</v>
      </c>
      <c r="P817" s="133">
        <f t="shared" si="73"/>
        <v>0</v>
      </c>
    </row>
    <row r="818" spans="1:16" x14ac:dyDescent="0.2">
      <c r="A818" s="104">
        <v>23154</v>
      </c>
      <c r="B818" s="105">
        <v>3</v>
      </c>
      <c r="C818" s="132">
        <f t="shared" si="77"/>
        <v>7.3214302910870838E-4</v>
      </c>
      <c r="D818" s="106">
        <v>0</v>
      </c>
      <c r="E818" s="106">
        <v>185088</v>
      </c>
      <c r="F818" s="106">
        <v>0</v>
      </c>
      <c r="G818" s="106">
        <v>0</v>
      </c>
      <c r="H818" s="106">
        <v>0</v>
      </c>
      <c r="I818" s="106">
        <v>0</v>
      </c>
      <c r="J818" s="106">
        <v>0</v>
      </c>
      <c r="K818" s="106">
        <v>0</v>
      </c>
      <c r="L818" s="107">
        <f t="shared" si="74"/>
        <v>185088</v>
      </c>
      <c r="M818" s="107">
        <f t="shared" si="75"/>
        <v>18508.8</v>
      </c>
      <c r="N818" s="107">
        <f t="shared" si="72"/>
        <v>203596.79999999999</v>
      </c>
      <c r="O818" s="133">
        <f t="shared" si="76"/>
        <v>149</v>
      </c>
      <c r="P818" s="133">
        <f t="shared" si="73"/>
        <v>0</v>
      </c>
    </row>
    <row r="819" spans="1:16" x14ac:dyDescent="0.2">
      <c r="A819" s="104">
        <v>23154</v>
      </c>
      <c r="B819" s="105">
        <v>4</v>
      </c>
      <c r="C819" s="132">
        <f t="shared" si="77"/>
        <v>7.2969983768787848E-4</v>
      </c>
      <c r="D819" s="106">
        <v>20208</v>
      </c>
      <c r="E819" s="106">
        <v>22032</v>
      </c>
      <c r="F819" s="106">
        <v>0</v>
      </c>
      <c r="G819" s="106">
        <v>0</v>
      </c>
      <c r="H819" s="106">
        <v>20610</v>
      </c>
      <c r="I819" s="106">
        <v>7792</v>
      </c>
      <c r="J819" s="106">
        <v>288</v>
      </c>
      <c r="K819" s="106">
        <v>0</v>
      </c>
      <c r="L819" s="107">
        <f t="shared" si="74"/>
        <v>70930</v>
      </c>
      <c r="M819" s="107">
        <f t="shared" si="75"/>
        <v>2982.4</v>
      </c>
      <c r="N819" s="107">
        <f t="shared" si="72"/>
        <v>73912.399999999994</v>
      </c>
      <c r="O819" s="133">
        <f t="shared" si="76"/>
        <v>54</v>
      </c>
      <c r="P819" s="133">
        <f t="shared" si="73"/>
        <v>0</v>
      </c>
    </row>
    <row r="820" spans="1:16" x14ac:dyDescent="0.2">
      <c r="A820" s="104">
        <v>23154</v>
      </c>
      <c r="B820" s="105">
        <v>5</v>
      </c>
      <c r="C820" s="132">
        <f t="shared" si="77"/>
        <v>2.8715643166154678E-3</v>
      </c>
      <c r="D820" s="106">
        <v>0</v>
      </c>
      <c r="E820" s="106">
        <v>0</v>
      </c>
      <c r="F820" s="106">
        <v>0</v>
      </c>
      <c r="G820" s="106">
        <v>0</v>
      </c>
      <c r="H820" s="106">
        <v>0</v>
      </c>
      <c r="I820" s="106">
        <v>0</v>
      </c>
      <c r="J820" s="106">
        <v>0</v>
      </c>
      <c r="K820" s="106">
        <v>0</v>
      </c>
      <c r="L820" s="107">
        <f t="shared" si="74"/>
        <v>0</v>
      </c>
      <c r="M820" s="107">
        <f t="shared" si="75"/>
        <v>0</v>
      </c>
      <c r="N820" s="107">
        <f t="shared" si="72"/>
        <v>0</v>
      </c>
      <c r="O820" s="133">
        <f t="shared" si="76"/>
        <v>0</v>
      </c>
      <c r="P820" s="133">
        <f t="shared" si="73"/>
        <v>0</v>
      </c>
    </row>
    <row r="821" spans="1:16" x14ac:dyDescent="0.2">
      <c r="A821" s="104">
        <v>23154</v>
      </c>
      <c r="B821" s="105">
        <v>6</v>
      </c>
      <c r="C821" s="132">
        <f t="shared" si="77"/>
        <v>7.9485160891001037E-4</v>
      </c>
      <c r="D821" s="106">
        <v>3024</v>
      </c>
      <c r="E821" s="106">
        <v>0</v>
      </c>
      <c r="F821" s="106">
        <v>0</v>
      </c>
      <c r="G821" s="106">
        <v>0</v>
      </c>
      <c r="H821" s="106">
        <v>0</v>
      </c>
      <c r="I821" s="106">
        <v>0</v>
      </c>
      <c r="J821" s="106">
        <v>480</v>
      </c>
      <c r="K821" s="106">
        <v>0</v>
      </c>
      <c r="L821" s="107">
        <f t="shared" si="74"/>
        <v>3504</v>
      </c>
      <c r="M821" s="107">
        <f t="shared" si="75"/>
        <v>0</v>
      </c>
      <c r="N821" s="107">
        <f t="shared" si="72"/>
        <v>3504</v>
      </c>
      <c r="O821" s="133">
        <f t="shared" si="76"/>
        <v>3</v>
      </c>
      <c r="P821" s="133">
        <f t="shared" si="73"/>
        <v>0</v>
      </c>
    </row>
    <row r="822" spans="1:16" x14ac:dyDescent="0.2">
      <c r="A822" s="104">
        <v>23154</v>
      </c>
      <c r="B822" s="105">
        <v>7</v>
      </c>
      <c r="C822" s="132">
        <f t="shared" si="77"/>
        <v>8.746625286571221E-4</v>
      </c>
      <c r="D822" s="106">
        <v>0</v>
      </c>
      <c r="E822" s="106">
        <v>5424</v>
      </c>
      <c r="F822" s="106">
        <v>0</v>
      </c>
      <c r="G822" s="106">
        <v>0</v>
      </c>
      <c r="H822" s="106">
        <v>0</v>
      </c>
      <c r="I822" s="106">
        <v>8912</v>
      </c>
      <c r="J822" s="106">
        <v>0</v>
      </c>
      <c r="K822" s="106">
        <v>365</v>
      </c>
      <c r="L822" s="107">
        <f t="shared" si="74"/>
        <v>14701</v>
      </c>
      <c r="M822" s="107">
        <f t="shared" si="75"/>
        <v>1470.1000000000001</v>
      </c>
      <c r="N822" s="107">
        <f t="shared" si="72"/>
        <v>16171.1</v>
      </c>
      <c r="O822" s="133">
        <f t="shared" si="76"/>
        <v>14</v>
      </c>
      <c r="P822" s="133">
        <f t="shared" si="73"/>
        <v>0</v>
      </c>
    </row>
    <row r="823" spans="1:16" x14ac:dyDescent="0.2">
      <c r="A823" s="104">
        <v>23154</v>
      </c>
      <c r="B823" s="105">
        <v>8</v>
      </c>
      <c r="C823" s="132">
        <f t="shared" si="77"/>
        <v>9.0886720854874148E-4</v>
      </c>
      <c r="D823" s="106">
        <v>0</v>
      </c>
      <c r="E823" s="106">
        <v>0</v>
      </c>
      <c r="F823" s="106">
        <v>0</v>
      </c>
      <c r="G823" s="106">
        <v>0</v>
      </c>
      <c r="H823" s="106">
        <v>13696</v>
      </c>
      <c r="I823" s="106">
        <v>0</v>
      </c>
      <c r="J823" s="106">
        <v>0</v>
      </c>
      <c r="K823" s="106">
        <v>0</v>
      </c>
      <c r="L823" s="107">
        <f t="shared" si="74"/>
        <v>13696</v>
      </c>
      <c r="M823" s="107">
        <f t="shared" si="75"/>
        <v>0</v>
      </c>
      <c r="N823" s="107">
        <f t="shared" si="72"/>
        <v>13696</v>
      </c>
      <c r="O823" s="133">
        <f t="shared" si="76"/>
        <v>12</v>
      </c>
      <c r="P823" s="133">
        <f t="shared" si="73"/>
        <v>0</v>
      </c>
    </row>
    <row r="824" spans="1:16" x14ac:dyDescent="0.2">
      <c r="A824" s="104">
        <v>23154</v>
      </c>
      <c r="B824" s="105">
        <v>9</v>
      </c>
      <c r="C824" s="132">
        <f t="shared" si="77"/>
        <v>7.8019246038503074E-4</v>
      </c>
      <c r="D824" s="106">
        <v>10128</v>
      </c>
      <c r="E824" s="106">
        <v>6720</v>
      </c>
      <c r="F824" s="106">
        <v>0</v>
      </c>
      <c r="G824" s="106">
        <v>0</v>
      </c>
      <c r="H824" s="106">
        <v>59200</v>
      </c>
      <c r="I824" s="106">
        <v>0</v>
      </c>
      <c r="J824" s="106">
        <v>0</v>
      </c>
      <c r="K824" s="106">
        <v>0</v>
      </c>
      <c r="L824" s="107">
        <f t="shared" si="74"/>
        <v>76048</v>
      </c>
      <c r="M824" s="107">
        <f t="shared" si="75"/>
        <v>672</v>
      </c>
      <c r="N824" s="107">
        <f t="shared" si="72"/>
        <v>76720</v>
      </c>
      <c r="O824" s="133">
        <f t="shared" si="76"/>
        <v>60</v>
      </c>
      <c r="P824" s="133">
        <f t="shared" si="73"/>
        <v>0</v>
      </c>
    </row>
    <row r="825" spans="1:16" x14ac:dyDescent="0.2">
      <c r="A825" s="104">
        <v>23154</v>
      </c>
      <c r="B825" s="105">
        <v>10</v>
      </c>
      <c r="C825" s="132">
        <f t="shared" si="77"/>
        <v>1.1564439391928429E-3</v>
      </c>
      <c r="D825" s="106">
        <v>0</v>
      </c>
      <c r="E825" s="106">
        <v>1168</v>
      </c>
      <c r="F825" s="106">
        <v>0</v>
      </c>
      <c r="G825" s="106">
        <v>0</v>
      </c>
      <c r="H825" s="106">
        <v>0</v>
      </c>
      <c r="I825" s="106">
        <v>0</v>
      </c>
      <c r="J825" s="106">
        <v>0</v>
      </c>
      <c r="K825" s="106">
        <v>0</v>
      </c>
      <c r="L825" s="107">
        <f t="shared" si="74"/>
        <v>1168</v>
      </c>
      <c r="M825" s="107">
        <f t="shared" si="75"/>
        <v>116.80000000000001</v>
      </c>
      <c r="N825" s="107">
        <f t="shared" si="72"/>
        <v>1284.8</v>
      </c>
      <c r="O825" s="133">
        <f t="shared" si="76"/>
        <v>1</v>
      </c>
      <c r="P825" s="133">
        <f t="shared" si="73"/>
        <v>0</v>
      </c>
    </row>
    <row r="826" spans="1:16" x14ac:dyDescent="0.2">
      <c r="A826" s="104">
        <v>23154</v>
      </c>
      <c r="B826" s="105">
        <v>11</v>
      </c>
      <c r="C826" s="132">
        <f t="shared" si="77"/>
        <v>8.0055238889194702E-4</v>
      </c>
      <c r="D826" s="106">
        <v>0</v>
      </c>
      <c r="E826" s="106">
        <v>0</v>
      </c>
      <c r="F826" s="106">
        <v>0</v>
      </c>
      <c r="G826" s="106">
        <v>0</v>
      </c>
      <c r="H826" s="106">
        <v>0</v>
      </c>
      <c r="I826" s="106">
        <v>10864</v>
      </c>
      <c r="J826" s="106">
        <v>0</v>
      </c>
      <c r="K826" s="106">
        <v>4038</v>
      </c>
      <c r="L826" s="107">
        <f t="shared" si="74"/>
        <v>14902</v>
      </c>
      <c r="M826" s="107">
        <f t="shared" si="75"/>
        <v>1490.2</v>
      </c>
      <c r="N826" s="107">
        <f t="shared" si="72"/>
        <v>16392.2</v>
      </c>
      <c r="O826" s="133">
        <f t="shared" si="76"/>
        <v>13</v>
      </c>
      <c r="P826" s="133">
        <f t="shared" si="73"/>
        <v>0</v>
      </c>
    </row>
    <row r="827" spans="1:16" x14ac:dyDescent="0.2">
      <c r="A827" s="104">
        <v>23154</v>
      </c>
      <c r="B827" s="105">
        <v>12</v>
      </c>
      <c r="C827" s="132">
        <f t="shared" si="77"/>
        <v>7.6960529756143418E-4</v>
      </c>
      <c r="D827" s="106">
        <v>151536</v>
      </c>
      <c r="E827" s="106">
        <v>0</v>
      </c>
      <c r="F827" s="106">
        <v>0</v>
      </c>
      <c r="G827" s="106">
        <v>23616</v>
      </c>
      <c r="H827" s="106">
        <v>0</v>
      </c>
      <c r="I827" s="106">
        <v>0</v>
      </c>
      <c r="J827" s="106">
        <v>0</v>
      </c>
      <c r="K827" s="106">
        <v>0</v>
      </c>
      <c r="L827" s="107">
        <f t="shared" si="74"/>
        <v>175152</v>
      </c>
      <c r="M827" s="107">
        <f t="shared" si="75"/>
        <v>0</v>
      </c>
      <c r="N827" s="107">
        <f t="shared" si="72"/>
        <v>175152</v>
      </c>
      <c r="O827" s="133">
        <f t="shared" si="76"/>
        <v>135</v>
      </c>
      <c r="P827" s="133">
        <f t="shared" si="73"/>
        <v>18.174998707210829</v>
      </c>
    </row>
    <row r="828" spans="1:16" x14ac:dyDescent="0.2">
      <c r="A828" s="104">
        <v>23154</v>
      </c>
      <c r="B828" s="105">
        <v>13</v>
      </c>
      <c r="C828" s="132">
        <f t="shared" si="77"/>
        <v>7.1666948344345212E-4</v>
      </c>
      <c r="D828" s="106">
        <v>13712</v>
      </c>
      <c r="E828" s="106">
        <v>0</v>
      </c>
      <c r="F828" s="106">
        <v>0</v>
      </c>
      <c r="G828" s="106">
        <v>0</v>
      </c>
      <c r="H828" s="106">
        <v>0</v>
      </c>
      <c r="I828" s="106">
        <v>0</v>
      </c>
      <c r="J828" s="106">
        <v>0</v>
      </c>
      <c r="K828" s="106">
        <v>0</v>
      </c>
      <c r="L828" s="107">
        <f t="shared" si="74"/>
        <v>13712</v>
      </c>
      <c r="M828" s="107">
        <f t="shared" si="75"/>
        <v>0</v>
      </c>
      <c r="N828" s="107">
        <f t="shared" si="72"/>
        <v>13712</v>
      </c>
      <c r="O828" s="133">
        <f t="shared" si="76"/>
        <v>10</v>
      </c>
      <c r="P828" s="133">
        <f t="shared" si="73"/>
        <v>0</v>
      </c>
    </row>
    <row r="829" spans="1:16" x14ac:dyDescent="0.2">
      <c r="A829" s="104">
        <v>23154</v>
      </c>
      <c r="B829" s="105">
        <v>14</v>
      </c>
      <c r="C829" s="132">
        <f t="shared" si="77"/>
        <v>1.1613303220345029E-3</v>
      </c>
      <c r="D829" s="106">
        <v>0</v>
      </c>
      <c r="E829" s="106">
        <v>0</v>
      </c>
      <c r="F829" s="106">
        <v>0</v>
      </c>
      <c r="G829" s="106">
        <v>0</v>
      </c>
      <c r="H829" s="106">
        <v>0</v>
      </c>
      <c r="I829" s="106">
        <v>72704</v>
      </c>
      <c r="J829" s="106">
        <v>0</v>
      </c>
      <c r="K829" s="106">
        <v>4422</v>
      </c>
      <c r="L829" s="107">
        <f t="shared" si="74"/>
        <v>77126</v>
      </c>
      <c r="M829" s="107">
        <f t="shared" si="75"/>
        <v>7712.6</v>
      </c>
      <c r="N829" s="107">
        <f t="shared" si="72"/>
        <v>84838.6</v>
      </c>
      <c r="O829" s="133">
        <f t="shared" si="76"/>
        <v>99</v>
      </c>
      <c r="P829" s="133">
        <f t="shared" si="73"/>
        <v>0</v>
      </c>
    </row>
    <row r="830" spans="1:16" x14ac:dyDescent="0.2">
      <c r="A830" s="104">
        <v>23154</v>
      </c>
      <c r="B830" s="105">
        <v>15</v>
      </c>
      <c r="C830" s="132">
        <f t="shared" si="77"/>
        <v>1.6320518691144066E-3</v>
      </c>
      <c r="D830" s="106">
        <v>0</v>
      </c>
      <c r="E830" s="106">
        <v>0</v>
      </c>
      <c r="F830" s="106">
        <v>0</v>
      </c>
      <c r="G830" s="106">
        <v>0</v>
      </c>
      <c r="H830" s="106">
        <v>0</v>
      </c>
      <c r="I830" s="106">
        <v>7920</v>
      </c>
      <c r="J830" s="106">
        <v>0</v>
      </c>
      <c r="K830" s="106">
        <v>63</v>
      </c>
      <c r="L830" s="107">
        <f t="shared" si="74"/>
        <v>7983</v>
      </c>
      <c r="M830" s="107">
        <f t="shared" si="75"/>
        <v>798.30000000000007</v>
      </c>
      <c r="N830" s="107">
        <f t="shared" si="72"/>
        <v>8781.2999999999993</v>
      </c>
      <c r="O830" s="133">
        <f t="shared" si="76"/>
        <v>14</v>
      </c>
      <c r="P830" s="133">
        <f t="shared" si="73"/>
        <v>0</v>
      </c>
    </row>
    <row r="831" spans="1:16" x14ac:dyDescent="0.2">
      <c r="A831" s="104">
        <v>23154</v>
      </c>
      <c r="B831" s="105">
        <v>16</v>
      </c>
      <c r="C831" s="132">
        <f t="shared" si="77"/>
        <v>9.4958706556257393E-4</v>
      </c>
      <c r="D831" s="106">
        <v>480</v>
      </c>
      <c r="E831" s="106">
        <v>0</v>
      </c>
      <c r="F831" s="106">
        <v>0</v>
      </c>
      <c r="G831" s="106">
        <v>0</v>
      </c>
      <c r="H831" s="106">
        <v>0</v>
      </c>
      <c r="I831" s="106">
        <v>68096</v>
      </c>
      <c r="J831" s="106">
        <v>0</v>
      </c>
      <c r="K831" s="106">
        <v>5582</v>
      </c>
      <c r="L831" s="107">
        <f t="shared" si="74"/>
        <v>74158</v>
      </c>
      <c r="M831" s="107">
        <f t="shared" si="75"/>
        <v>7367.8</v>
      </c>
      <c r="N831" s="107">
        <f t="shared" si="72"/>
        <v>81525.8</v>
      </c>
      <c r="O831" s="133">
        <f t="shared" si="76"/>
        <v>77</v>
      </c>
      <c r="P831" s="133">
        <f t="shared" si="73"/>
        <v>0</v>
      </c>
    </row>
    <row r="832" spans="1:16" x14ac:dyDescent="0.2">
      <c r="A832" s="104">
        <v>23154</v>
      </c>
      <c r="B832" s="105">
        <v>17</v>
      </c>
      <c r="C832" s="132">
        <f t="shared" si="77"/>
        <v>1.30303542444264E-3</v>
      </c>
      <c r="D832" s="106">
        <v>0</v>
      </c>
      <c r="E832" s="106">
        <v>0</v>
      </c>
      <c r="F832" s="106">
        <v>0</v>
      </c>
      <c r="G832" s="106">
        <v>0</v>
      </c>
      <c r="H832" s="106">
        <v>0</v>
      </c>
      <c r="I832" s="106">
        <v>0</v>
      </c>
      <c r="J832" s="106">
        <v>0</v>
      </c>
      <c r="K832" s="106">
        <v>0</v>
      </c>
      <c r="L832" s="107">
        <f t="shared" si="74"/>
        <v>0</v>
      </c>
      <c r="M832" s="107">
        <f t="shared" si="75"/>
        <v>0</v>
      </c>
      <c r="N832" s="107">
        <f t="shared" si="72"/>
        <v>0</v>
      </c>
      <c r="O832" s="133">
        <f t="shared" si="76"/>
        <v>0</v>
      </c>
      <c r="P832" s="133">
        <f t="shared" si="73"/>
        <v>0</v>
      </c>
    </row>
    <row r="833" spans="1:16" x14ac:dyDescent="0.2">
      <c r="A833" s="104">
        <v>23154</v>
      </c>
      <c r="B833" s="105">
        <v>18</v>
      </c>
      <c r="C833" s="132">
        <f t="shared" si="77"/>
        <v>9.8053415689308655E-4</v>
      </c>
      <c r="D833" s="106">
        <v>0</v>
      </c>
      <c r="E833" s="106">
        <v>0</v>
      </c>
      <c r="F833" s="106">
        <v>0</v>
      </c>
      <c r="G833" s="106">
        <v>0</v>
      </c>
      <c r="H833" s="106">
        <v>0</v>
      </c>
      <c r="I833" s="106">
        <v>15216</v>
      </c>
      <c r="J833" s="106">
        <v>0</v>
      </c>
      <c r="K833" s="106">
        <v>0</v>
      </c>
      <c r="L833" s="107">
        <f t="shared" si="74"/>
        <v>15216</v>
      </c>
      <c r="M833" s="107">
        <f t="shared" si="75"/>
        <v>1521.6000000000001</v>
      </c>
      <c r="N833" s="107">
        <f t="shared" si="72"/>
        <v>16737.599999999999</v>
      </c>
      <c r="O833" s="133">
        <f t="shared" si="76"/>
        <v>16</v>
      </c>
      <c r="P833" s="133">
        <f t="shared" si="73"/>
        <v>0</v>
      </c>
    </row>
    <row r="834" spans="1:16" x14ac:dyDescent="0.2">
      <c r="A834" s="104">
        <v>23154</v>
      </c>
      <c r="B834" s="105">
        <v>19</v>
      </c>
      <c r="C834" s="132">
        <f t="shared" si="77"/>
        <v>7.2644224912677183E-4</v>
      </c>
      <c r="D834" s="106">
        <v>0</v>
      </c>
      <c r="E834" s="106">
        <v>82960</v>
      </c>
      <c r="F834" s="106">
        <v>41376</v>
      </c>
      <c r="G834" s="106">
        <v>0</v>
      </c>
      <c r="H834" s="106">
        <v>0</v>
      </c>
      <c r="I834" s="106">
        <v>0</v>
      </c>
      <c r="J834" s="106">
        <v>0</v>
      </c>
      <c r="K834" s="106">
        <v>0</v>
      </c>
      <c r="L834" s="107">
        <f t="shared" si="74"/>
        <v>124336</v>
      </c>
      <c r="M834" s="107">
        <f t="shared" si="75"/>
        <v>12433.6</v>
      </c>
      <c r="N834" s="107">
        <f t="shared" si="72"/>
        <v>136769.60000000001</v>
      </c>
      <c r="O834" s="133">
        <f t="shared" si="76"/>
        <v>99</v>
      </c>
      <c r="P834" s="133">
        <f t="shared" si="73"/>
        <v>33.063001949856243</v>
      </c>
    </row>
    <row r="835" spans="1:16" x14ac:dyDescent="0.2">
      <c r="A835" s="104">
        <v>23154</v>
      </c>
      <c r="B835" s="105">
        <v>20</v>
      </c>
      <c r="C835" s="132">
        <f t="shared" si="77"/>
        <v>9.0235203142652819E-4</v>
      </c>
      <c r="D835" s="106">
        <v>0</v>
      </c>
      <c r="E835" s="106">
        <v>0</v>
      </c>
      <c r="F835" s="106">
        <v>0</v>
      </c>
      <c r="G835" s="106">
        <v>0</v>
      </c>
      <c r="H835" s="106">
        <v>25840</v>
      </c>
      <c r="I835" s="106">
        <v>0</v>
      </c>
      <c r="J835" s="106">
        <v>64</v>
      </c>
      <c r="K835" s="106">
        <v>0</v>
      </c>
      <c r="L835" s="107">
        <f t="shared" si="74"/>
        <v>25904</v>
      </c>
      <c r="M835" s="107">
        <f t="shared" si="75"/>
        <v>0</v>
      </c>
      <c r="N835" s="107">
        <f t="shared" si="72"/>
        <v>25904</v>
      </c>
      <c r="O835" s="133">
        <f t="shared" si="76"/>
        <v>23</v>
      </c>
      <c r="P835" s="133">
        <f t="shared" si="73"/>
        <v>0</v>
      </c>
    </row>
    <row r="836" spans="1:16" x14ac:dyDescent="0.2">
      <c r="A836" s="104">
        <v>23154</v>
      </c>
      <c r="B836" s="105">
        <v>21</v>
      </c>
      <c r="C836" s="132">
        <f t="shared" si="77"/>
        <v>9.2026876851261457E-4</v>
      </c>
      <c r="D836" s="106">
        <v>0</v>
      </c>
      <c r="E836" s="106">
        <v>0</v>
      </c>
      <c r="F836" s="106">
        <v>0</v>
      </c>
      <c r="G836" s="106">
        <v>0</v>
      </c>
      <c r="H836" s="106">
        <v>0</v>
      </c>
      <c r="I836" s="106">
        <v>0</v>
      </c>
      <c r="J836" s="106">
        <v>0</v>
      </c>
      <c r="K836" s="106">
        <v>0</v>
      </c>
      <c r="L836" s="107">
        <f t="shared" si="74"/>
        <v>0</v>
      </c>
      <c r="M836" s="107">
        <f t="shared" si="75"/>
        <v>0</v>
      </c>
      <c r="N836" s="107">
        <f t="shared" si="72"/>
        <v>0</v>
      </c>
      <c r="O836" s="133">
        <f t="shared" si="76"/>
        <v>0</v>
      </c>
      <c r="P836" s="133">
        <f t="shared" si="73"/>
        <v>0</v>
      </c>
    </row>
    <row r="837" spans="1:16" x14ac:dyDescent="0.2">
      <c r="A837" s="104">
        <v>23154</v>
      </c>
      <c r="B837" s="105">
        <v>22</v>
      </c>
      <c r="C837" s="132">
        <f t="shared" si="77"/>
        <v>8.1521153741692665E-4</v>
      </c>
      <c r="D837" s="106">
        <v>0</v>
      </c>
      <c r="E837" s="106">
        <v>0</v>
      </c>
      <c r="F837" s="106">
        <v>0</v>
      </c>
      <c r="G837" s="106">
        <v>0</v>
      </c>
      <c r="H837" s="106">
        <v>640</v>
      </c>
      <c r="I837" s="106">
        <v>0</v>
      </c>
      <c r="J837" s="106">
        <v>320</v>
      </c>
      <c r="K837" s="106">
        <v>0</v>
      </c>
      <c r="L837" s="107">
        <f t="shared" si="74"/>
        <v>960</v>
      </c>
      <c r="M837" s="107">
        <f t="shared" si="75"/>
        <v>0</v>
      </c>
      <c r="N837" s="107">
        <f t="shared" si="72"/>
        <v>960</v>
      </c>
      <c r="O837" s="133">
        <f t="shared" si="76"/>
        <v>1</v>
      </c>
      <c r="P837" s="133">
        <f t="shared" si="73"/>
        <v>0</v>
      </c>
    </row>
    <row r="838" spans="1:16" x14ac:dyDescent="0.2">
      <c r="A838" s="104">
        <v>23154</v>
      </c>
      <c r="B838" s="105">
        <v>23</v>
      </c>
      <c r="C838" s="132">
        <f t="shared" si="77"/>
        <v>9.2922713705565765E-4</v>
      </c>
      <c r="D838" s="106">
        <v>37632</v>
      </c>
      <c r="E838" s="106">
        <v>0</v>
      </c>
      <c r="F838" s="106">
        <v>0</v>
      </c>
      <c r="G838" s="106">
        <v>0</v>
      </c>
      <c r="H838" s="106">
        <v>0</v>
      </c>
      <c r="I838" s="106">
        <v>0</v>
      </c>
      <c r="J838" s="106">
        <v>0</v>
      </c>
      <c r="K838" s="106">
        <v>0</v>
      </c>
      <c r="L838" s="107">
        <f t="shared" si="74"/>
        <v>37632</v>
      </c>
      <c r="M838" s="107">
        <f t="shared" si="75"/>
        <v>0</v>
      </c>
      <c r="N838" s="107">
        <f t="shared" ref="N838:N901" si="78">SUM(L838:M838)</f>
        <v>37632</v>
      </c>
      <c r="O838" s="133">
        <f t="shared" si="76"/>
        <v>35</v>
      </c>
      <c r="P838" s="133">
        <f t="shared" ref="P838:P901" si="79">(G838+F838*1.1)*C838</f>
        <v>0</v>
      </c>
    </row>
    <row r="839" spans="1:16" x14ac:dyDescent="0.2">
      <c r="A839" s="104">
        <v>23154</v>
      </c>
      <c r="B839" s="105">
        <v>24</v>
      </c>
      <c r="C839" s="132">
        <f t="shared" si="77"/>
        <v>8.0625316887388357E-4</v>
      </c>
      <c r="D839" s="106">
        <v>21120</v>
      </c>
      <c r="E839" s="106">
        <v>0</v>
      </c>
      <c r="F839" s="106">
        <v>0</v>
      </c>
      <c r="G839" s="106">
        <v>0</v>
      </c>
      <c r="H839" s="106">
        <v>11616</v>
      </c>
      <c r="I839" s="106">
        <v>0</v>
      </c>
      <c r="J839" s="106">
        <v>10257</v>
      </c>
      <c r="K839" s="106">
        <v>0</v>
      </c>
      <c r="L839" s="107">
        <f t="shared" ref="L839:L902" si="80">SUM(D839:K839)</f>
        <v>42993</v>
      </c>
      <c r="M839" s="107">
        <f t="shared" ref="M839:M902" si="81">IF(B839&lt;28,E839+F839+I839+K839,0)*0.1</f>
        <v>0</v>
      </c>
      <c r="N839" s="107">
        <f t="shared" si="78"/>
        <v>42993</v>
      </c>
      <c r="O839" s="133">
        <f t="shared" ref="O839:O902" si="82">ROUND(N839*C839,0)</f>
        <v>35</v>
      </c>
      <c r="P839" s="133">
        <f t="shared" si="79"/>
        <v>0</v>
      </c>
    </row>
    <row r="840" spans="1:16" x14ac:dyDescent="0.2">
      <c r="A840" s="104">
        <v>23154</v>
      </c>
      <c r="B840" s="105">
        <v>25</v>
      </c>
      <c r="C840" s="132">
        <f t="shared" si="77"/>
        <v>6.7513522928934282E-4</v>
      </c>
      <c r="D840" s="106">
        <v>221808</v>
      </c>
      <c r="E840" s="106">
        <v>0</v>
      </c>
      <c r="F840" s="106">
        <v>0</v>
      </c>
      <c r="G840" s="106">
        <v>0</v>
      </c>
      <c r="H840" s="106">
        <v>0</v>
      </c>
      <c r="I840" s="106">
        <v>0</v>
      </c>
      <c r="J840" s="106">
        <v>0</v>
      </c>
      <c r="K840" s="106">
        <v>0</v>
      </c>
      <c r="L840" s="107">
        <f t="shared" si="80"/>
        <v>221808</v>
      </c>
      <c r="M840" s="107">
        <f t="shared" si="81"/>
        <v>0</v>
      </c>
      <c r="N840" s="107">
        <f t="shared" si="78"/>
        <v>221808</v>
      </c>
      <c r="O840" s="133">
        <f t="shared" si="82"/>
        <v>150</v>
      </c>
      <c r="P840" s="133">
        <f t="shared" si="79"/>
        <v>0</v>
      </c>
    </row>
    <row r="841" spans="1:16" x14ac:dyDescent="0.2">
      <c r="A841" s="104">
        <v>23154</v>
      </c>
      <c r="B841" s="105">
        <v>26</v>
      </c>
      <c r="C841" s="132">
        <f t="shared" si="77"/>
        <v>9.0398082570708146E-4</v>
      </c>
      <c r="D841" s="106">
        <v>47712</v>
      </c>
      <c r="E841" s="106">
        <v>0</v>
      </c>
      <c r="F841" s="106">
        <v>0</v>
      </c>
      <c r="G841" s="106">
        <v>0</v>
      </c>
      <c r="H841" s="106">
        <v>0</v>
      </c>
      <c r="I841" s="106">
        <v>0</v>
      </c>
      <c r="J841" s="106">
        <v>0</v>
      </c>
      <c r="K841" s="106">
        <v>0</v>
      </c>
      <c r="L841" s="107">
        <f t="shared" si="80"/>
        <v>47712</v>
      </c>
      <c r="M841" s="107">
        <f t="shared" si="81"/>
        <v>0</v>
      </c>
      <c r="N841" s="107">
        <f t="shared" si="78"/>
        <v>47712</v>
      </c>
      <c r="O841" s="133">
        <f t="shared" si="82"/>
        <v>43</v>
      </c>
      <c r="P841" s="133">
        <f t="shared" si="79"/>
        <v>0</v>
      </c>
    </row>
    <row r="842" spans="1:16" x14ac:dyDescent="0.2">
      <c r="A842" s="104">
        <v>23154</v>
      </c>
      <c r="B842" s="105">
        <v>27</v>
      </c>
      <c r="C842" s="132">
        <f t="shared" si="77"/>
        <v>0</v>
      </c>
      <c r="D842" s="106">
        <v>0</v>
      </c>
      <c r="E842" s="106">
        <v>0</v>
      </c>
      <c r="F842" s="106">
        <v>0</v>
      </c>
      <c r="G842" s="106">
        <v>0</v>
      </c>
      <c r="H842" s="106">
        <v>0</v>
      </c>
      <c r="I842" s="106">
        <v>0</v>
      </c>
      <c r="J842" s="106">
        <v>0</v>
      </c>
      <c r="K842" s="106">
        <v>0</v>
      </c>
      <c r="L842" s="107">
        <f t="shared" si="80"/>
        <v>0</v>
      </c>
      <c r="M842" s="107">
        <f t="shared" si="81"/>
        <v>0</v>
      </c>
      <c r="N842" s="107">
        <f t="shared" si="78"/>
        <v>0</v>
      </c>
      <c r="O842" s="133">
        <f t="shared" si="82"/>
        <v>0</v>
      </c>
      <c r="P842" s="133">
        <f t="shared" si="79"/>
        <v>0</v>
      </c>
    </row>
    <row r="843" spans="1:16" x14ac:dyDescent="0.2">
      <c r="A843" s="104">
        <v>3596</v>
      </c>
      <c r="B843" s="105">
        <v>1</v>
      </c>
      <c r="C843" s="132">
        <f t="shared" si="77"/>
        <v>8.1032515457526674E-4</v>
      </c>
      <c r="D843" s="106">
        <v>6880</v>
      </c>
      <c r="E843" s="106">
        <v>0</v>
      </c>
      <c r="F843" s="106">
        <v>0</v>
      </c>
      <c r="G843" s="106">
        <v>0</v>
      </c>
      <c r="H843" s="106">
        <v>0</v>
      </c>
      <c r="I843" s="106">
        <v>0</v>
      </c>
      <c r="J843" s="106">
        <v>15766</v>
      </c>
      <c r="K843" s="106">
        <v>0</v>
      </c>
      <c r="L843" s="107">
        <f t="shared" si="80"/>
        <v>22646</v>
      </c>
      <c r="M843" s="107">
        <f t="shared" si="81"/>
        <v>0</v>
      </c>
      <c r="N843" s="107">
        <f t="shared" si="78"/>
        <v>22646</v>
      </c>
      <c r="O843" s="133">
        <f t="shared" si="82"/>
        <v>18</v>
      </c>
      <c r="P843" s="133">
        <f t="shared" si="79"/>
        <v>0</v>
      </c>
    </row>
    <row r="844" spans="1:16" x14ac:dyDescent="0.2">
      <c r="A844" s="104">
        <v>3596</v>
      </c>
      <c r="B844" s="105">
        <v>2</v>
      </c>
      <c r="C844" s="132">
        <f t="shared" si="77"/>
        <v>8.1765472883775655E-4</v>
      </c>
      <c r="D844" s="106">
        <v>0</v>
      </c>
      <c r="E844" s="106">
        <v>0</v>
      </c>
      <c r="F844" s="106">
        <v>0</v>
      </c>
      <c r="G844" s="106">
        <v>0</v>
      </c>
      <c r="H844" s="106">
        <v>67104</v>
      </c>
      <c r="I844" s="106">
        <v>0</v>
      </c>
      <c r="J844" s="106">
        <v>1682</v>
      </c>
      <c r="K844" s="106">
        <v>0</v>
      </c>
      <c r="L844" s="107">
        <f t="shared" si="80"/>
        <v>68786</v>
      </c>
      <c r="M844" s="107">
        <f t="shared" si="81"/>
        <v>0</v>
      </c>
      <c r="N844" s="107">
        <f t="shared" si="78"/>
        <v>68786</v>
      </c>
      <c r="O844" s="133">
        <f t="shared" si="82"/>
        <v>56</v>
      </c>
      <c r="P844" s="133">
        <f t="shared" si="79"/>
        <v>0</v>
      </c>
    </row>
    <row r="845" spans="1:16" x14ac:dyDescent="0.2">
      <c r="A845" s="104">
        <v>3596</v>
      </c>
      <c r="B845" s="105">
        <v>3</v>
      </c>
      <c r="C845" s="132">
        <f t="shared" si="77"/>
        <v>7.3214302910870838E-4</v>
      </c>
      <c r="D845" s="106">
        <v>0</v>
      </c>
      <c r="E845" s="106">
        <v>234720</v>
      </c>
      <c r="F845" s="106">
        <v>528</v>
      </c>
      <c r="G845" s="106">
        <v>0</v>
      </c>
      <c r="H845" s="106">
        <v>7104</v>
      </c>
      <c r="I845" s="106">
        <v>1104</v>
      </c>
      <c r="J845" s="106">
        <v>0</v>
      </c>
      <c r="K845" s="106">
        <v>0</v>
      </c>
      <c r="L845" s="107">
        <f t="shared" si="80"/>
        <v>243456</v>
      </c>
      <c r="M845" s="107">
        <f t="shared" si="81"/>
        <v>23635.200000000001</v>
      </c>
      <c r="N845" s="107">
        <f t="shared" si="78"/>
        <v>267091.20000000001</v>
      </c>
      <c r="O845" s="133">
        <f t="shared" si="82"/>
        <v>196</v>
      </c>
      <c r="P845" s="133">
        <f t="shared" si="79"/>
        <v>0.4252286713063379</v>
      </c>
    </row>
    <row r="846" spans="1:16" x14ac:dyDescent="0.2">
      <c r="A846" s="104">
        <v>3596</v>
      </c>
      <c r="B846" s="105">
        <v>4</v>
      </c>
      <c r="C846" s="132">
        <f t="shared" si="77"/>
        <v>7.2969983768787848E-4</v>
      </c>
      <c r="D846" s="106">
        <v>24416</v>
      </c>
      <c r="E846" s="106">
        <v>38640</v>
      </c>
      <c r="F846" s="106">
        <v>0</v>
      </c>
      <c r="G846" s="106">
        <v>0</v>
      </c>
      <c r="H846" s="106">
        <v>59616</v>
      </c>
      <c r="I846" s="106">
        <v>17952</v>
      </c>
      <c r="J846" s="106">
        <v>7059</v>
      </c>
      <c r="K846" s="106">
        <v>3776</v>
      </c>
      <c r="L846" s="107">
        <f t="shared" si="80"/>
        <v>151459</v>
      </c>
      <c r="M846" s="107">
        <f t="shared" si="81"/>
        <v>6036.8</v>
      </c>
      <c r="N846" s="107">
        <f t="shared" si="78"/>
        <v>157495.79999999999</v>
      </c>
      <c r="O846" s="133">
        <f t="shared" si="82"/>
        <v>115</v>
      </c>
      <c r="P846" s="133">
        <f t="shared" si="79"/>
        <v>0</v>
      </c>
    </row>
    <row r="847" spans="1:16" x14ac:dyDescent="0.2">
      <c r="A847" s="104">
        <v>3596</v>
      </c>
      <c r="B847" s="105">
        <v>5</v>
      </c>
      <c r="C847" s="132">
        <f t="shared" si="77"/>
        <v>2.8715643166154678E-3</v>
      </c>
      <c r="D847" s="106">
        <v>0</v>
      </c>
      <c r="E847" s="106">
        <v>0</v>
      </c>
      <c r="F847" s="106">
        <v>0</v>
      </c>
      <c r="G847" s="106">
        <v>0</v>
      </c>
      <c r="H847" s="106">
        <v>0</v>
      </c>
      <c r="I847" s="106">
        <v>0</v>
      </c>
      <c r="J847" s="106">
        <v>0</v>
      </c>
      <c r="K847" s="106">
        <v>0</v>
      </c>
      <c r="L847" s="107">
        <f t="shared" si="80"/>
        <v>0</v>
      </c>
      <c r="M847" s="107">
        <f t="shared" si="81"/>
        <v>0</v>
      </c>
      <c r="N847" s="107">
        <f t="shared" si="78"/>
        <v>0</v>
      </c>
      <c r="O847" s="133">
        <f t="shared" si="82"/>
        <v>0</v>
      </c>
      <c r="P847" s="133">
        <f t="shared" si="79"/>
        <v>0</v>
      </c>
    </row>
    <row r="848" spans="1:16" x14ac:dyDescent="0.2">
      <c r="A848" s="104">
        <v>3596</v>
      </c>
      <c r="B848" s="105">
        <v>6</v>
      </c>
      <c r="C848" s="132">
        <f t="shared" si="77"/>
        <v>7.9485160891001037E-4</v>
      </c>
      <c r="D848" s="106">
        <v>2640</v>
      </c>
      <c r="E848" s="106">
        <v>0</v>
      </c>
      <c r="F848" s="106">
        <v>0</v>
      </c>
      <c r="G848" s="106">
        <v>0</v>
      </c>
      <c r="H848" s="106">
        <v>5152</v>
      </c>
      <c r="I848" s="106">
        <v>0</v>
      </c>
      <c r="J848" s="106">
        <v>26640</v>
      </c>
      <c r="K848" s="106">
        <v>0</v>
      </c>
      <c r="L848" s="107">
        <f t="shared" si="80"/>
        <v>34432</v>
      </c>
      <c r="M848" s="107">
        <f t="shared" si="81"/>
        <v>0</v>
      </c>
      <c r="N848" s="107">
        <f t="shared" si="78"/>
        <v>34432</v>
      </c>
      <c r="O848" s="133">
        <f t="shared" si="82"/>
        <v>27</v>
      </c>
      <c r="P848" s="133">
        <f t="shared" si="79"/>
        <v>0</v>
      </c>
    </row>
    <row r="849" spans="1:16" x14ac:dyDescent="0.2">
      <c r="A849" s="104">
        <v>3596</v>
      </c>
      <c r="B849" s="105">
        <v>7</v>
      </c>
      <c r="C849" s="132">
        <f t="shared" si="77"/>
        <v>8.746625286571221E-4</v>
      </c>
      <c r="D849" s="106">
        <v>0</v>
      </c>
      <c r="E849" s="106">
        <v>3456</v>
      </c>
      <c r="F849" s="106">
        <v>0</v>
      </c>
      <c r="G849" s="106">
        <v>0</v>
      </c>
      <c r="H849" s="106">
        <v>0</v>
      </c>
      <c r="I849" s="106">
        <v>18816</v>
      </c>
      <c r="J849" s="106">
        <v>0</v>
      </c>
      <c r="K849" s="106">
        <v>19720</v>
      </c>
      <c r="L849" s="107">
        <f t="shared" si="80"/>
        <v>41992</v>
      </c>
      <c r="M849" s="107">
        <f t="shared" si="81"/>
        <v>4199.2</v>
      </c>
      <c r="N849" s="107">
        <f t="shared" si="78"/>
        <v>46191.199999999997</v>
      </c>
      <c r="O849" s="133">
        <f t="shared" si="82"/>
        <v>40</v>
      </c>
      <c r="P849" s="133">
        <f t="shared" si="79"/>
        <v>0</v>
      </c>
    </row>
    <row r="850" spans="1:16" x14ac:dyDescent="0.2">
      <c r="A850" s="104">
        <v>3596</v>
      </c>
      <c r="B850" s="105">
        <v>8</v>
      </c>
      <c r="C850" s="132">
        <f t="shared" si="77"/>
        <v>9.0886720854874148E-4</v>
      </c>
      <c r="D850" s="106">
        <v>0</v>
      </c>
      <c r="E850" s="106">
        <v>0</v>
      </c>
      <c r="F850" s="106">
        <v>0</v>
      </c>
      <c r="G850" s="106">
        <v>0</v>
      </c>
      <c r="H850" s="106">
        <v>10272</v>
      </c>
      <c r="I850" s="106">
        <v>0</v>
      </c>
      <c r="J850" s="106">
        <v>45182</v>
      </c>
      <c r="K850" s="106">
        <v>0</v>
      </c>
      <c r="L850" s="107">
        <f t="shared" si="80"/>
        <v>55454</v>
      </c>
      <c r="M850" s="107">
        <f t="shared" si="81"/>
        <v>0</v>
      </c>
      <c r="N850" s="107">
        <f t="shared" si="78"/>
        <v>55454</v>
      </c>
      <c r="O850" s="133">
        <f t="shared" si="82"/>
        <v>50</v>
      </c>
      <c r="P850" s="133">
        <f t="shared" si="79"/>
        <v>0</v>
      </c>
    </row>
    <row r="851" spans="1:16" x14ac:dyDescent="0.2">
      <c r="A851" s="104">
        <v>3596</v>
      </c>
      <c r="B851" s="105">
        <v>9</v>
      </c>
      <c r="C851" s="132">
        <f t="shared" si="77"/>
        <v>7.8019246038503074E-4</v>
      </c>
      <c r="D851" s="106">
        <v>8304</v>
      </c>
      <c r="E851" s="106">
        <v>21264</v>
      </c>
      <c r="F851" s="106">
        <v>0</v>
      </c>
      <c r="G851" s="106">
        <v>0</v>
      </c>
      <c r="H851" s="106">
        <v>150752</v>
      </c>
      <c r="I851" s="106">
        <v>0</v>
      </c>
      <c r="J851" s="106">
        <v>7759</v>
      </c>
      <c r="K851" s="106">
        <v>0</v>
      </c>
      <c r="L851" s="107">
        <f t="shared" si="80"/>
        <v>188079</v>
      </c>
      <c r="M851" s="107">
        <f t="shared" si="81"/>
        <v>2126.4</v>
      </c>
      <c r="N851" s="107">
        <f t="shared" si="78"/>
        <v>190205.4</v>
      </c>
      <c r="O851" s="133">
        <f t="shared" si="82"/>
        <v>148</v>
      </c>
      <c r="P851" s="133">
        <f t="shared" si="79"/>
        <v>0</v>
      </c>
    </row>
    <row r="852" spans="1:16" x14ac:dyDescent="0.2">
      <c r="A852" s="104">
        <v>3596</v>
      </c>
      <c r="B852" s="105">
        <v>10</v>
      </c>
      <c r="C852" s="132">
        <f t="shared" si="77"/>
        <v>1.1564439391928429E-3</v>
      </c>
      <c r="D852" s="106">
        <v>0</v>
      </c>
      <c r="E852" s="106">
        <v>1584</v>
      </c>
      <c r="F852" s="106">
        <v>0</v>
      </c>
      <c r="G852" s="106">
        <v>0</v>
      </c>
      <c r="H852" s="106">
        <v>0</v>
      </c>
      <c r="I852" s="106">
        <v>0</v>
      </c>
      <c r="J852" s="106">
        <v>0</v>
      </c>
      <c r="K852" s="106">
        <v>0</v>
      </c>
      <c r="L852" s="107">
        <f t="shared" si="80"/>
        <v>1584</v>
      </c>
      <c r="M852" s="107">
        <f t="shared" si="81"/>
        <v>158.4</v>
      </c>
      <c r="N852" s="107">
        <f t="shared" si="78"/>
        <v>1742.4</v>
      </c>
      <c r="O852" s="133">
        <f t="shared" si="82"/>
        <v>2</v>
      </c>
      <c r="P852" s="133">
        <f t="shared" si="79"/>
        <v>0</v>
      </c>
    </row>
    <row r="853" spans="1:16" x14ac:dyDescent="0.2">
      <c r="A853" s="104">
        <v>3596</v>
      </c>
      <c r="B853" s="105">
        <v>11</v>
      </c>
      <c r="C853" s="132">
        <f t="shared" si="77"/>
        <v>8.0055238889194702E-4</v>
      </c>
      <c r="D853" s="106">
        <v>0</v>
      </c>
      <c r="E853" s="106">
        <v>0</v>
      </c>
      <c r="F853" s="106">
        <v>0</v>
      </c>
      <c r="G853" s="106">
        <v>0</v>
      </c>
      <c r="H853" s="106">
        <v>0</v>
      </c>
      <c r="I853" s="106">
        <v>75136</v>
      </c>
      <c r="J853" s="106">
        <v>0</v>
      </c>
      <c r="K853" s="106">
        <v>93512</v>
      </c>
      <c r="L853" s="107">
        <f t="shared" si="80"/>
        <v>168648</v>
      </c>
      <c r="M853" s="107">
        <f t="shared" si="81"/>
        <v>16864.8</v>
      </c>
      <c r="N853" s="107">
        <f t="shared" si="78"/>
        <v>185512.8</v>
      </c>
      <c r="O853" s="133">
        <f t="shared" si="82"/>
        <v>149</v>
      </c>
      <c r="P853" s="133">
        <f t="shared" si="79"/>
        <v>0</v>
      </c>
    </row>
    <row r="854" spans="1:16" x14ac:dyDescent="0.2">
      <c r="A854" s="104">
        <v>3596</v>
      </c>
      <c r="B854" s="105">
        <v>12</v>
      </c>
      <c r="C854" s="132">
        <f t="shared" si="77"/>
        <v>7.6960529756143418E-4</v>
      </c>
      <c r="D854" s="106">
        <v>216192</v>
      </c>
      <c r="E854" s="106">
        <v>0</v>
      </c>
      <c r="F854" s="106">
        <v>0</v>
      </c>
      <c r="G854" s="106">
        <v>57386</v>
      </c>
      <c r="H854" s="106">
        <v>5136</v>
      </c>
      <c r="I854" s="106">
        <v>0</v>
      </c>
      <c r="J854" s="106">
        <v>0</v>
      </c>
      <c r="K854" s="106">
        <v>0</v>
      </c>
      <c r="L854" s="107">
        <f t="shared" si="80"/>
        <v>278714</v>
      </c>
      <c r="M854" s="107">
        <f t="shared" si="81"/>
        <v>0</v>
      </c>
      <c r="N854" s="107">
        <f t="shared" si="78"/>
        <v>278714</v>
      </c>
      <c r="O854" s="133">
        <f t="shared" si="82"/>
        <v>214</v>
      </c>
      <c r="P854" s="133">
        <f t="shared" si="79"/>
        <v>44.164569605860464</v>
      </c>
    </row>
    <row r="855" spans="1:16" x14ac:dyDescent="0.2">
      <c r="A855" s="104">
        <v>3596</v>
      </c>
      <c r="B855" s="105">
        <v>13</v>
      </c>
      <c r="C855" s="132">
        <f t="shared" si="77"/>
        <v>7.1666948344345212E-4</v>
      </c>
      <c r="D855" s="106">
        <v>20176</v>
      </c>
      <c r="E855" s="106">
        <v>0</v>
      </c>
      <c r="F855" s="106">
        <v>0</v>
      </c>
      <c r="G855" s="106">
        <v>0</v>
      </c>
      <c r="H855" s="106">
        <v>1200</v>
      </c>
      <c r="I855" s="106">
        <v>0</v>
      </c>
      <c r="J855" s="106">
        <v>624</v>
      </c>
      <c r="K855" s="106">
        <v>0</v>
      </c>
      <c r="L855" s="107">
        <f t="shared" si="80"/>
        <v>22000</v>
      </c>
      <c r="M855" s="107">
        <f t="shared" si="81"/>
        <v>0</v>
      </c>
      <c r="N855" s="107">
        <f t="shared" si="78"/>
        <v>22000</v>
      </c>
      <c r="O855" s="133">
        <f t="shared" si="82"/>
        <v>16</v>
      </c>
      <c r="P855" s="133">
        <f t="shared" si="79"/>
        <v>0</v>
      </c>
    </row>
    <row r="856" spans="1:16" x14ac:dyDescent="0.2">
      <c r="A856" s="104">
        <v>3596</v>
      </c>
      <c r="B856" s="105">
        <v>14</v>
      </c>
      <c r="C856" s="132">
        <f t="shared" si="77"/>
        <v>1.1613303220345029E-3</v>
      </c>
      <c r="D856" s="106">
        <v>0</v>
      </c>
      <c r="E856" s="106">
        <v>0</v>
      </c>
      <c r="F856" s="106">
        <v>0</v>
      </c>
      <c r="G856" s="106">
        <v>0</v>
      </c>
      <c r="H856" s="106">
        <v>0</v>
      </c>
      <c r="I856" s="106">
        <v>49872</v>
      </c>
      <c r="J856" s="106">
        <v>0</v>
      </c>
      <c r="K856" s="106">
        <v>19092</v>
      </c>
      <c r="L856" s="107">
        <f t="shared" si="80"/>
        <v>68964</v>
      </c>
      <c r="M856" s="107">
        <f t="shared" si="81"/>
        <v>6896.4000000000005</v>
      </c>
      <c r="N856" s="107">
        <f t="shared" si="78"/>
        <v>75860.399999999994</v>
      </c>
      <c r="O856" s="133">
        <f t="shared" si="82"/>
        <v>88</v>
      </c>
      <c r="P856" s="133">
        <f t="shared" si="79"/>
        <v>0</v>
      </c>
    </row>
    <row r="857" spans="1:16" x14ac:dyDescent="0.2">
      <c r="A857" s="104">
        <v>3596</v>
      </c>
      <c r="B857" s="105">
        <v>15</v>
      </c>
      <c r="C857" s="132">
        <f t="shared" si="77"/>
        <v>1.6320518691144066E-3</v>
      </c>
      <c r="D857" s="106">
        <v>0</v>
      </c>
      <c r="E857" s="106">
        <v>0</v>
      </c>
      <c r="F857" s="106">
        <v>0</v>
      </c>
      <c r="G857" s="106">
        <v>0</v>
      </c>
      <c r="H857" s="106">
        <v>0</v>
      </c>
      <c r="I857" s="106">
        <v>0</v>
      </c>
      <c r="J857" s="106">
        <v>0</v>
      </c>
      <c r="K857" s="106">
        <v>0</v>
      </c>
      <c r="L857" s="107">
        <f t="shared" si="80"/>
        <v>0</v>
      </c>
      <c r="M857" s="107">
        <f t="shared" si="81"/>
        <v>0</v>
      </c>
      <c r="N857" s="107">
        <f t="shared" si="78"/>
        <v>0</v>
      </c>
      <c r="O857" s="133">
        <f t="shared" si="82"/>
        <v>0</v>
      </c>
      <c r="P857" s="133">
        <f t="shared" si="79"/>
        <v>0</v>
      </c>
    </row>
    <row r="858" spans="1:16" x14ac:dyDescent="0.2">
      <c r="A858" s="104">
        <v>3596</v>
      </c>
      <c r="B858" s="105">
        <v>16</v>
      </c>
      <c r="C858" s="132">
        <f t="shared" si="77"/>
        <v>9.4958706556257393E-4</v>
      </c>
      <c r="D858" s="106">
        <v>9408</v>
      </c>
      <c r="E858" s="106">
        <v>1232</v>
      </c>
      <c r="F858" s="106">
        <v>0</v>
      </c>
      <c r="G858" s="106">
        <v>0</v>
      </c>
      <c r="H858" s="106">
        <v>0</v>
      </c>
      <c r="I858" s="106">
        <v>103088</v>
      </c>
      <c r="J858" s="106">
        <v>9260</v>
      </c>
      <c r="K858" s="106">
        <v>25664</v>
      </c>
      <c r="L858" s="107">
        <f t="shared" si="80"/>
        <v>148652</v>
      </c>
      <c r="M858" s="107">
        <f t="shared" si="81"/>
        <v>12998.400000000001</v>
      </c>
      <c r="N858" s="107">
        <f t="shared" si="78"/>
        <v>161650.4</v>
      </c>
      <c r="O858" s="133">
        <f t="shared" si="82"/>
        <v>154</v>
      </c>
      <c r="P858" s="133">
        <f t="shared" si="79"/>
        <v>0</v>
      </c>
    </row>
    <row r="859" spans="1:16" x14ac:dyDescent="0.2">
      <c r="A859" s="104">
        <v>3596</v>
      </c>
      <c r="B859" s="105">
        <v>17</v>
      </c>
      <c r="C859" s="132">
        <f t="shared" si="77"/>
        <v>1.30303542444264E-3</v>
      </c>
      <c r="D859" s="106">
        <v>0</v>
      </c>
      <c r="E859" s="106">
        <v>0</v>
      </c>
      <c r="F859" s="106">
        <v>0</v>
      </c>
      <c r="G859" s="106">
        <v>0</v>
      </c>
      <c r="H859" s="106">
        <v>0</v>
      </c>
      <c r="I859" s="106">
        <v>0</v>
      </c>
      <c r="J859" s="106">
        <v>0</v>
      </c>
      <c r="K859" s="106">
        <v>0</v>
      </c>
      <c r="L859" s="107">
        <f t="shared" si="80"/>
        <v>0</v>
      </c>
      <c r="M859" s="107">
        <f t="shared" si="81"/>
        <v>0</v>
      </c>
      <c r="N859" s="107">
        <f t="shared" si="78"/>
        <v>0</v>
      </c>
      <c r="O859" s="133">
        <f t="shared" si="82"/>
        <v>0</v>
      </c>
      <c r="P859" s="133">
        <f t="shared" si="79"/>
        <v>0</v>
      </c>
    </row>
    <row r="860" spans="1:16" x14ac:dyDescent="0.2">
      <c r="A860" s="104">
        <v>3596</v>
      </c>
      <c r="B860" s="105">
        <v>18</v>
      </c>
      <c r="C860" s="132">
        <f t="shared" si="77"/>
        <v>9.8053415689308655E-4</v>
      </c>
      <c r="D860" s="106">
        <v>0</v>
      </c>
      <c r="E860" s="106">
        <v>0</v>
      </c>
      <c r="F860" s="106">
        <v>0</v>
      </c>
      <c r="G860" s="106">
        <v>0</v>
      </c>
      <c r="H860" s="106">
        <v>0</v>
      </c>
      <c r="I860" s="106">
        <v>91696</v>
      </c>
      <c r="J860" s="106">
        <v>0</v>
      </c>
      <c r="K860" s="106">
        <v>0</v>
      </c>
      <c r="L860" s="107">
        <f t="shared" si="80"/>
        <v>91696</v>
      </c>
      <c r="M860" s="107">
        <f t="shared" si="81"/>
        <v>9169.6</v>
      </c>
      <c r="N860" s="107">
        <f t="shared" si="78"/>
        <v>100865.60000000001</v>
      </c>
      <c r="O860" s="133">
        <f t="shared" si="82"/>
        <v>99</v>
      </c>
      <c r="P860" s="133">
        <f t="shared" si="79"/>
        <v>0</v>
      </c>
    </row>
    <row r="861" spans="1:16" x14ac:dyDescent="0.2">
      <c r="A861" s="104">
        <v>3596</v>
      </c>
      <c r="B861" s="105">
        <v>19</v>
      </c>
      <c r="C861" s="132">
        <f t="shared" si="77"/>
        <v>7.2644224912677183E-4</v>
      </c>
      <c r="D861" s="106">
        <v>0</v>
      </c>
      <c r="E861" s="106">
        <v>127232</v>
      </c>
      <c r="F861" s="106">
        <v>58890</v>
      </c>
      <c r="G861" s="106">
        <v>0</v>
      </c>
      <c r="H861" s="106">
        <v>0</v>
      </c>
      <c r="I861" s="106">
        <v>0</v>
      </c>
      <c r="J861" s="106">
        <v>0</v>
      </c>
      <c r="K861" s="106">
        <v>0</v>
      </c>
      <c r="L861" s="107">
        <f t="shared" si="80"/>
        <v>186122</v>
      </c>
      <c r="M861" s="107">
        <f t="shared" si="81"/>
        <v>18612.2</v>
      </c>
      <c r="N861" s="107">
        <f t="shared" si="78"/>
        <v>204734.2</v>
      </c>
      <c r="O861" s="133">
        <f t="shared" si="82"/>
        <v>149</v>
      </c>
      <c r="P861" s="133">
        <f t="shared" si="79"/>
        <v>47.05820245618316</v>
      </c>
    </row>
    <row r="862" spans="1:16" x14ac:dyDescent="0.2">
      <c r="A862" s="104">
        <v>3596</v>
      </c>
      <c r="B862" s="105">
        <v>20</v>
      </c>
      <c r="C862" s="132">
        <f t="shared" si="77"/>
        <v>9.0235203142652819E-4</v>
      </c>
      <c r="D862" s="106">
        <v>0</v>
      </c>
      <c r="E862" s="106">
        <v>0</v>
      </c>
      <c r="F862" s="106">
        <v>0</v>
      </c>
      <c r="G862" s="106">
        <v>0</v>
      </c>
      <c r="H862" s="106">
        <v>16896</v>
      </c>
      <c r="I862" s="106">
        <v>0</v>
      </c>
      <c r="J862" s="106">
        <v>31212</v>
      </c>
      <c r="K862" s="106">
        <v>0</v>
      </c>
      <c r="L862" s="107">
        <f t="shared" si="80"/>
        <v>48108</v>
      </c>
      <c r="M862" s="107">
        <f t="shared" si="81"/>
        <v>0</v>
      </c>
      <c r="N862" s="107">
        <f t="shared" si="78"/>
        <v>48108</v>
      </c>
      <c r="O862" s="133">
        <f t="shared" si="82"/>
        <v>43</v>
      </c>
      <c r="P862" s="133">
        <f t="shared" si="79"/>
        <v>0</v>
      </c>
    </row>
    <row r="863" spans="1:16" x14ac:dyDescent="0.2">
      <c r="A863" s="104">
        <v>3596</v>
      </c>
      <c r="B863" s="105">
        <v>21</v>
      </c>
      <c r="C863" s="132">
        <f t="shared" si="77"/>
        <v>9.2026876851261457E-4</v>
      </c>
      <c r="D863" s="106">
        <v>0</v>
      </c>
      <c r="E863" s="106">
        <v>0</v>
      </c>
      <c r="F863" s="106">
        <v>0</v>
      </c>
      <c r="G863" s="106">
        <v>0</v>
      </c>
      <c r="H863" s="106">
        <v>14320</v>
      </c>
      <c r="I863" s="106">
        <v>0</v>
      </c>
      <c r="J863" s="106">
        <v>19704</v>
      </c>
      <c r="K863" s="106">
        <v>0</v>
      </c>
      <c r="L863" s="107">
        <f t="shared" si="80"/>
        <v>34024</v>
      </c>
      <c r="M863" s="107">
        <f t="shared" si="81"/>
        <v>0</v>
      </c>
      <c r="N863" s="107">
        <f t="shared" si="78"/>
        <v>34024</v>
      </c>
      <c r="O863" s="133">
        <f t="shared" si="82"/>
        <v>31</v>
      </c>
      <c r="P863" s="133">
        <f t="shared" si="79"/>
        <v>0</v>
      </c>
    </row>
    <row r="864" spans="1:16" x14ac:dyDescent="0.2">
      <c r="A864" s="104">
        <v>3596</v>
      </c>
      <c r="B864" s="105">
        <v>22</v>
      </c>
      <c r="C864" s="132">
        <f t="shared" si="77"/>
        <v>8.1521153741692665E-4</v>
      </c>
      <c r="D864" s="106">
        <v>0</v>
      </c>
      <c r="E864" s="106">
        <v>0</v>
      </c>
      <c r="F864" s="106">
        <v>0</v>
      </c>
      <c r="G864" s="106">
        <v>0</v>
      </c>
      <c r="H864" s="106">
        <v>10448</v>
      </c>
      <c r="I864" s="106">
        <v>0</v>
      </c>
      <c r="J864" s="106">
        <v>288</v>
      </c>
      <c r="K864" s="106">
        <v>0</v>
      </c>
      <c r="L864" s="107">
        <f t="shared" si="80"/>
        <v>10736</v>
      </c>
      <c r="M864" s="107">
        <f t="shared" si="81"/>
        <v>0</v>
      </c>
      <c r="N864" s="107">
        <f t="shared" si="78"/>
        <v>10736</v>
      </c>
      <c r="O864" s="133">
        <f t="shared" si="82"/>
        <v>9</v>
      </c>
      <c r="P864" s="133">
        <f t="shared" si="79"/>
        <v>0</v>
      </c>
    </row>
    <row r="865" spans="1:16" x14ac:dyDescent="0.2">
      <c r="A865" s="104">
        <v>3596</v>
      </c>
      <c r="B865" s="105">
        <v>23</v>
      </c>
      <c r="C865" s="132">
        <f t="shared" ref="C865:C928" si="83">C838</f>
        <v>9.2922713705565765E-4</v>
      </c>
      <c r="D865" s="106">
        <v>39672</v>
      </c>
      <c r="E865" s="106">
        <v>0</v>
      </c>
      <c r="F865" s="106">
        <v>0</v>
      </c>
      <c r="G865" s="106">
        <v>0</v>
      </c>
      <c r="H865" s="106">
        <v>1536</v>
      </c>
      <c r="I865" s="106">
        <v>0</v>
      </c>
      <c r="J865" s="106">
        <v>0</v>
      </c>
      <c r="K865" s="106">
        <v>0</v>
      </c>
      <c r="L865" s="107">
        <f t="shared" si="80"/>
        <v>41208</v>
      </c>
      <c r="M865" s="107">
        <f t="shared" si="81"/>
        <v>0</v>
      </c>
      <c r="N865" s="107">
        <f t="shared" si="78"/>
        <v>41208</v>
      </c>
      <c r="O865" s="133">
        <f t="shared" si="82"/>
        <v>38</v>
      </c>
      <c r="P865" s="133">
        <f t="shared" si="79"/>
        <v>0</v>
      </c>
    </row>
    <row r="866" spans="1:16" x14ac:dyDescent="0.2">
      <c r="A866" s="104">
        <v>3596</v>
      </c>
      <c r="B866" s="105">
        <v>24</v>
      </c>
      <c r="C866" s="132">
        <f t="shared" si="83"/>
        <v>8.0625316887388357E-4</v>
      </c>
      <c r="D866" s="106">
        <v>32208</v>
      </c>
      <c r="E866" s="106">
        <v>0</v>
      </c>
      <c r="F866" s="106">
        <v>0</v>
      </c>
      <c r="G866" s="106">
        <v>0</v>
      </c>
      <c r="H866" s="106">
        <v>25568</v>
      </c>
      <c r="I866" s="106">
        <v>0</v>
      </c>
      <c r="J866" s="106">
        <v>16040</v>
      </c>
      <c r="K866" s="106">
        <v>0</v>
      </c>
      <c r="L866" s="107">
        <f t="shared" si="80"/>
        <v>73816</v>
      </c>
      <c r="M866" s="107">
        <f t="shared" si="81"/>
        <v>0</v>
      </c>
      <c r="N866" s="107">
        <f t="shared" si="78"/>
        <v>73816</v>
      </c>
      <c r="O866" s="133">
        <f t="shared" si="82"/>
        <v>60</v>
      </c>
      <c r="P866" s="133">
        <f t="shared" si="79"/>
        <v>0</v>
      </c>
    </row>
    <row r="867" spans="1:16" x14ac:dyDescent="0.2">
      <c r="A867" s="104">
        <v>3596</v>
      </c>
      <c r="B867" s="105">
        <v>25</v>
      </c>
      <c r="C867" s="132">
        <f t="shared" si="83"/>
        <v>6.7513522928934282E-4</v>
      </c>
      <c r="D867" s="106">
        <v>294384</v>
      </c>
      <c r="E867" s="106">
        <v>0</v>
      </c>
      <c r="F867" s="106">
        <v>0</v>
      </c>
      <c r="G867" s="106">
        <v>0</v>
      </c>
      <c r="H867" s="106">
        <v>0</v>
      </c>
      <c r="I867" s="106">
        <v>0</v>
      </c>
      <c r="J867" s="106">
        <v>0</v>
      </c>
      <c r="K867" s="106">
        <v>0</v>
      </c>
      <c r="L867" s="107">
        <f t="shared" si="80"/>
        <v>294384</v>
      </c>
      <c r="M867" s="107">
        <f t="shared" si="81"/>
        <v>0</v>
      </c>
      <c r="N867" s="107">
        <f t="shared" si="78"/>
        <v>294384</v>
      </c>
      <c r="O867" s="133">
        <f t="shared" si="82"/>
        <v>199</v>
      </c>
      <c r="P867" s="133">
        <f t="shared" si="79"/>
        <v>0</v>
      </c>
    </row>
    <row r="868" spans="1:16" x14ac:dyDescent="0.2">
      <c r="A868" s="104">
        <v>3596</v>
      </c>
      <c r="B868" s="105">
        <v>26</v>
      </c>
      <c r="C868" s="132">
        <f t="shared" si="83"/>
        <v>9.0398082570708146E-4</v>
      </c>
      <c r="D868" s="106">
        <v>85728</v>
      </c>
      <c r="E868" s="106">
        <v>0</v>
      </c>
      <c r="F868" s="106">
        <v>0</v>
      </c>
      <c r="G868" s="106">
        <v>0</v>
      </c>
      <c r="H868" s="106">
        <v>10752</v>
      </c>
      <c r="I868" s="106">
        <v>0</v>
      </c>
      <c r="J868" s="106">
        <v>1088</v>
      </c>
      <c r="K868" s="106">
        <v>0</v>
      </c>
      <c r="L868" s="107">
        <f t="shared" si="80"/>
        <v>97568</v>
      </c>
      <c r="M868" s="107">
        <f t="shared" si="81"/>
        <v>0</v>
      </c>
      <c r="N868" s="107">
        <f t="shared" si="78"/>
        <v>97568</v>
      </c>
      <c r="O868" s="133">
        <f t="shared" si="82"/>
        <v>88</v>
      </c>
      <c r="P868" s="133">
        <f t="shared" si="79"/>
        <v>0</v>
      </c>
    </row>
    <row r="869" spans="1:16" x14ac:dyDescent="0.2">
      <c r="A869" s="104">
        <v>3596</v>
      </c>
      <c r="B869" s="105">
        <v>27</v>
      </c>
      <c r="C869" s="132">
        <f t="shared" si="83"/>
        <v>0</v>
      </c>
      <c r="D869" s="106">
        <v>0</v>
      </c>
      <c r="E869" s="106">
        <v>0</v>
      </c>
      <c r="F869" s="106">
        <v>0</v>
      </c>
      <c r="G869" s="106">
        <v>0</v>
      </c>
      <c r="H869" s="106">
        <v>0</v>
      </c>
      <c r="I869" s="106">
        <v>0</v>
      </c>
      <c r="J869" s="106">
        <v>0</v>
      </c>
      <c r="K869" s="106">
        <v>0</v>
      </c>
      <c r="L869" s="107">
        <f t="shared" si="80"/>
        <v>0</v>
      </c>
      <c r="M869" s="107">
        <f t="shared" si="81"/>
        <v>0</v>
      </c>
      <c r="N869" s="107">
        <f t="shared" si="78"/>
        <v>0</v>
      </c>
      <c r="O869" s="133">
        <f t="shared" si="82"/>
        <v>0</v>
      </c>
      <c r="P869" s="133">
        <f t="shared" si="79"/>
        <v>0</v>
      </c>
    </row>
    <row r="870" spans="1:16" x14ac:dyDescent="0.2">
      <c r="A870" s="104">
        <v>3600</v>
      </c>
      <c r="B870" s="105">
        <v>1</v>
      </c>
      <c r="C870" s="132">
        <f t="shared" si="83"/>
        <v>8.1032515457526674E-4</v>
      </c>
      <c r="D870" s="106">
        <v>12912</v>
      </c>
      <c r="E870" s="106">
        <v>0</v>
      </c>
      <c r="F870" s="106">
        <v>0</v>
      </c>
      <c r="G870" s="106">
        <v>0</v>
      </c>
      <c r="H870" s="106">
        <v>5920</v>
      </c>
      <c r="I870" s="106">
        <v>0</v>
      </c>
      <c r="J870" s="106">
        <v>96</v>
      </c>
      <c r="K870" s="106">
        <v>0</v>
      </c>
      <c r="L870" s="107">
        <f t="shared" si="80"/>
        <v>18928</v>
      </c>
      <c r="M870" s="107">
        <f t="shared" si="81"/>
        <v>0</v>
      </c>
      <c r="N870" s="107">
        <f t="shared" si="78"/>
        <v>18928</v>
      </c>
      <c r="O870" s="133">
        <f t="shared" si="82"/>
        <v>15</v>
      </c>
      <c r="P870" s="133">
        <f t="shared" si="79"/>
        <v>0</v>
      </c>
    </row>
    <row r="871" spans="1:16" x14ac:dyDescent="0.2">
      <c r="A871" s="104">
        <v>3600</v>
      </c>
      <c r="B871" s="105">
        <v>2</v>
      </c>
      <c r="C871" s="132">
        <f t="shared" si="83"/>
        <v>8.1765472883775655E-4</v>
      </c>
      <c r="D871" s="106">
        <v>0</v>
      </c>
      <c r="E871" s="106">
        <v>0</v>
      </c>
      <c r="F871" s="106">
        <v>0</v>
      </c>
      <c r="G871" s="106">
        <v>0</v>
      </c>
      <c r="H871" s="106">
        <v>35360</v>
      </c>
      <c r="I871" s="106">
        <v>0</v>
      </c>
      <c r="J871" s="106">
        <v>2609</v>
      </c>
      <c r="K871" s="106">
        <v>0</v>
      </c>
      <c r="L871" s="107">
        <f t="shared" si="80"/>
        <v>37969</v>
      </c>
      <c r="M871" s="107">
        <f t="shared" si="81"/>
        <v>0</v>
      </c>
      <c r="N871" s="107">
        <f t="shared" si="78"/>
        <v>37969</v>
      </c>
      <c r="O871" s="133">
        <f t="shared" si="82"/>
        <v>31</v>
      </c>
      <c r="P871" s="133">
        <f t="shared" si="79"/>
        <v>0</v>
      </c>
    </row>
    <row r="872" spans="1:16" x14ac:dyDescent="0.2">
      <c r="A872" s="104">
        <v>3600</v>
      </c>
      <c r="B872" s="105">
        <v>3</v>
      </c>
      <c r="C872" s="132">
        <f t="shared" si="83"/>
        <v>7.3214302910870838E-4</v>
      </c>
      <c r="D872" s="106">
        <v>0</v>
      </c>
      <c r="E872" s="106">
        <v>142320</v>
      </c>
      <c r="F872" s="106">
        <v>0</v>
      </c>
      <c r="G872" s="106">
        <v>0</v>
      </c>
      <c r="H872" s="106">
        <v>0</v>
      </c>
      <c r="I872" s="106">
        <v>0</v>
      </c>
      <c r="J872" s="106">
        <v>0</v>
      </c>
      <c r="K872" s="106">
        <v>0</v>
      </c>
      <c r="L872" s="107">
        <f t="shared" si="80"/>
        <v>142320</v>
      </c>
      <c r="M872" s="107">
        <f t="shared" si="81"/>
        <v>14232</v>
      </c>
      <c r="N872" s="107">
        <f t="shared" si="78"/>
        <v>156552</v>
      </c>
      <c r="O872" s="133">
        <f t="shared" si="82"/>
        <v>115</v>
      </c>
      <c r="P872" s="133">
        <f t="shared" si="79"/>
        <v>0</v>
      </c>
    </row>
    <row r="873" spans="1:16" x14ac:dyDescent="0.2">
      <c r="A873" s="104">
        <v>3600</v>
      </c>
      <c r="B873" s="105">
        <v>4</v>
      </c>
      <c r="C873" s="132">
        <f t="shared" si="83"/>
        <v>7.2969983768787848E-4</v>
      </c>
      <c r="D873" s="106">
        <v>8064</v>
      </c>
      <c r="E873" s="106">
        <v>25152</v>
      </c>
      <c r="F873" s="106">
        <v>0</v>
      </c>
      <c r="G873" s="106">
        <v>0</v>
      </c>
      <c r="H873" s="106">
        <v>31392</v>
      </c>
      <c r="I873" s="106">
        <v>29584</v>
      </c>
      <c r="J873" s="106">
        <v>2011</v>
      </c>
      <c r="K873" s="106">
        <v>0</v>
      </c>
      <c r="L873" s="107">
        <f t="shared" si="80"/>
        <v>96203</v>
      </c>
      <c r="M873" s="107">
        <f t="shared" si="81"/>
        <v>5473.6</v>
      </c>
      <c r="N873" s="107">
        <f t="shared" si="78"/>
        <v>101676.6</v>
      </c>
      <c r="O873" s="133">
        <f t="shared" si="82"/>
        <v>74</v>
      </c>
      <c r="P873" s="133">
        <f t="shared" si="79"/>
        <v>0</v>
      </c>
    </row>
    <row r="874" spans="1:16" x14ac:dyDescent="0.2">
      <c r="A874" s="104">
        <v>3600</v>
      </c>
      <c r="B874" s="105">
        <v>5</v>
      </c>
      <c r="C874" s="132">
        <f t="shared" si="83"/>
        <v>2.8715643166154678E-3</v>
      </c>
      <c r="D874" s="106">
        <v>0</v>
      </c>
      <c r="E874" s="106">
        <v>0</v>
      </c>
      <c r="F874" s="106">
        <v>0</v>
      </c>
      <c r="G874" s="106">
        <v>0</v>
      </c>
      <c r="H874" s="106">
        <v>0</v>
      </c>
      <c r="I874" s="106">
        <v>0</v>
      </c>
      <c r="J874" s="106">
        <v>0</v>
      </c>
      <c r="K874" s="106">
        <v>0</v>
      </c>
      <c r="L874" s="107">
        <f t="shared" si="80"/>
        <v>0</v>
      </c>
      <c r="M874" s="107">
        <f t="shared" si="81"/>
        <v>0</v>
      </c>
      <c r="N874" s="107">
        <f t="shared" si="78"/>
        <v>0</v>
      </c>
      <c r="O874" s="133">
        <f t="shared" si="82"/>
        <v>0</v>
      </c>
      <c r="P874" s="133">
        <f t="shared" si="79"/>
        <v>0</v>
      </c>
    </row>
    <row r="875" spans="1:16" x14ac:dyDescent="0.2">
      <c r="A875" s="104">
        <v>3600</v>
      </c>
      <c r="B875" s="105">
        <v>6</v>
      </c>
      <c r="C875" s="132">
        <f t="shared" si="83"/>
        <v>7.9485160891001037E-4</v>
      </c>
      <c r="D875" s="106">
        <v>1008</v>
      </c>
      <c r="E875" s="106">
        <v>0</v>
      </c>
      <c r="F875" s="106">
        <v>0</v>
      </c>
      <c r="G875" s="106">
        <v>0</v>
      </c>
      <c r="H875" s="106">
        <v>0</v>
      </c>
      <c r="I875" s="106">
        <v>0</v>
      </c>
      <c r="J875" s="106">
        <v>0</v>
      </c>
      <c r="K875" s="106">
        <v>0</v>
      </c>
      <c r="L875" s="107">
        <f t="shared" si="80"/>
        <v>1008</v>
      </c>
      <c r="M875" s="107">
        <f t="shared" si="81"/>
        <v>0</v>
      </c>
      <c r="N875" s="107">
        <f t="shared" si="78"/>
        <v>1008</v>
      </c>
      <c r="O875" s="133">
        <f t="shared" si="82"/>
        <v>1</v>
      </c>
      <c r="P875" s="133">
        <f t="shared" si="79"/>
        <v>0</v>
      </c>
    </row>
    <row r="876" spans="1:16" x14ac:dyDescent="0.2">
      <c r="A876" s="104">
        <v>3600</v>
      </c>
      <c r="B876" s="105">
        <v>7</v>
      </c>
      <c r="C876" s="132">
        <f t="shared" si="83"/>
        <v>8.746625286571221E-4</v>
      </c>
      <c r="D876" s="106">
        <v>0</v>
      </c>
      <c r="E876" s="106">
        <v>2304</v>
      </c>
      <c r="F876" s="106">
        <v>0</v>
      </c>
      <c r="G876" s="106">
        <v>0</v>
      </c>
      <c r="H876" s="106">
        <v>0</v>
      </c>
      <c r="I876" s="106">
        <v>11520</v>
      </c>
      <c r="J876" s="106">
        <v>0</v>
      </c>
      <c r="K876" s="106">
        <v>142</v>
      </c>
      <c r="L876" s="107">
        <f t="shared" si="80"/>
        <v>13966</v>
      </c>
      <c r="M876" s="107">
        <f t="shared" si="81"/>
        <v>1396.6000000000001</v>
      </c>
      <c r="N876" s="107">
        <f t="shared" si="78"/>
        <v>15362.6</v>
      </c>
      <c r="O876" s="133">
        <f t="shared" si="82"/>
        <v>13</v>
      </c>
      <c r="P876" s="133">
        <f t="shared" si="79"/>
        <v>0</v>
      </c>
    </row>
    <row r="877" spans="1:16" x14ac:dyDescent="0.2">
      <c r="A877" s="104">
        <v>3600</v>
      </c>
      <c r="B877" s="105">
        <v>8</v>
      </c>
      <c r="C877" s="132">
        <f t="shared" si="83"/>
        <v>9.0886720854874148E-4</v>
      </c>
      <c r="D877" s="106">
        <v>0</v>
      </c>
      <c r="E877" s="106">
        <v>0</v>
      </c>
      <c r="F877" s="106">
        <v>0</v>
      </c>
      <c r="G877" s="106">
        <v>0</v>
      </c>
      <c r="H877" s="106">
        <v>22048</v>
      </c>
      <c r="I877" s="106">
        <v>0</v>
      </c>
      <c r="J877" s="106">
        <v>1308</v>
      </c>
      <c r="K877" s="106">
        <v>0</v>
      </c>
      <c r="L877" s="107">
        <f t="shared" si="80"/>
        <v>23356</v>
      </c>
      <c r="M877" s="107">
        <f t="shared" si="81"/>
        <v>0</v>
      </c>
      <c r="N877" s="107">
        <f t="shared" si="78"/>
        <v>23356</v>
      </c>
      <c r="O877" s="133">
        <f t="shared" si="82"/>
        <v>21</v>
      </c>
      <c r="P877" s="133">
        <f t="shared" si="79"/>
        <v>0</v>
      </c>
    </row>
    <row r="878" spans="1:16" x14ac:dyDescent="0.2">
      <c r="A878" s="104">
        <v>3600</v>
      </c>
      <c r="B878" s="105">
        <v>9</v>
      </c>
      <c r="C878" s="132">
        <f t="shared" si="83"/>
        <v>7.8019246038503074E-4</v>
      </c>
      <c r="D878" s="106">
        <v>8400</v>
      </c>
      <c r="E878" s="106">
        <v>8624</v>
      </c>
      <c r="F878" s="106">
        <v>0</v>
      </c>
      <c r="G878" s="106">
        <v>0</v>
      </c>
      <c r="H878" s="106">
        <v>61520</v>
      </c>
      <c r="I878" s="106">
        <v>0</v>
      </c>
      <c r="J878" s="106">
        <v>144</v>
      </c>
      <c r="K878" s="106">
        <v>105</v>
      </c>
      <c r="L878" s="107">
        <f t="shared" si="80"/>
        <v>78793</v>
      </c>
      <c r="M878" s="107">
        <f t="shared" si="81"/>
        <v>872.90000000000009</v>
      </c>
      <c r="N878" s="107">
        <f t="shared" si="78"/>
        <v>79665.899999999994</v>
      </c>
      <c r="O878" s="133">
        <f t="shared" si="82"/>
        <v>62</v>
      </c>
      <c r="P878" s="133">
        <f t="shared" si="79"/>
        <v>0</v>
      </c>
    </row>
    <row r="879" spans="1:16" x14ac:dyDescent="0.2">
      <c r="A879" s="104">
        <v>3600</v>
      </c>
      <c r="B879" s="105">
        <v>10</v>
      </c>
      <c r="C879" s="132">
        <f t="shared" si="83"/>
        <v>1.1564439391928429E-3</v>
      </c>
      <c r="D879" s="106">
        <v>0</v>
      </c>
      <c r="E879" s="106">
        <v>0</v>
      </c>
      <c r="F879" s="106">
        <v>0</v>
      </c>
      <c r="G879" s="106">
        <v>0</v>
      </c>
      <c r="H879" s="106">
        <v>0</v>
      </c>
      <c r="I879" s="106">
        <v>0</v>
      </c>
      <c r="J879" s="106">
        <v>0</v>
      </c>
      <c r="K879" s="106">
        <v>0</v>
      </c>
      <c r="L879" s="107">
        <f t="shared" si="80"/>
        <v>0</v>
      </c>
      <c r="M879" s="107">
        <f t="shared" si="81"/>
        <v>0</v>
      </c>
      <c r="N879" s="107">
        <f t="shared" si="78"/>
        <v>0</v>
      </c>
      <c r="O879" s="133">
        <f t="shared" si="82"/>
        <v>0</v>
      </c>
      <c r="P879" s="133">
        <f t="shared" si="79"/>
        <v>0</v>
      </c>
    </row>
    <row r="880" spans="1:16" x14ac:dyDescent="0.2">
      <c r="A880" s="104">
        <v>3600</v>
      </c>
      <c r="B880" s="105">
        <v>11</v>
      </c>
      <c r="C880" s="132">
        <f t="shared" si="83"/>
        <v>8.0055238889194702E-4</v>
      </c>
      <c r="D880" s="106">
        <v>0</v>
      </c>
      <c r="E880" s="106">
        <v>0</v>
      </c>
      <c r="F880" s="106">
        <v>0</v>
      </c>
      <c r="G880" s="106">
        <v>0</v>
      </c>
      <c r="H880" s="106">
        <v>0</v>
      </c>
      <c r="I880" s="106">
        <v>80048</v>
      </c>
      <c r="J880" s="106">
        <v>0</v>
      </c>
      <c r="K880" s="106">
        <v>1736</v>
      </c>
      <c r="L880" s="107">
        <f t="shared" si="80"/>
        <v>81784</v>
      </c>
      <c r="M880" s="107">
        <f t="shared" si="81"/>
        <v>8178.4000000000005</v>
      </c>
      <c r="N880" s="107">
        <f t="shared" si="78"/>
        <v>89962.4</v>
      </c>
      <c r="O880" s="133">
        <f t="shared" si="82"/>
        <v>72</v>
      </c>
      <c r="P880" s="133">
        <f t="shared" si="79"/>
        <v>0</v>
      </c>
    </row>
    <row r="881" spans="1:16" x14ac:dyDescent="0.2">
      <c r="A881" s="104">
        <v>3600</v>
      </c>
      <c r="B881" s="105">
        <v>12</v>
      </c>
      <c r="C881" s="132">
        <f t="shared" si="83"/>
        <v>7.6960529756143418E-4</v>
      </c>
      <c r="D881" s="106">
        <v>109200</v>
      </c>
      <c r="E881" s="106">
        <v>0</v>
      </c>
      <c r="F881" s="106">
        <v>0</v>
      </c>
      <c r="G881" s="106">
        <v>25232</v>
      </c>
      <c r="H881" s="106">
        <v>0</v>
      </c>
      <c r="I881" s="106">
        <v>0</v>
      </c>
      <c r="J881" s="106">
        <v>49</v>
      </c>
      <c r="K881" s="106">
        <v>0</v>
      </c>
      <c r="L881" s="107">
        <f t="shared" si="80"/>
        <v>134481</v>
      </c>
      <c r="M881" s="107">
        <f t="shared" si="81"/>
        <v>0</v>
      </c>
      <c r="N881" s="107">
        <f t="shared" si="78"/>
        <v>134481</v>
      </c>
      <c r="O881" s="133">
        <f t="shared" si="82"/>
        <v>103</v>
      </c>
      <c r="P881" s="133">
        <f t="shared" si="79"/>
        <v>19.418680868070108</v>
      </c>
    </row>
    <row r="882" spans="1:16" x14ac:dyDescent="0.2">
      <c r="A882" s="104">
        <v>3600</v>
      </c>
      <c r="B882" s="105">
        <v>13</v>
      </c>
      <c r="C882" s="132">
        <f t="shared" si="83"/>
        <v>7.1666948344345212E-4</v>
      </c>
      <c r="D882" s="106">
        <v>6576</v>
      </c>
      <c r="E882" s="106">
        <v>0</v>
      </c>
      <c r="F882" s="106">
        <v>0</v>
      </c>
      <c r="G882" s="106">
        <v>0</v>
      </c>
      <c r="H882" s="106">
        <v>1712</v>
      </c>
      <c r="I882" s="106">
        <v>0</v>
      </c>
      <c r="J882" s="106">
        <v>210</v>
      </c>
      <c r="K882" s="106">
        <v>0</v>
      </c>
      <c r="L882" s="107">
        <f t="shared" si="80"/>
        <v>8498</v>
      </c>
      <c r="M882" s="107">
        <f t="shared" si="81"/>
        <v>0</v>
      </c>
      <c r="N882" s="107">
        <f t="shared" si="78"/>
        <v>8498</v>
      </c>
      <c r="O882" s="133">
        <f t="shared" si="82"/>
        <v>6</v>
      </c>
      <c r="P882" s="133">
        <f t="shared" si="79"/>
        <v>0</v>
      </c>
    </row>
    <row r="883" spans="1:16" x14ac:dyDescent="0.2">
      <c r="A883" s="104">
        <v>3600</v>
      </c>
      <c r="B883" s="105">
        <v>14</v>
      </c>
      <c r="C883" s="132">
        <f t="shared" si="83"/>
        <v>1.1613303220345029E-3</v>
      </c>
      <c r="D883" s="106">
        <v>0</v>
      </c>
      <c r="E883" s="106">
        <v>0</v>
      </c>
      <c r="F883" s="106">
        <v>0</v>
      </c>
      <c r="G883" s="106">
        <v>0</v>
      </c>
      <c r="H883" s="106">
        <v>0</v>
      </c>
      <c r="I883" s="106">
        <v>95232</v>
      </c>
      <c r="J883" s="106">
        <v>0</v>
      </c>
      <c r="K883" s="106">
        <v>11758</v>
      </c>
      <c r="L883" s="107">
        <f t="shared" si="80"/>
        <v>106990</v>
      </c>
      <c r="M883" s="107">
        <f t="shared" si="81"/>
        <v>10699</v>
      </c>
      <c r="N883" s="107">
        <f t="shared" si="78"/>
        <v>117689</v>
      </c>
      <c r="O883" s="133">
        <f t="shared" si="82"/>
        <v>137</v>
      </c>
      <c r="P883" s="133">
        <f t="shared" si="79"/>
        <v>0</v>
      </c>
    </row>
    <row r="884" spans="1:16" x14ac:dyDescent="0.2">
      <c r="A884" s="104">
        <v>3600</v>
      </c>
      <c r="B884" s="105">
        <v>15</v>
      </c>
      <c r="C884" s="132">
        <f t="shared" si="83"/>
        <v>1.6320518691144066E-3</v>
      </c>
      <c r="D884" s="106">
        <v>0</v>
      </c>
      <c r="E884" s="106">
        <v>0</v>
      </c>
      <c r="F884" s="106">
        <v>0</v>
      </c>
      <c r="G884" s="106">
        <v>0</v>
      </c>
      <c r="H884" s="106">
        <v>0</v>
      </c>
      <c r="I884" s="106">
        <v>0</v>
      </c>
      <c r="J884" s="106">
        <v>0</v>
      </c>
      <c r="K884" s="106">
        <v>0</v>
      </c>
      <c r="L884" s="107">
        <f t="shared" si="80"/>
        <v>0</v>
      </c>
      <c r="M884" s="107">
        <f t="shared" si="81"/>
        <v>0</v>
      </c>
      <c r="N884" s="107">
        <f t="shared" si="78"/>
        <v>0</v>
      </c>
      <c r="O884" s="133">
        <f t="shared" si="82"/>
        <v>0</v>
      </c>
      <c r="P884" s="133">
        <f t="shared" si="79"/>
        <v>0</v>
      </c>
    </row>
    <row r="885" spans="1:16" x14ac:dyDescent="0.2">
      <c r="A885" s="104">
        <v>3600</v>
      </c>
      <c r="B885" s="105">
        <v>16</v>
      </c>
      <c r="C885" s="132">
        <f t="shared" si="83"/>
        <v>9.4958706556257393E-4</v>
      </c>
      <c r="D885" s="106">
        <v>9408</v>
      </c>
      <c r="E885" s="106">
        <v>2064</v>
      </c>
      <c r="F885" s="106">
        <v>0</v>
      </c>
      <c r="G885" s="106">
        <v>0</v>
      </c>
      <c r="H885" s="106">
        <v>0</v>
      </c>
      <c r="I885" s="106">
        <v>89168</v>
      </c>
      <c r="J885" s="106">
        <v>1699</v>
      </c>
      <c r="K885" s="106">
        <v>20391</v>
      </c>
      <c r="L885" s="107">
        <f t="shared" si="80"/>
        <v>122730</v>
      </c>
      <c r="M885" s="107">
        <f t="shared" si="81"/>
        <v>11162.300000000001</v>
      </c>
      <c r="N885" s="107">
        <f t="shared" si="78"/>
        <v>133892.29999999999</v>
      </c>
      <c r="O885" s="133">
        <f t="shared" si="82"/>
        <v>127</v>
      </c>
      <c r="P885" s="133">
        <f t="shared" si="79"/>
        <v>0</v>
      </c>
    </row>
    <row r="886" spans="1:16" x14ac:dyDescent="0.2">
      <c r="A886" s="104">
        <v>3600</v>
      </c>
      <c r="B886" s="105">
        <v>17</v>
      </c>
      <c r="C886" s="132">
        <f t="shared" si="83"/>
        <v>1.30303542444264E-3</v>
      </c>
      <c r="D886" s="106">
        <v>0</v>
      </c>
      <c r="E886" s="106">
        <v>0</v>
      </c>
      <c r="F886" s="106">
        <v>0</v>
      </c>
      <c r="G886" s="106">
        <v>0</v>
      </c>
      <c r="H886" s="106">
        <v>0</v>
      </c>
      <c r="I886" s="106">
        <v>0</v>
      </c>
      <c r="J886" s="106">
        <v>0</v>
      </c>
      <c r="K886" s="106">
        <v>0</v>
      </c>
      <c r="L886" s="107">
        <f t="shared" si="80"/>
        <v>0</v>
      </c>
      <c r="M886" s="107">
        <f t="shared" si="81"/>
        <v>0</v>
      </c>
      <c r="N886" s="107">
        <f t="shared" si="78"/>
        <v>0</v>
      </c>
      <c r="O886" s="133">
        <f t="shared" si="82"/>
        <v>0</v>
      </c>
      <c r="P886" s="133">
        <f t="shared" si="79"/>
        <v>0</v>
      </c>
    </row>
    <row r="887" spans="1:16" x14ac:dyDescent="0.2">
      <c r="A887" s="104">
        <v>3600</v>
      </c>
      <c r="B887" s="105">
        <v>18</v>
      </c>
      <c r="C887" s="132">
        <f t="shared" si="83"/>
        <v>9.8053415689308655E-4</v>
      </c>
      <c r="D887" s="106">
        <v>0</v>
      </c>
      <c r="E887" s="106">
        <v>0</v>
      </c>
      <c r="F887" s="106">
        <v>0</v>
      </c>
      <c r="G887" s="106">
        <v>0</v>
      </c>
      <c r="H887" s="106">
        <v>0</v>
      </c>
      <c r="I887" s="106">
        <v>84768</v>
      </c>
      <c r="J887" s="106">
        <v>0</v>
      </c>
      <c r="K887" s="106">
        <v>492</v>
      </c>
      <c r="L887" s="107">
        <f t="shared" si="80"/>
        <v>85260</v>
      </c>
      <c r="M887" s="107">
        <f t="shared" si="81"/>
        <v>8526</v>
      </c>
      <c r="N887" s="107">
        <f t="shared" si="78"/>
        <v>93786</v>
      </c>
      <c r="O887" s="133">
        <f t="shared" si="82"/>
        <v>92</v>
      </c>
      <c r="P887" s="133">
        <f t="shared" si="79"/>
        <v>0</v>
      </c>
    </row>
    <row r="888" spans="1:16" x14ac:dyDescent="0.2">
      <c r="A888" s="104">
        <v>3600</v>
      </c>
      <c r="B888" s="105">
        <v>19</v>
      </c>
      <c r="C888" s="132">
        <f t="shared" si="83"/>
        <v>7.2644224912677183E-4</v>
      </c>
      <c r="D888" s="106">
        <v>0</v>
      </c>
      <c r="E888" s="106">
        <v>37376</v>
      </c>
      <c r="F888" s="106">
        <v>52592</v>
      </c>
      <c r="G888" s="106">
        <v>0</v>
      </c>
      <c r="H888" s="106">
        <v>0</v>
      </c>
      <c r="I888" s="106">
        <v>0</v>
      </c>
      <c r="J888" s="106">
        <v>0</v>
      </c>
      <c r="K888" s="106">
        <v>0</v>
      </c>
      <c r="L888" s="107">
        <f t="shared" si="80"/>
        <v>89968</v>
      </c>
      <c r="M888" s="107">
        <f t="shared" si="81"/>
        <v>8996.8000000000011</v>
      </c>
      <c r="N888" s="107">
        <f t="shared" si="78"/>
        <v>98964.800000000003</v>
      </c>
      <c r="O888" s="133">
        <f t="shared" si="82"/>
        <v>72</v>
      </c>
      <c r="P888" s="133">
        <f t="shared" si="79"/>
        <v>42.025555842682706</v>
      </c>
    </row>
    <row r="889" spans="1:16" x14ac:dyDescent="0.2">
      <c r="A889" s="104">
        <v>3600</v>
      </c>
      <c r="B889" s="105">
        <v>20</v>
      </c>
      <c r="C889" s="132">
        <f t="shared" si="83"/>
        <v>9.0235203142652819E-4</v>
      </c>
      <c r="D889" s="106">
        <v>0</v>
      </c>
      <c r="E889" s="106">
        <v>0</v>
      </c>
      <c r="F889" s="106">
        <v>0</v>
      </c>
      <c r="G889" s="106">
        <v>0</v>
      </c>
      <c r="H889" s="106">
        <v>7968</v>
      </c>
      <c r="I889" s="106">
        <v>0</v>
      </c>
      <c r="J889" s="106">
        <v>0</v>
      </c>
      <c r="K889" s="106">
        <v>0</v>
      </c>
      <c r="L889" s="107">
        <f t="shared" si="80"/>
        <v>7968</v>
      </c>
      <c r="M889" s="107">
        <f t="shared" si="81"/>
        <v>0</v>
      </c>
      <c r="N889" s="107">
        <f t="shared" si="78"/>
        <v>7968</v>
      </c>
      <c r="O889" s="133">
        <f t="shared" si="82"/>
        <v>7</v>
      </c>
      <c r="P889" s="133">
        <f t="shared" si="79"/>
        <v>0</v>
      </c>
    </row>
    <row r="890" spans="1:16" x14ac:dyDescent="0.2">
      <c r="A890" s="104">
        <v>3600</v>
      </c>
      <c r="B890" s="105">
        <v>21</v>
      </c>
      <c r="C890" s="132">
        <f t="shared" si="83"/>
        <v>9.2026876851261457E-4</v>
      </c>
      <c r="D890" s="106">
        <v>0</v>
      </c>
      <c r="E890" s="106">
        <v>0</v>
      </c>
      <c r="F890" s="106">
        <v>0</v>
      </c>
      <c r="G890" s="106">
        <v>0</v>
      </c>
      <c r="H890" s="106">
        <v>8000</v>
      </c>
      <c r="I890" s="106">
        <v>0</v>
      </c>
      <c r="J890" s="106">
        <v>4298</v>
      </c>
      <c r="K890" s="106">
        <v>0</v>
      </c>
      <c r="L890" s="107">
        <f t="shared" si="80"/>
        <v>12298</v>
      </c>
      <c r="M890" s="107">
        <f t="shared" si="81"/>
        <v>0</v>
      </c>
      <c r="N890" s="107">
        <f t="shared" si="78"/>
        <v>12298</v>
      </c>
      <c r="O890" s="133">
        <f t="shared" si="82"/>
        <v>11</v>
      </c>
      <c r="P890" s="133">
        <f t="shared" si="79"/>
        <v>0</v>
      </c>
    </row>
    <row r="891" spans="1:16" x14ac:dyDescent="0.2">
      <c r="A891" s="104">
        <v>3600</v>
      </c>
      <c r="B891" s="105">
        <v>22</v>
      </c>
      <c r="C891" s="132">
        <f t="shared" si="83"/>
        <v>8.1521153741692665E-4</v>
      </c>
      <c r="D891" s="106">
        <v>0</v>
      </c>
      <c r="E891" s="106">
        <v>0</v>
      </c>
      <c r="F891" s="106">
        <v>0</v>
      </c>
      <c r="G891" s="106">
        <v>0</v>
      </c>
      <c r="H891" s="106">
        <v>1056</v>
      </c>
      <c r="I891" s="106">
        <v>0</v>
      </c>
      <c r="J891" s="106">
        <v>0</v>
      </c>
      <c r="K891" s="106">
        <v>0</v>
      </c>
      <c r="L891" s="107">
        <f t="shared" si="80"/>
        <v>1056</v>
      </c>
      <c r="M891" s="107">
        <f t="shared" si="81"/>
        <v>0</v>
      </c>
      <c r="N891" s="107">
        <f t="shared" si="78"/>
        <v>1056</v>
      </c>
      <c r="O891" s="133">
        <f t="shared" si="82"/>
        <v>1</v>
      </c>
      <c r="P891" s="133">
        <f t="shared" si="79"/>
        <v>0</v>
      </c>
    </row>
    <row r="892" spans="1:16" x14ac:dyDescent="0.2">
      <c r="A892" s="104">
        <v>3600</v>
      </c>
      <c r="B892" s="105">
        <v>23</v>
      </c>
      <c r="C892" s="132">
        <f t="shared" si="83"/>
        <v>9.2922713705565765E-4</v>
      </c>
      <c r="D892" s="106">
        <v>46960</v>
      </c>
      <c r="E892" s="106">
        <v>0</v>
      </c>
      <c r="F892" s="106">
        <v>0</v>
      </c>
      <c r="G892" s="106">
        <v>0</v>
      </c>
      <c r="H892" s="106">
        <v>0</v>
      </c>
      <c r="I892" s="106">
        <v>0</v>
      </c>
      <c r="J892" s="106">
        <v>1371</v>
      </c>
      <c r="K892" s="106">
        <v>0</v>
      </c>
      <c r="L892" s="107">
        <f t="shared" si="80"/>
        <v>48331</v>
      </c>
      <c r="M892" s="107">
        <f t="shared" si="81"/>
        <v>0</v>
      </c>
      <c r="N892" s="107">
        <f t="shared" si="78"/>
        <v>48331</v>
      </c>
      <c r="O892" s="133">
        <f t="shared" si="82"/>
        <v>45</v>
      </c>
      <c r="P892" s="133">
        <f t="shared" si="79"/>
        <v>0</v>
      </c>
    </row>
    <row r="893" spans="1:16" x14ac:dyDescent="0.2">
      <c r="A893" s="104">
        <v>3600</v>
      </c>
      <c r="B893" s="105">
        <v>24</v>
      </c>
      <c r="C893" s="132">
        <f t="shared" si="83"/>
        <v>8.0625316887388357E-4</v>
      </c>
      <c r="D893" s="106">
        <v>5472</v>
      </c>
      <c r="E893" s="106">
        <v>0</v>
      </c>
      <c r="F893" s="106">
        <v>0</v>
      </c>
      <c r="G893" s="106">
        <v>0</v>
      </c>
      <c r="H893" s="106">
        <v>0</v>
      </c>
      <c r="I893" s="106">
        <v>0</v>
      </c>
      <c r="J893" s="106">
        <v>0</v>
      </c>
      <c r="K893" s="106">
        <v>0</v>
      </c>
      <c r="L893" s="107">
        <f t="shared" si="80"/>
        <v>5472</v>
      </c>
      <c r="M893" s="107">
        <f t="shared" si="81"/>
        <v>0</v>
      </c>
      <c r="N893" s="107">
        <f t="shared" si="78"/>
        <v>5472</v>
      </c>
      <c r="O893" s="133">
        <f t="shared" si="82"/>
        <v>4</v>
      </c>
      <c r="P893" s="133">
        <f t="shared" si="79"/>
        <v>0</v>
      </c>
    </row>
    <row r="894" spans="1:16" x14ac:dyDescent="0.2">
      <c r="A894" s="104">
        <v>3600</v>
      </c>
      <c r="B894" s="105">
        <v>25</v>
      </c>
      <c r="C894" s="132">
        <f t="shared" si="83"/>
        <v>6.7513522928934282E-4</v>
      </c>
      <c r="D894" s="106">
        <v>134976</v>
      </c>
      <c r="E894" s="106">
        <v>0</v>
      </c>
      <c r="F894" s="106">
        <v>0</v>
      </c>
      <c r="G894" s="106">
        <v>0</v>
      </c>
      <c r="H894" s="106">
        <v>6480</v>
      </c>
      <c r="I894" s="106">
        <v>0</v>
      </c>
      <c r="J894" s="106">
        <v>64</v>
      </c>
      <c r="K894" s="106">
        <v>0</v>
      </c>
      <c r="L894" s="107">
        <f t="shared" si="80"/>
        <v>141520</v>
      </c>
      <c r="M894" s="107">
        <f t="shared" si="81"/>
        <v>0</v>
      </c>
      <c r="N894" s="107">
        <f t="shared" si="78"/>
        <v>141520</v>
      </c>
      <c r="O894" s="133">
        <f t="shared" si="82"/>
        <v>96</v>
      </c>
      <c r="P894" s="133">
        <f t="shared" si="79"/>
        <v>0</v>
      </c>
    </row>
    <row r="895" spans="1:16" x14ac:dyDescent="0.2">
      <c r="A895" s="104">
        <v>3600</v>
      </c>
      <c r="B895" s="105">
        <v>26</v>
      </c>
      <c r="C895" s="132">
        <f t="shared" si="83"/>
        <v>9.0398082570708146E-4</v>
      </c>
      <c r="D895" s="106">
        <v>79136</v>
      </c>
      <c r="E895" s="106">
        <v>0</v>
      </c>
      <c r="F895" s="106">
        <v>0</v>
      </c>
      <c r="G895" s="106">
        <v>0</v>
      </c>
      <c r="H895" s="106">
        <v>0</v>
      </c>
      <c r="I895" s="106">
        <v>0</v>
      </c>
      <c r="J895" s="106">
        <v>400</v>
      </c>
      <c r="K895" s="106">
        <v>0</v>
      </c>
      <c r="L895" s="107">
        <f t="shared" si="80"/>
        <v>79536</v>
      </c>
      <c r="M895" s="107">
        <f t="shared" si="81"/>
        <v>0</v>
      </c>
      <c r="N895" s="107">
        <f t="shared" si="78"/>
        <v>79536</v>
      </c>
      <c r="O895" s="133">
        <f t="shared" si="82"/>
        <v>72</v>
      </c>
      <c r="P895" s="133">
        <f t="shared" si="79"/>
        <v>0</v>
      </c>
    </row>
    <row r="896" spans="1:16" x14ac:dyDescent="0.2">
      <c r="A896" s="104">
        <v>3600</v>
      </c>
      <c r="B896" s="105">
        <v>27</v>
      </c>
      <c r="C896" s="132">
        <f t="shared" si="83"/>
        <v>0</v>
      </c>
      <c r="D896" s="106">
        <v>0</v>
      </c>
      <c r="E896" s="106">
        <v>0</v>
      </c>
      <c r="F896" s="106">
        <v>0</v>
      </c>
      <c r="G896" s="106">
        <v>0</v>
      </c>
      <c r="H896" s="106">
        <v>0</v>
      </c>
      <c r="I896" s="106">
        <v>0</v>
      </c>
      <c r="J896" s="106">
        <v>0</v>
      </c>
      <c r="K896" s="106">
        <v>0</v>
      </c>
      <c r="L896" s="107">
        <f t="shared" si="80"/>
        <v>0</v>
      </c>
      <c r="M896" s="107">
        <f t="shared" si="81"/>
        <v>0</v>
      </c>
      <c r="N896" s="107">
        <f t="shared" si="78"/>
        <v>0</v>
      </c>
      <c r="O896" s="133">
        <f t="shared" si="82"/>
        <v>0</v>
      </c>
      <c r="P896" s="133">
        <f t="shared" si="79"/>
        <v>0</v>
      </c>
    </row>
    <row r="897" spans="1:16" x14ac:dyDescent="0.2">
      <c r="A897" s="104">
        <v>3601</v>
      </c>
      <c r="B897" s="105">
        <v>1</v>
      </c>
      <c r="C897" s="132">
        <f t="shared" si="83"/>
        <v>8.1032515457526674E-4</v>
      </c>
      <c r="D897" s="106">
        <v>288</v>
      </c>
      <c r="E897" s="106">
        <v>0</v>
      </c>
      <c r="F897" s="106">
        <v>0</v>
      </c>
      <c r="G897" s="106">
        <v>0</v>
      </c>
      <c r="H897" s="106">
        <v>0</v>
      </c>
      <c r="I897" s="106">
        <v>0</v>
      </c>
      <c r="J897" s="106">
        <v>0</v>
      </c>
      <c r="K897" s="106">
        <v>0</v>
      </c>
      <c r="L897" s="107">
        <f t="shared" si="80"/>
        <v>288</v>
      </c>
      <c r="M897" s="107">
        <f t="shared" si="81"/>
        <v>0</v>
      </c>
      <c r="N897" s="107">
        <f t="shared" si="78"/>
        <v>288</v>
      </c>
      <c r="O897" s="133">
        <f t="shared" si="82"/>
        <v>0</v>
      </c>
      <c r="P897" s="133">
        <f t="shared" si="79"/>
        <v>0</v>
      </c>
    </row>
    <row r="898" spans="1:16" x14ac:dyDescent="0.2">
      <c r="A898" s="104">
        <v>3601</v>
      </c>
      <c r="B898" s="105">
        <v>2</v>
      </c>
      <c r="C898" s="132">
        <f t="shared" si="83"/>
        <v>8.1765472883775655E-4</v>
      </c>
      <c r="D898" s="106">
        <v>0</v>
      </c>
      <c r="E898" s="106">
        <v>0</v>
      </c>
      <c r="F898" s="106">
        <v>0</v>
      </c>
      <c r="G898" s="106">
        <v>0</v>
      </c>
      <c r="H898" s="106">
        <v>208064</v>
      </c>
      <c r="I898" s="106">
        <v>0</v>
      </c>
      <c r="J898" s="106">
        <v>408</v>
      </c>
      <c r="K898" s="106">
        <v>0</v>
      </c>
      <c r="L898" s="107">
        <f t="shared" si="80"/>
        <v>208472</v>
      </c>
      <c r="M898" s="107">
        <f t="shared" si="81"/>
        <v>0</v>
      </c>
      <c r="N898" s="107">
        <f t="shared" si="78"/>
        <v>208472</v>
      </c>
      <c r="O898" s="133">
        <f t="shared" si="82"/>
        <v>170</v>
      </c>
      <c r="P898" s="133">
        <f t="shared" si="79"/>
        <v>0</v>
      </c>
    </row>
    <row r="899" spans="1:16" x14ac:dyDescent="0.2">
      <c r="A899" s="104">
        <v>3601</v>
      </c>
      <c r="B899" s="105">
        <v>3</v>
      </c>
      <c r="C899" s="132">
        <f t="shared" si="83"/>
        <v>7.3214302910870838E-4</v>
      </c>
      <c r="D899" s="106">
        <v>0</v>
      </c>
      <c r="E899" s="106">
        <v>388880</v>
      </c>
      <c r="F899" s="106">
        <v>0</v>
      </c>
      <c r="G899" s="106">
        <v>0</v>
      </c>
      <c r="H899" s="106">
        <v>0</v>
      </c>
      <c r="I899" s="106">
        <v>0</v>
      </c>
      <c r="J899" s="106">
        <v>0</v>
      </c>
      <c r="K899" s="106">
        <v>0</v>
      </c>
      <c r="L899" s="107">
        <f t="shared" si="80"/>
        <v>388880</v>
      </c>
      <c r="M899" s="107">
        <f t="shared" si="81"/>
        <v>38888</v>
      </c>
      <c r="N899" s="107">
        <f t="shared" si="78"/>
        <v>427768</v>
      </c>
      <c r="O899" s="133">
        <f t="shared" si="82"/>
        <v>313</v>
      </c>
      <c r="P899" s="133">
        <f t="shared" si="79"/>
        <v>0</v>
      </c>
    </row>
    <row r="900" spans="1:16" x14ac:dyDescent="0.2">
      <c r="A900" s="104">
        <v>3601</v>
      </c>
      <c r="B900" s="105">
        <v>4</v>
      </c>
      <c r="C900" s="132">
        <f t="shared" si="83"/>
        <v>7.2969983768787848E-4</v>
      </c>
      <c r="D900" s="106">
        <v>17088</v>
      </c>
      <c r="E900" s="106">
        <v>42720</v>
      </c>
      <c r="F900" s="106">
        <v>0</v>
      </c>
      <c r="G900" s="106">
        <v>0</v>
      </c>
      <c r="H900" s="106">
        <v>33296</v>
      </c>
      <c r="I900" s="106">
        <v>25312</v>
      </c>
      <c r="J900" s="106">
        <v>4885</v>
      </c>
      <c r="K900" s="106">
        <v>220</v>
      </c>
      <c r="L900" s="107">
        <f t="shared" si="80"/>
        <v>123521</v>
      </c>
      <c r="M900" s="107">
        <f t="shared" si="81"/>
        <v>6825.2000000000007</v>
      </c>
      <c r="N900" s="107">
        <f t="shared" si="78"/>
        <v>130346.2</v>
      </c>
      <c r="O900" s="133">
        <f t="shared" si="82"/>
        <v>95</v>
      </c>
      <c r="P900" s="133">
        <f t="shared" si="79"/>
        <v>0</v>
      </c>
    </row>
    <row r="901" spans="1:16" x14ac:dyDescent="0.2">
      <c r="A901" s="104">
        <v>3601</v>
      </c>
      <c r="B901" s="105">
        <v>5</v>
      </c>
      <c r="C901" s="132">
        <f t="shared" si="83"/>
        <v>2.8715643166154678E-3</v>
      </c>
      <c r="D901" s="106">
        <v>0</v>
      </c>
      <c r="E901" s="106">
        <v>0</v>
      </c>
      <c r="F901" s="106">
        <v>0</v>
      </c>
      <c r="G901" s="106">
        <v>0</v>
      </c>
      <c r="H901" s="106">
        <v>0</v>
      </c>
      <c r="I901" s="106">
        <v>0</v>
      </c>
      <c r="J901" s="106">
        <v>0</v>
      </c>
      <c r="K901" s="106">
        <v>0</v>
      </c>
      <c r="L901" s="107">
        <f t="shared" si="80"/>
        <v>0</v>
      </c>
      <c r="M901" s="107">
        <f t="shared" si="81"/>
        <v>0</v>
      </c>
      <c r="N901" s="107">
        <f t="shared" si="78"/>
        <v>0</v>
      </c>
      <c r="O901" s="133">
        <f t="shared" si="82"/>
        <v>0</v>
      </c>
      <c r="P901" s="133">
        <f t="shared" si="79"/>
        <v>0</v>
      </c>
    </row>
    <row r="902" spans="1:16" x14ac:dyDescent="0.2">
      <c r="A902" s="104">
        <v>3601</v>
      </c>
      <c r="B902" s="105">
        <v>6</v>
      </c>
      <c r="C902" s="132">
        <f t="shared" si="83"/>
        <v>7.9485160891001037E-4</v>
      </c>
      <c r="D902" s="106">
        <v>22720</v>
      </c>
      <c r="E902" s="106">
        <v>0</v>
      </c>
      <c r="F902" s="106">
        <v>0</v>
      </c>
      <c r="G902" s="106">
        <v>0</v>
      </c>
      <c r="H902" s="106">
        <v>0</v>
      </c>
      <c r="I902" s="106">
        <v>0</v>
      </c>
      <c r="J902" s="106">
        <v>4488</v>
      </c>
      <c r="K902" s="106">
        <v>0</v>
      </c>
      <c r="L902" s="107">
        <f t="shared" si="80"/>
        <v>27208</v>
      </c>
      <c r="M902" s="107">
        <f t="shared" si="81"/>
        <v>0</v>
      </c>
      <c r="N902" s="107">
        <f t="shared" ref="N902:N965" si="84">SUM(L902:M902)</f>
        <v>27208</v>
      </c>
      <c r="O902" s="133">
        <f t="shared" si="82"/>
        <v>22</v>
      </c>
      <c r="P902" s="133">
        <f t="shared" ref="P902:P965" si="85">(G902+F902*1.1)*C902</f>
        <v>0</v>
      </c>
    </row>
    <row r="903" spans="1:16" x14ac:dyDescent="0.2">
      <c r="A903" s="104">
        <v>3601</v>
      </c>
      <c r="B903" s="105">
        <v>7</v>
      </c>
      <c r="C903" s="132">
        <f t="shared" si="83"/>
        <v>8.746625286571221E-4</v>
      </c>
      <c r="D903" s="106">
        <v>0</v>
      </c>
      <c r="E903" s="106">
        <v>50496</v>
      </c>
      <c r="F903" s="106">
        <v>0</v>
      </c>
      <c r="G903" s="106">
        <v>0</v>
      </c>
      <c r="H903" s="106">
        <v>0</v>
      </c>
      <c r="I903" s="106">
        <v>42720</v>
      </c>
      <c r="J903" s="106">
        <v>0</v>
      </c>
      <c r="K903" s="106">
        <v>656</v>
      </c>
      <c r="L903" s="107">
        <f t="shared" ref="L903:L966" si="86">SUM(D903:K903)</f>
        <v>93872</v>
      </c>
      <c r="M903" s="107">
        <f t="shared" ref="M903:M966" si="87">IF(B903&lt;28,E903+F903+I903+K903,0)*0.1</f>
        <v>9387.2000000000007</v>
      </c>
      <c r="N903" s="107">
        <f t="shared" si="84"/>
        <v>103259.2</v>
      </c>
      <c r="O903" s="133">
        <f t="shared" ref="O903:O966" si="88">ROUND(N903*C903,0)</f>
        <v>90</v>
      </c>
      <c r="P903" s="133">
        <f t="shared" si="85"/>
        <v>0</v>
      </c>
    </row>
    <row r="904" spans="1:16" x14ac:dyDescent="0.2">
      <c r="A904" s="104">
        <v>3601</v>
      </c>
      <c r="B904" s="105">
        <v>8</v>
      </c>
      <c r="C904" s="132">
        <f t="shared" si="83"/>
        <v>9.0886720854874148E-4</v>
      </c>
      <c r="D904" s="106">
        <v>0</v>
      </c>
      <c r="E904" s="106">
        <v>0</v>
      </c>
      <c r="F904" s="106">
        <v>0</v>
      </c>
      <c r="G904" s="106">
        <v>0</v>
      </c>
      <c r="H904" s="106">
        <v>11616</v>
      </c>
      <c r="I904" s="106">
        <v>0</v>
      </c>
      <c r="J904" s="106">
        <v>384</v>
      </c>
      <c r="K904" s="106">
        <v>0</v>
      </c>
      <c r="L904" s="107">
        <f t="shared" si="86"/>
        <v>12000</v>
      </c>
      <c r="M904" s="107">
        <f t="shared" si="87"/>
        <v>0</v>
      </c>
      <c r="N904" s="107">
        <f t="shared" si="84"/>
        <v>12000</v>
      </c>
      <c r="O904" s="133">
        <f t="shared" si="88"/>
        <v>11</v>
      </c>
      <c r="P904" s="133">
        <f t="shared" si="85"/>
        <v>0</v>
      </c>
    </row>
    <row r="905" spans="1:16" x14ac:dyDescent="0.2">
      <c r="A905" s="104">
        <v>3601</v>
      </c>
      <c r="B905" s="105">
        <v>9</v>
      </c>
      <c r="C905" s="132">
        <f t="shared" si="83"/>
        <v>7.8019246038503074E-4</v>
      </c>
      <c r="D905" s="106">
        <v>21600</v>
      </c>
      <c r="E905" s="106">
        <v>11584</v>
      </c>
      <c r="F905" s="106">
        <v>0</v>
      </c>
      <c r="G905" s="106">
        <v>0</v>
      </c>
      <c r="H905" s="106">
        <v>33760</v>
      </c>
      <c r="I905" s="106">
        <v>0</v>
      </c>
      <c r="J905" s="106">
        <v>4280</v>
      </c>
      <c r="K905" s="106">
        <v>0</v>
      </c>
      <c r="L905" s="107">
        <f t="shared" si="86"/>
        <v>71224</v>
      </c>
      <c r="M905" s="107">
        <f t="shared" si="87"/>
        <v>1158.4000000000001</v>
      </c>
      <c r="N905" s="107">
        <f t="shared" si="84"/>
        <v>72382.399999999994</v>
      </c>
      <c r="O905" s="133">
        <f t="shared" si="88"/>
        <v>56</v>
      </c>
      <c r="P905" s="133">
        <f t="shared" si="85"/>
        <v>0</v>
      </c>
    </row>
    <row r="906" spans="1:16" x14ac:dyDescent="0.2">
      <c r="A906" s="104">
        <v>3601</v>
      </c>
      <c r="B906" s="105">
        <v>10</v>
      </c>
      <c r="C906" s="132">
        <f t="shared" si="83"/>
        <v>1.1564439391928429E-3</v>
      </c>
      <c r="D906" s="106">
        <v>0</v>
      </c>
      <c r="E906" s="106">
        <v>0</v>
      </c>
      <c r="F906" s="106">
        <v>0</v>
      </c>
      <c r="G906" s="106">
        <v>0</v>
      </c>
      <c r="H906" s="106">
        <v>0</v>
      </c>
      <c r="I906" s="106">
        <v>0</v>
      </c>
      <c r="J906" s="106">
        <v>0</v>
      </c>
      <c r="K906" s="106">
        <v>0</v>
      </c>
      <c r="L906" s="107">
        <f t="shared" si="86"/>
        <v>0</v>
      </c>
      <c r="M906" s="107">
        <f t="shared" si="87"/>
        <v>0</v>
      </c>
      <c r="N906" s="107">
        <f t="shared" si="84"/>
        <v>0</v>
      </c>
      <c r="O906" s="133">
        <f t="shared" si="88"/>
        <v>0</v>
      </c>
      <c r="P906" s="133">
        <f t="shared" si="85"/>
        <v>0</v>
      </c>
    </row>
    <row r="907" spans="1:16" x14ac:dyDescent="0.2">
      <c r="A907" s="104">
        <v>3601</v>
      </c>
      <c r="B907" s="105">
        <v>11</v>
      </c>
      <c r="C907" s="132">
        <f t="shared" si="83"/>
        <v>8.0055238889194702E-4</v>
      </c>
      <c r="D907" s="106">
        <v>0</v>
      </c>
      <c r="E907" s="106">
        <v>0</v>
      </c>
      <c r="F907" s="106">
        <v>0</v>
      </c>
      <c r="G907" s="106">
        <v>0</v>
      </c>
      <c r="H907" s="106">
        <v>0</v>
      </c>
      <c r="I907" s="106">
        <v>158112</v>
      </c>
      <c r="J907" s="106">
        <v>0</v>
      </c>
      <c r="K907" s="106">
        <v>856</v>
      </c>
      <c r="L907" s="107">
        <f t="shared" si="86"/>
        <v>158968</v>
      </c>
      <c r="M907" s="107">
        <f t="shared" si="87"/>
        <v>15896.800000000001</v>
      </c>
      <c r="N907" s="107">
        <f t="shared" si="84"/>
        <v>174864.8</v>
      </c>
      <c r="O907" s="133">
        <f t="shared" si="88"/>
        <v>140</v>
      </c>
      <c r="P907" s="133">
        <f t="shared" si="85"/>
        <v>0</v>
      </c>
    </row>
    <row r="908" spans="1:16" x14ac:dyDescent="0.2">
      <c r="A908" s="104">
        <v>3601</v>
      </c>
      <c r="B908" s="105">
        <v>12</v>
      </c>
      <c r="C908" s="132">
        <f t="shared" si="83"/>
        <v>7.6960529756143418E-4</v>
      </c>
      <c r="D908" s="106">
        <v>265168</v>
      </c>
      <c r="E908" s="106">
        <v>0</v>
      </c>
      <c r="F908" s="106">
        <v>0</v>
      </c>
      <c r="G908" s="106">
        <v>26930</v>
      </c>
      <c r="H908" s="106">
        <v>0</v>
      </c>
      <c r="I908" s="106">
        <v>0</v>
      </c>
      <c r="J908" s="106">
        <v>64</v>
      </c>
      <c r="K908" s="106">
        <v>0</v>
      </c>
      <c r="L908" s="107">
        <f t="shared" si="86"/>
        <v>292162</v>
      </c>
      <c r="M908" s="107">
        <f t="shared" si="87"/>
        <v>0</v>
      </c>
      <c r="N908" s="107">
        <f t="shared" si="84"/>
        <v>292162</v>
      </c>
      <c r="O908" s="133">
        <f t="shared" si="88"/>
        <v>225</v>
      </c>
      <c r="P908" s="133">
        <f t="shared" si="85"/>
        <v>20.725470663329421</v>
      </c>
    </row>
    <row r="909" spans="1:16" x14ac:dyDescent="0.2">
      <c r="A909" s="104">
        <v>3601</v>
      </c>
      <c r="B909" s="105">
        <v>13</v>
      </c>
      <c r="C909" s="132">
        <f t="shared" si="83"/>
        <v>7.1666948344345212E-4</v>
      </c>
      <c r="D909" s="106">
        <v>60800</v>
      </c>
      <c r="E909" s="106">
        <v>0</v>
      </c>
      <c r="F909" s="106">
        <v>0</v>
      </c>
      <c r="G909" s="106">
        <v>0</v>
      </c>
      <c r="H909" s="106">
        <v>1008</v>
      </c>
      <c r="I909" s="106">
        <v>0</v>
      </c>
      <c r="J909" s="106">
        <v>336</v>
      </c>
      <c r="K909" s="106">
        <v>0</v>
      </c>
      <c r="L909" s="107">
        <f t="shared" si="86"/>
        <v>62144</v>
      </c>
      <c r="M909" s="107">
        <f t="shared" si="87"/>
        <v>0</v>
      </c>
      <c r="N909" s="107">
        <f t="shared" si="84"/>
        <v>62144</v>
      </c>
      <c r="O909" s="133">
        <f t="shared" si="88"/>
        <v>45</v>
      </c>
      <c r="P909" s="133">
        <f t="shared" si="85"/>
        <v>0</v>
      </c>
    </row>
    <row r="910" spans="1:16" x14ac:dyDescent="0.2">
      <c r="A910" s="104">
        <v>3601</v>
      </c>
      <c r="B910" s="105">
        <v>14</v>
      </c>
      <c r="C910" s="132">
        <f t="shared" si="83"/>
        <v>1.1613303220345029E-3</v>
      </c>
      <c r="D910" s="106">
        <v>0</v>
      </c>
      <c r="E910" s="106">
        <v>0</v>
      </c>
      <c r="F910" s="106">
        <v>0</v>
      </c>
      <c r="G910" s="106">
        <v>0</v>
      </c>
      <c r="H910" s="106">
        <v>0</v>
      </c>
      <c r="I910" s="106">
        <v>53552</v>
      </c>
      <c r="J910" s="106">
        <v>0</v>
      </c>
      <c r="K910" s="106">
        <v>11934</v>
      </c>
      <c r="L910" s="107">
        <f t="shared" si="86"/>
        <v>65486</v>
      </c>
      <c r="M910" s="107">
        <f t="shared" si="87"/>
        <v>6548.6</v>
      </c>
      <c r="N910" s="107">
        <f t="shared" si="84"/>
        <v>72034.600000000006</v>
      </c>
      <c r="O910" s="133">
        <f t="shared" si="88"/>
        <v>84</v>
      </c>
      <c r="P910" s="133">
        <f t="shared" si="85"/>
        <v>0</v>
      </c>
    </row>
    <row r="911" spans="1:16" x14ac:dyDescent="0.2">
      <c r="A911" s="104">
        <v>3601</v>
      </c>
      <c r="B911" s="105">
        <v>15</v>
      </c>
      <c r="C911" s="132">
        <f t="shared" si="83"/>
        <v>1.6320518691144066E-3</v>
      </c>
      <c r="D911" s="106">
        <v>0</v>
      </c>
      <c r="E911" s="106">
        <v>0</v>
      </c>
      <c r="F911" s="106">
        <v>0</v>
      </c>
      <c r="G911" s="106">
        <v>0</v>
      </c>
      <c r="H911" s="106">
        <v>0</v>
      </c>
      <c r="I911" s="106">
        <v>0</v>
      </c>
      <c r="J911" s="106">
        <v>0</v>
      </c>
      <c r="K911" s="106">
        <v>0</v>
      </c>
      <c r="L911" s="107">
        <f t="shared" si="86"/>
        <v>0</v>
      </c>
      <c r="M911" s="107">
        <f t="shared" si="87"/>
        <v>0</v>
      </c>
      <c r="N911" s="107">
        <f t="shared" si="84"/>
        <v>0</v>
      </c>
      <c r="O911" s="133">
        <f t="shared" si="88"/>
        <v>0</v>
      </c>
      <c r="P911" s="133">
        <f t="shared" si="85"/>
        <v>0</v>
      </c>
    </row>
    <row r="912" spans="1:16" x14ac:dyDescent="0.2">
      <c r="A912" s="104">
        <v>3601</v>
      </c>
      <c r="B912" s="105">
        <v>16</v>
      </c>
      <c r="C912" s="132">
        <f t="shared" si="83"/>
        <v>9.4958706556257393E-4</v>
      </c>
      <c r="D912" s="106">
        <v>6432</v>
      </c>
      <c r="E912" s="106">
        <v>0</v>
      </c>
      <c r="F912" s="106">
        <v>0</v>
      </c>
      <c r="G912" s="106">
        <v>0</v>
      </c>
      <c r="H912" s="106">
        <v>0</v>
      </c>
      <c r="I912" s="106">
        <v>132784</v>
      </c>
      <c r="J912" s="106">
        <v>0</v>
      </c>
      <c r="K912" s="106">
        <v>26814</v>
      </c>
      <c r="L912" s="107">
        <f t="shared" si="86"/>
        <v>166030</v>
      </c>
      <c r="M912" s="107">
        <f t="shared" si="87"/>
        <v>15959.800000000001</v>
      </c>
      <c r="N912" s="107">
        <f t="shared" si="84"/>
        <v>181989.8</v>
      </c>
      <c r="O912" s="133">
        <f t="shared" si="88"/>
        <v>173</v>
      </c>
      <c r="P912" s="133">
        <f t="shared" si="85"/>
        <v>0</v>
      </c>
    </row>
    <row r="913" spans="1:16" x14ac:dyDescent="0.2">
      <c r="A913" s="104">
        <v>3601</v>
      </c>
      <c r="B913" s="105">
        <v>17</v>
      </c>
      <c r="C913" s="132">
        <f t="shared" si="83"/>
        <v>1.30303542444264E-3</v>
      </c>
      <c r="D913" s="106">
        <v>0</v>
      </c>
      <c r="E913" s="106">
        <v>0</v>
      </c>
      <c r="F913" s="106">
        <v>0</v>
      </c>
      <c r="G913" s="106">
        <v>0</v>
      </c>
      <c r="H913" s="106">
        <v>0</v>
      </c>
      <c r="I913" s="106">
        <v>0</v>
      </c>
      <c r="J913" s="106">
        <v>0</v>
      </c>
      <c r="K913" s="106">
        <v>0</v>
      </c>
      <c r="L913" s="107">
        <f t="shared" si="86"/>
        <v>0</v>
      </c>
      <c r="M913" s="107">
        <f t="shared" si="87"/>
        <v>0</v>
      </c>
      <c r="N913" s="107">
        <f t="shared" si="84"/>
        <v>0</v>
      </c>
      <c r="O913" s="133">
        <f t="shared" si="88"/>
        <v>0</v>
      </c>
      <c r="P913" s="133">
        <f t="shared" si="85"/>
        <v>0</v>
      </c>
    </row>
    <row r="914" spans="1:16" x14ac:dyDescent="0.2">
      <c r="A914" s="104">
        <v>3601</v>
      </c>
      <c r="B914" s="105">
        <v>18</v>
      </c>
      <c r="C914" s="132">
        <f t="shared" si="83"/>
        <v>9.8053415689308655E-4</v>
      </c>
      <c r="D914" s="106">
        <v>0</v>
      </c>
      <c r="E914" s="106">
        <v>0</v>
      </c>
      <c r="F914" s="106">
        <v>0</v>
      </c>
      <c r="G914" s="106">
        <v>0</v>
      </c>
      <c r="H914" s="106">
        <v>0</v>
      </c>
      <c r="I914" s="106">
        <v>86693</v>
      </c>
      <c r="J914" s="106">
        <v>0</v>
      </c>
      <c r="K914" s="106">
        <v>406</v>
      </c>
      <c r="L914" s="107">
        <f t="shared" si="86"/>
        <v>87099</v>
      </c>
      <c r="M914" s="107">
        <f t="shared" si="87"/>
        <v>8709.9</v>
      </c>
      <c r="N914" s="107">
        <f t="shared" si="84"/>
        <v>95808.9</v>
      </c>
      <c r="O914" s="133">
        <f t="shared" si="88"/>
        <v>94</v>
      </c>
      <c r="P914" s="133">
        <f t="shared" si="85"/>
        <v>0</v>
      </c>
    </row>
    <row r="915" spans="1:16" x14ac:dyDescent="0.2">
      <c r="A915" s="104">
        <v>3601</v>
      </c>
      <c r="B915" s="105">
        <v>19</v>
      </c>
      <c r="C915" s="132">
        <f t="shared" si="83"/>
        <v>7.2644224912677183E-4</v>
      </c>
      <c r="D915" s="106">
        <v>0</v>
      </c>
      <c r="E915" s="106">
        <v>117984</v>
      </c>
      <c r="F915" s="106">
        <v>77344</v>
      </c>
      <c r="G915" s="106">
        <v>0</v>
      </c>
      <c r="H915" s="106">
        <v>0</v>
      </c>
      <c r="I915" s="106">
        <v>0</v>
      </c>
      <c r="J915" s="106">
        <v>0</v>
      </c>
      <c r="K915" s="106">
        <v>0</v>
      </c>
      <c r="L915" s="107">
        <f t="shared" si="86"/>
        <v>195328</v>
      </c>
      <c r="M915" s="107">
        <f t="shared" si="87"/>
        <v>19532.8</v>
      </c>
      <c r="N915" s="107">
        <f t="shared" si="84"/>
        <v>214860.79999999999</v>
      </c>
      <c r="O915" s="133">
        <f t="shared" si="88"/>
        <v>156</v>
      </c>
      <c r="P915" s="133">
        <f t="shared" si="85"/>
        <v>61.804544248107149</v>
      </c>
    </row>
    <row r="916" spans="1:16" x14ac:dyDescent="0.2">
      <c r="A916" s="104">
        <v>3601</v>
      </c>
      <c r="B916" s="105">
        <v>20</v>
      </c>
      <c r="C916" s="132">
        <f t="shared" si="83"/>
        <v>9.0235203142652819E-4</v>
      </c>
      <c r="D916" s="106">
        <v>0</v>
      </c>
      <c r="E916" s="106">
        <v>0</v>
      </c>
      <c r="F916" s="106">
        <v>0</v>
      </c>
      <c r="G916" s="106">
        <v>0</v>
      </c>
      <c r="H916" s="106">
        <v>0</v>
      </c>
      <c r="I916" s="106">
        <v>0</v>
      </c>
      <c r="J916" s="106">
        <v>1264</v>
      </c>
      <c r="K916" s="106">
        <v>0</v>
      </c>
      <c r="L916" s="107">
        <f t="shared" si="86"/>
        <v>1264</v>
      </c>
      <c r="M916" s="107">
        <f t="shared" si="87"/>
        <v>0</v>
      </c>
      <c r="N916" s="107">
        <f t="shared" si="84"/>
        <v>1264</v>
      </c>
      <c r="O916" s="133">
        <f t="shared" si="88"/>
        <v>1</v>
      </c>
      <c r="P916" s="133">
        <f t="shared" si="85"/>
        <v>0</v>
      </c>
    </row>
    <row r="917" spans="1:16" x14ac:dyDescent="0.2">
      <c r="A917" s="104">
        <v>3601</v>
      </c>
      <c r="B917" s="105">
        <v>21</v>
      </c>
      <c r="C917" s="132">
        <f t="shared" si="83"/>
        <v>9.2026876851261457E-4</v>
      </c>
      <c r="D917" s="106">
        <v>0</v>
      </c>
      <c r="E917" s="106">
        <v>0</v>
      </c>
      <c r="F917" s="106">
        <v>0</v>
      </c>
      <c r="G917" s="106">
        <v>0</v>
      </c>
      <c r="H917" s="106">
        <v>0</v>
      </c>
      <c r="I917" s="106">
        <v>0</v>
      </c>
      <c r="J917" s="106">
        <v>5940</v>
      </c>
      <c r="K917" s="106">
        <v>0</v>
      </c>
      <c r="L917" s="107">
        <f t="shared" si="86"/>
        <v>5940</v>
      </c>
      <c r="M917" s="107">
        <f t="shared" si="87"/>
        <v>0</v>
      </c>
      <c r="N917" s="107">
        <f t="shared" si="84"/>
        <v>5940</v>
      </c>
      <c r="O917" s="133">
        <f t="shared" si="88"/>
        <v>5</v>
      </c>
      <c r="P917" s="133">
        <f t="shared" si="85"/>
        <v>0</v>
      </c>
    </row>
    <row r="918" spans="1:16" x14ac:dyDescent="0.2">
      <c r="A918" s="104">
        <v>3601</v>
      </c>
      <c r="B918" s="105">
        <v>22</v>
      </c>
      <c r="C918" s="132">
        <f t="shared" si="83"/>
        <v>8.1521153741692665E-4</v>
      </c>
      <c r="D918" s="106">
        <v>0</v>
      </c>
      <c r="E918" s="106">
        <v>0</v>
      </c>
      <c r="F918" s="106">
        <v>0</v>
      </c>
      <c r="G918" s="106">
        <v>0</v>
      </c>
      <c r="H918" s="106">
        <v>576</v>
      </c>
      <c r="I918" s="106">
        <v>0</v>
      </c>
      <c r="J918" s="106">
        <v>0</v>
      </c>
      <c r="K918" s="106">
        <v>0</v>
      </c>
      <c r="L918" s="107">
        <f t="shared" si="86"/>
        <v>576</v>
      </c>
      <c r="M918" s="107">
        <f t="shared" si="87"/>
        <v>0</v>
      </c>
      <c r="N918" s="107">
        <f t="shared" si="84"/>
        <v>576</v>
      </c>
      <c r="O918" s="133">
        <f t="shared" si="88"/>
        <v>0</v>
      </c>
      <c r="P918" s="133">
        <f t="shared" si="85"/>
        <v>0</v>
      </c>
    </row>
    <row r="919" spans="1:16" x14ac:dyDescent="0.2">
      <c r="A919" s="104">
        <v>3601</v>
      </c>
      <c r="B919" s="105">
        <v>23</v>
      </c>
      <c r="C919" s="132">
        <f t="shared" si="83"/>
        <v>9.2922713705565765E-4</v>
      </c>
      <c r="D919" s="106">
        <v>83376</v>
      </c>
      <c r="E919" s="106">
        <v>0</v>
      </c>
      <c r="F919" s="106">
        <v>0</v>
      </c>
      <c r="G919" s="106">
        <v>0</v>
      </c>
      <c r="H919" s="106">
        <v>0</v>
      </c>
      <c r="I919" s="106">
        <v>0</v>
      </c>
      <c r="J919" s="106">
        <v>62</v>
      </c>
      <c r="K919" s="106">
        <v>0</v>
      </c>
      <c r="L919" s="107">
        <f t="shared" si="86"/>
        <v>83438</v>
      </c>
      <c r="M919" s="107">
        <f t="shared" si="87"/>
        <v>0</v>
      </c>
      <c r="N919" s="107">
        <f t="shared" si="84"/>
        <v>83438</v>
      </c>
      <c r="O919" s="133">
        <f t="shared" si="88"/>
        <v>78</v>
      </c>
      <c r="P919" s="133">
        <f t="shared" si="85"/>
        <v>0</v>
      </c>
    </row>
    <row r="920" spans="1:16" x14ac:dyDescent="0.2">
      <c r="A920" s="104">
        <v>3601</v>
      </c>
      <c r="B920" s="105">
        <v>24</v>
      </c>
      <c r="C920" s="132">
        <f t="shared" si="83"/>
        <v>8.0625316887388357E-4</v>
      </c>
      <c r="D920" s="106">
        <v>21168</v>
      </c>
      <c r="E920" s="106">
        <v>0</v>
      </c>
      <c r="F920" s="106">
        <v>0</v>
      </c>
      <c r="G920" s="106">
        <v>0</v>
      </c>
      <c r="H920" s="106">
        <v>10176</v>
      </c>
      <c r="I920" s="106">
        <v>0</v>
      </c>
      <c r="J920" s="106">
        <v>25584</v>
      </c>
      <c r="K920" s="106">
        <v>0</v>
      </c>
      <c r="L920" s="107">
        <f t="shared" si="86"/>
        <v>56928</v>
      </c>
      <c r="M920" s="107">
        <f t="shared" si="87"/>
        <v>0</v>
      </c>
      <c r="N920" s="107">
        <f t="shared" si="84"/>
        <v>56928</v>
      </c>
      <c r="O920" s="133">
        <f t="shared" si="88"/>
        <v>46</v>
      </c>
      <c r="P920" s="133">
        <f t="shared" si="85"/>
        <v>0</v>
      </c>
    </row>
    <row r="921" spans="1:16" x14ac:dyDescent="0.2">
      <c r="A921" s="104">
        <v>3601</v>
      </c>
      <c r="B921" s="105">
        <v>25</v>
      </c>
      <c r="C921" s="132">
        <f t="shared" si="83"/>
        <v>6.7513522928934282E-4</v>
      </c>
      <c r="D921" s="106">
        <v>409808</v>
      </c>
      <c r="E921" s="106">
        <v>0</v>
      </c>
      <c r="F921" s="106">
        <v>0</v>
      </c>
      <c r="G921" s="106">
        <v>0</v>
      </c>
      <c r="H921" s="106">
        <v>0</v>
      </c>
      <c r="I921" s="106">
        <v>0</v>
      </c>
      <c r="J921" s="106">
        <v>0</v>
      </c>
      <c r="K921" s="106">
        <v>0</v>
      </c>
      <c r="L921" s="107">
        <f t="shared" si="86"/>
        <v>409808</v>
      </c>
      <c r="M921" s="107">
        <f t="shared" si="87"/>
        <v>0</v>
      </c>
      <c r="N921" s="107">
        <f t="shared" si="84"/>
        <v>409808</v>
      </c>
      <c r="O921" s="133">
        <f t="shared" si="88"/>
        <v>277</v>
      </c>
      <c r="P921" s="133">
        <f t="shared" si="85"/>
        <v>0</v>
      </c>
    </row>
    <row r="922" spans="1:16" x14ac:dyDescent="0.2">
      <c r="A922" s="104">
        <v>3601</v>
      </c>
      <c r="B922" s="105">
        <v>26</v>
      </c>
      <c r="C922" s="132">
        <f t="shared" si="83"/>
        <v>9.0398082570708146E-4</v>
      </c>
      <c r="D922" s="106">
        <v>108048</v>
      </c>
      <c r="E922" s="106">
        <v>0</v>
      </c>
      <c r="F922" s="106">
        <v>0</v>
      </c>
      <c r="G922" s="106">
        <v>0</v>
      </c>
      <c r="H922" s="106">
        <v>0</v>
      </c>
      <c r="I922" s="106">
        <v>0</v>
      </c>
      <c r="J922" s="106">
        <v>2112</v>
      </c>
      <c r="K922" s="106">
        <v>0</v>
      </c>
      <c r="L922" s="107">
        <f t="shared" si="86"/>
        <v>110160</v>
      </c>
      <c r="M922" s="107">
        <f t="shared" si="87"/>
        <v>0</v>
      </c>
      <c r="N922" s="107">
        <f t="shared" si="84"/>
        <v>110160</v>
      </c>
      <c r="O922" s="133">
        <f t="shared" si="88"/>
        <v>100</v>
      </c>
      <c r="P922" s="133">
        <f t="shared" si="85"/>
        <v>0</v>
      </c>
    </row>
    <row r="923" spans="1:16" x14ac:dyDescent="0.2">
      <c r="A923" s="104">
        <v>3601</v>
      </c>
      <c r="B923" s="105">
        <v>27</v>
      </c>
      <c r="C923" s="132">
        <f t="shared" si="83"/>
        <v>0</v>
      </c>
      <c r="D923" s="106">
        <v>0</v>
      </c>
      <c r="E923" s="106">
        <v>0</v>
      </c>
      <c r="F923" s="106">
        <v>0</v>
      </c>
      <c r="G923" s="106">
        <v>0</v>
      </c>
      <c r="H923" s="106">
        <v>0</v>
      </c>
      <c r="I923" s="106">
        <v>0</v>
      </c>
      <c r="J923" s="106">
        <v>0</v>
      </c>
      <c r="K923" s="106">
        <v>0</v>
      </c>
      <c r="L923" s="107">
        <f t="shared" si="86"/>
        <v>0</v>
      </c>
      <c r="M923" s="107">
        <f t="shared" si="87"/>
        <v>0</v>
      </c>
      <c r="N923" s="107">
        <f t="shared" si="84"/>
        <v>0</v>
      </c>
      <c r="O923" s="133">
        <f t="shared" si="88"/>
        <v>0</v>
      </c>
      <c r="P923" s="133">
        <f t="shared" si="85"/>
        <v>0</v>
      </c>
    </row>
    <row r="924" spans="1:16" x14ac:dyDescent="0.2">
      <c r="A924" s="104">
        <v>3603</v>
      </c>
      <c r="B924" s="105">
        <v>1</v>
      </c>
      <c r="C924" s="132">
        <f t="shared" si="83"/>
        <v>8.1032515457526674E-4</v>
      </c>
      <c r="D924" s="106">
        <v>9264</v>
      </c>
      <c r="E924" s="106">
        <v>0</v>
      </c>
      <c r="F924" s="106">
        <v>0</v>
      </c>
      <c r="G924" s="106">
        <v>0</v>
      </c>
      <c r="H924" s="106">
        <v>0</v>
      </c>
      <c r="I924" s="106">
        <v>0</v>
      </c>
      <c r="J924" s="106">
        <v>0</v>
      </c>
      <c r="K924" s="106">
        <v>0</v>
      </c>
      <c r="L924" s="107">
        <f t="shared" si="86"/>
        <v>9264</v>
      </c>
      <c r="M924" s="107">
        <f t="shared" si="87"/>
        <v>0</v>
      </c>
      <c r="N924" s="107">
        <f t="shared" si="84"/>
        <v>9264</v>
      </c>
      <c r="O924" s="133">
        <f t="shared" si="88"/>
        <v>8</v>
      </c>
      <c r="P924" s="133">
        <f t="shared" si="85"/>
        <v>0</v>
      </c>
    </row>
    <row r="925" spans="1:16" x14ac:dyDescent="0.2">
      <c r="A925" s="104">
        <v>3603</v>
      </c>
      <c r="B925" s="105">
        <v>2</v>
      </c>
      <c r="C925" s="132">
        <f t="shared" si="83"/>
        <v>8.1765472883775655E-4</v>
      </c>
      <c r="D925" s="106">
        <v>0</v>
      </c>
      <c r="E925" s="106">
        <v>0</v>
      </c>
      <c r="F925" s="106">
        <v>0</v>
      </c>
      <c r="G925" s="106">
        <v>0</v>
      </c>
      <c r="H925" s="106">
        <v>20064</v>
      </c>
      <c r="I925" s="106">
        <v>0</v>
      </c>
      <c r="J925" s="106">
        <v>8824</v>
      </c>
      <c r="K925" s="106">
        <v>0</v>
      </c>
      <c r="L925" s="107">
        <f t="shared" si="86"/>
        <v>28888</v>
      </c>
      <c r="M925" s="107">
        <f t="shared" si="87"/>
        <v>0</v>
      </c>
      <c r="N925" s="107">
        <f t="shared" si="84"/>
        <v>28888</v>
      </c>
      <c r="O925" s="133">
        <f t="shared" si="88"/>
        <v>24</v>
      </c>
      <c r="P925" s="133">
        <f t="shared" si="85"/>
        <v>0</v>
      </c>
    </row>
    <row r="926" spans="1:16" x14ac:dyDescent="0.2">
      <c r="A926" s="104">
        <v>3603</v>
      </c>
      <c r="B926" s="105">
        <v>3</v>
      </c>
      <c r="C926" s="132">
        <f t="shared" si="83"/>
        <v>7.3214302910870838E-4</v>
      </c>
      <c r="D926" s="106">
        <v>0</v>
      </c>
      <c r="E926" s="106">
        <v>130224</v>
      </c>
      <c r="F926" s="106">
        <v>0</v>
      </c>
      <c r="G926" s="106">
        <v>0</v>
      </c>
      <c r="H926" s="106">
        <v>0</v>
      </c>
      <c r="I926" s="106">
        <v>0</v>
      </c>
      <c r="J926" s="106">
        <v>0</v>
      </c>
      <c r="K926" s="106">
        <v>0</v>
      </c>
      <c r="L926" s="107">
        <f t="shared" si="86"/>
        <v>130224</v>
      </c>
      <c r="M926" s="107">
        <f t="shared" si="87"/>
        <v>13022.400000000001</v>
      </c>
      <c r="N926" s="107">
        <f t="shared" si="84"/>
        <v>143246.39999999999</v>
      </c>
      <c r="O926" s="133">
        <f t="shared" si="88"/>
        <v>105</v>
      </c>
      <c r="P926" s="133">
        <f t="shared" si="85"/>
        <v>0</v>
      </c>
    </row>
    <row r="927" spans="1:16" x14ac:dyDescent="0.2">
      <c r="A927" s="104">
        <v>3603</v>
      </c>
      <c r="B927" s="105">
        <v>4</v>
      </c>
      <c r="C927" s="132">
        <f t="shared" si="83"/>
        <v>7.2969983768787848E-4</v>
      </c>
      <c r="D927" s="106">
        <v>2544</v>
      </c>
      <c r="E927" s="106">
        <v>0</v>
      </c>
      <c r="F927" s="106">
        <v>0</v>
      </c>
      <c r="G927" s="106">
        <v>0</v>
      </c>
      <c r="H927" s="106">
        <v>0</v>
      </c>
      <c r="I927" s="106">
        <v>2144</v>
      </c>
      <c r="J927" s="106">
        <v>19072</v>
      </c>
      <c r="K927" s="106">
        <v>0</v>
      </c>
      <c r="L927" s="107">
        <f t="shared" si="86"/>
        <v>23760</v>
      </c>
      <c r="M927" s="107">
        <f t="shared" si="87"/>
        <v>214.4</v>
      </c>
      <c r="N927" s="107">
        <f t="shared" si="84"/>
        <v>23974.400000000001</v>
      </c>
      <c r="O927" s="133">
        <f t="shared" si="88"/>
        <v>17</v>
      </c>
      <c r="P927" s="133">
        <f t="shared" si="85"/>
        <v>0</v>
      </c>
    </row>
    <row r="928" spans="1:16" x14ac:dyDescent="0.2">
      <c r="A928" s="104">
        <v>3603</v>
      </c>
      <c r="B928" s="105">
        <v>5</v>
      </c>
      <c r="C928" s="132">
        <f t="shared" si="83"/>
        <v>2.8715643166154678E-3</v>
      </c>
      <c r="D928" s="106">
        <v>0</v>
      </c>
      <c r="E928" s="106">
        <v>0</v>
      </c>
      <c r="F928" s="106">
        <v>0</v>
      </c>
      <c r="G928" s="106">
        <v>0</v>
      </c>
      <c r="H928" s="106">
        <v>0</v>
      </c>
      <c r="I928" s="106">
        <v>0</v>
      </c>
      <c r="J928" s="106">
        <v>0</v>
      </c>
      <c r="K928" s="106">
        <v>0</v>
      </c>
      <c r="L928" s="107">
        <f t="shared" si="86"/>
        <v>0</v>
      </c>
      <c r="M928" s="107">
        <f t="shared" si="87"/>
        <v>0</v>
      </c>
      <c r="N928" s="107">
        <f t="shared" si="84"/>
        <v>0</v>
      </c>
      <c r="O928" s="133">
        <f t="shared" si="88"/>
        <v>0</v>
      </c>
      <c r="P928" s="133">
        <f t="shared" si="85"/>
        <v>0</v>
      </c>
    </row>
    <row r="929" spans="1:16" x14ac:dyDescent="0.2">
      <c r="A929" s="104">
        <v>3603</v>
      </c>
      <c r="B929" s="105">
        <v>6</v>
      </c>
      <c r="C929" s="132">
        <f t="shared" ref="C929:C992" si="89">C902</f>
        <v>7.9485160891001037E-4</v>
      </c>
      <c r="D929" s="106">
        <v>0</v>
      </c>
      <c r="E929" s="106">
        <v>0</v>
      </c>
      <c r="F929" s="106">
        <v>0</v>
      </c>
      <c r="G929" s="106">
        <v>0</v>
      </c>
      <c r="H929" s="106">
        <v>0</v>
      </c>
      <c r="I929" s="106">
        <v>0</v>
      </c>
      <c r="J929" s="106">
        <v>0</v>
      </c>
      <c r="K929" s="106">
        <v>0</v>
      </c>
      <c r="L929" s="107">
        <f t="shared" si="86"/>
        <v>0</v>
      </c>
      <c r="M929" s="107">
        <f t="shared" si="87"/>
        <v>0</v>
      </c>
      <c r="N929" s="107">
        <f t="shared" si="84"/>
        <v>0</v>
      </c>
      <c r="O929" s="133">
        <f t="shared" si="88"/>
        <v>0</v>
      </c>
      <c r="P929" s="133">
        <f t="shared" si="85"/>
        <v>0</v>
      </c>
    </row>
    <row r="930" spans="1:16" x14ac:dyDescent="0.2">
      <c r="A930" s="104">
        <v>3603</v>
      </c>
      <c r="B930" s="105">
        <v>7</v>
      </c>
      <c r="C930" s="132">
        <f t="shared" si="89"/>
        <v>8.746625286571221E-4</v>
      </c>
      <c r="D930" s="106">
        <v>0</v>
      </c>
      <c r="E930" s="106">
        <v>27456</v>
      </c>
      <c r="F930" s="106">
        <v>0</v>
      </c>
      <c r="G930" s="106">
        <v>0</v>
      </c>
      <c r="H930" s="106">
        <v>0</v>
      </c>
      <c r="I930" s="106">
        <v>0</v>
      </c>
      <c r="J930" s="106">
        <v>0</v>
      </c>
      <c r="K930" s="106">
        <v>192</v>
      </c>
      <c r="L930" s="107">
        <f t="shared" si="86"/>
        <v>27648</v>
      </c>
      <c r="M930" s="107">
        <f t="shared" si="87"/>
        <v>2764.8</v>
      </c>
      <c r="N930" s="107">
        <f t="shared" si="84"/>
        <v>30412.799999999999</v>
      </c>
      <c r="O930" s="133">
        <f t="shared" si="88"/>
        <v>27</v>
      </c>
      <c r="P930" s="133">
        <f t="shared" si="85"/>
        <v>0</v>
      </c>
    </row>
    <row r="931" spans="1:16" x14ac:dyDescent="0.2">
      <c r="A931" s="104">
        <v>3603</v>
      </c>
      <c r="B931" s="105">
        <v>8</v>
      </c>
      <c r="C931" s="132">
        <f t="shared" si="89"/>
        <v>9.0886720854874148E-4</v>
      </c>
      <c r="D931" s="106">
        <v>0</v>
      </c>
      <c r="E931" s="106">
        <v>0</v>
      </c>
      <c r="F931" s="106">
        <v>0</v>
      </c>
      <c r="G931" s="106">
        <v>0</v>
      </c>
      <c r="H931" s="106">
        <v>0</v>
      </c>
      <c r="I931" s="106">
        <v>0</v>
      </c>
      <c r="J931" s="106">
        <v>880</v>
      </c>
      <c r="K931" s="106">
        <v>0</v>
      </c>
      <c r="L931" s="107">
        <f t="shared" si="86"/>
        <v>880</v>
      </c>
      <c r="M931" s="107">
        <f t="shared" si="87"/>
        <v>0</v>
      </c>
      <c r="N931" s="107">
        <f t="shared" si="84"/>
        <v>880</v>
      </c>
      <c r="O931" s="133">
        <f t="shared" si="88"/>
        <v>1</v>
      </c>
      <c r="P931" s="133">
        <f t="shared" si="85"/>
        <v>0</v>
      </c>
    </row>
    <row r="932" spans="1:16" x14ac:dyDescent="0.2">
      <c r="A932" s="104">
        <v>3603</v>
      </c>
      <c r="B932" s="105">
        <v>9</v>
      </c>
      <c r="C932" s="132">
        <f t="shared" si="89"/>
        <v>7.8019246038503074E-4</v>
      </c>
      <c r="D932" s="106">
        <v>2640</v>
      </c>
      <c r="E932" s="106">
        <v>0</v>
      </c>
      <c r="F932" s="106">
        <v>0</v>
      </c>
      <c r="G932" s="106">
        <v>0</v>
      </c>
      <c r="H932" s="106">
        <v>111088</v>
      </c>
      <c r="I932" s="106">
        <v>0</v>
      </c>
      <c r="J932" s="106">
        <v>0</v>
      </c>
      <c r="K932" s="106">
        <v>0</v>
      </c>
      <c r="L932" s="107">
        <f t="shared" si="86"/>
        <v>113728</v>
      </c>
      <c r="M932" s="107">
        <f t="shared" si="87"/>
        <v>0</v>
      </c>
      <c r="N932" s="107">
        <f t="shared" si="84"/>
        <v>113728</v>
      </c>
      <c r="O932" s="133">
        <f t="shared" si="88"/>
        <v>89</v>
      </c>
      <c r="P932" s="133">
        <f t="shared" si="85"/>
        <v>0</v>
      </c>
    </row>
    <row r="933" spans="1:16" x14ac:dyDescent="0.2">
      <c r="A933" s="104">
        <v>3603</v>
      </c>
      <c r="B933" s="105">
        <v>10</v>
      </c>
      <c r="C933" s="132">
        <f t="shared" si="89"/>
        <v>1.1564439391928429E-3</v>
      </c>
      <c r="D933" s="106">
        <v>0</v>
      </c>
      <c r="E933" s="106">
        <v>0</v>
      </c>
      <c r="F933" s="106">
        <v>0</v>
      </c>
      <c r="G933" s="106">
        <v>0</v>
      </c>
      <c r="H933" s="106">
        <v>0</v>
      </c>
      <c r="I933" s="106">
        <v>0</v>
      </c>
      <c r="J933" s="106">
        <v>0</v>
      </c>
      <c r="K933" s="106">
        <v>0</v>
      </c>
      <c r="L933" s="107">
        <f t="shared" si="86"/>
        <v>0</v>
      </c>
      <c r="M933" s="107">
        <f t="shared" si="87"/>
        <v>0</v>
      </c>
      <c r="N933" s="107">
        <f t="shared" si="84"/>
        <v>0</v>
      </c>
      <c r="O933" s="133">
        <f t="shared" si="88"/>
        <v>0</v>
      </c>
      <c r="P933" s="133">
        <f t="shared" si="85"/>
        <v>0</v>
      </c>
    </row>
    <row r="934" spans="1:16" x14ac:dyDescent="0.2">
      <c r="A934" s="104">
        <v>3603</v>
      </c>
      <c r="B934" s="105">
        <v>11</v>
      </c>
      <c r="C934" s="132">
        <f t="shared" si="89"/>
        <v>8.0055238889194702E-4</v>
      </c>
      <c r="D934" s="106">
        <v>0</v>
      </c>
      <c r="E934" s="106">
        <v>0</v>
      </c>
      <c r="F934" s="106">
        <v>0</v>
      </c>
      <c r="G934" s="106">
        <v>0</v>
      </c>
      <c r="H934" s="106">
        <v>0</v>
      </c>
      <c r="I934" s="106">
        <v>0</v>
      </c>
      <c r="J934" s="106">
        <v>0</v>
      </c>
      <c r="K934" s="106">
        <v>1152</v>
      </c>
      <c r="L934" s="107">
        <f t="shared" si="86"/>
        <v>1152</v>
      </c>
      <c r="M934" s="107">
        <f t="shared" si="87"/>
        <v>115.2</v>
      </c>
      <c r="N934" s="107">
        <f t="shared" si="84"/>
        <v>1267.2</v>
      </c>
      <c r="O934" s="133">
        <f t="shared" si="88"/>
        <v>1</v>
      </c>
      <c r="P934" s="133">
        <f t="shared" si="85"/>
        <v>0</v>
      </c>
    </row>
    <row r="935" spans="1:16" x14ac:dyDescent="0.2">
      <c r="A935" s="104">
        <v>3603</v>
      </c>
      <c r="B935" s="105">
        <v>12</v>
      </c>
      <c r="C935" s="132">
        <f t="shared" si="89"/>
        <v>7.6960529756143418E-4</v>
      </c>
      <c r="D935" s="106">
        <v>122688</v>
      </c>
      <c r="E935" s="106">
        <v>0</v>
      </c>
      <c r="F935" s="106">
        <v>0</v>
      </c>
      <c r="G935" s="106">
        <v>37168</v>
      </c>
      <c r="H935" s="106">
        <v>0</v>
      </c>
      <c r="I935" s="106">
        <v>0</v>
      </c>
      <c r="J935" s="106">
        <v>0</v>
      </c>
      <c r="K935" s="106">
        <v>0</v>
      </c>
      <c r="L935" s="107">
        <f t="shared" si="86"/>
        <v>159856</v>
      </c>
      <c r="M935" s="107">
        <f t="shared" si="87"/>
        <v>0</v>
      </c>
      <c r="N935" s="107">
        <f t="shared" si="84"/>
        <v>159856</v>
      </c>
      <c r="O935" s="133">
        <f t="shared" si="88"/>
        <v>123</v>
      </c>
      <c r="P935" s="133">
        <f t="shared" si="85"/>
        <v>28.604689699763387</v>
      </c>
    </row>
    <row r="936" spans="1:16" x14ac:dyDescent="0.2">
      <c r="A936" s="104">
        <v>3603</v>
      </c>
      <c r="B936" s="105">
        <v>13</v>
      </c>
      <c r="C936" s="132">
        <f t="shared" si="89"/>
        <v>7.1666948344345212E-4</v>
      </c>
      <c r="D936" s="106">
        <v>6960</v>
      </c>
      <c r="E936" s="106">
        <v>0</v>
      </c>
      <c r="F936" s="106">
        <v>0</v>
      </c>
      <c r="G936" s="106">
        <v>0</v>
      </c>
      <c r="H936" s="106">
        <v>0</v>
      </c>
      <c r="I936" s="106">
        <v>0</v>
      </c>
      <c r="J936" s="106">
        <v>0</v>
      </c>
      <c r="K936" s="106">
        <v>0</v>
      </c>
      <c r="L936" s="107">
        <f t="shared" si="86"/>
        <v>6960</v>
      </c>
      <c r="M936" s="107">
        <f t="shared" si="87"/>
        <v>0</v>
      </c>
      <c r="N936" s="107">
        <f t="shared" si="84"/>
        <v>6960</v>
      </c>
      <c r="O936" s="133">
        <f t="shared" si="88"/>
        <v>5</v>
      </c>
      <c r="P936" s="133">
        <f t="shared" si="85"/>
        <v>0</v>
      </c>
    </row>
    <row r="937" spans="1:16" x14ac:dyDescent="0.2">
      <c r="A937" s="104">
        <v>3603</v>
      </c>
      <c r="B937" s="105">
        <v>14</v>
      </c>
      <c r="C937" s="132">
        <f t="shared" si="89"/>
        <v>1.1613303220345029E-3</v>
      </c>
      <c r="D937" s="106">
        <v>0</v>
      </c>
      <c r="E937" s="106">
        <v>19584</v>
      </c>
      <c r="F937" s="106">
        <v>0</v>
      </c>
      <c r="G937" s="106">
        <v>0</v>
      </c>
      <c r="H937" s="106">
        <v>0</v>
      </c>
      <c r="I937" s="106">
        <v>4032</v>
      </c>
      <c r="J937" s="106">
        <v>0</v>
      </c>
      <c r="K937" s="106">
        <v>0</v>
      </c>
      <c r="L937" s="107">
        <f t="shared" si="86"/>
        <v>23616</v>
      </c>
      <c r="M937" s="107">
        <f t="shared" si="87"/>
        <v>2361.6</v>
      </c>
      <c r="N937" s="107">
        <f t="shared" si="84"/>
        <v>25977.599999999999</v>
      </c>
      <c r="O937" s="133">
        <f t="shared" si="88"/>
        <v>30</v>
      </c>
      <c r="P937" s="133">
        <f t="shared" si="85"/>
        <v>0</v>
      </c>
    </row>
    <row r="938" spans="1:16" x14ac:dyDescent="0.2">
      <c r="A938" s="104">
        <v>3603</v>
      </c>
      <c r="B938" s="105">
        <v>15</v>
      </c>
      <c r="C938" s="132">
        <f t="shared" si="89"/>
        <v>1.6320518691144066E-3</v>
      </c>
      <c r="D938" s="106">
        <v>0</v>
      </c>
      <c r="E938" s="106">
        <v>0</v>
      </c>
      <c r="F938" s="106">
        <v>0</v>
      </c>
      <c r="G938" s="106">
        <v>0</v>
      </c>
      <c r="H938" s="106">
        <v>0</v>
      </c>
      <c r="I938" s="106">
        <v>0</v>
      </c>
      <c r="J938" s="106">
        <v>0</v>
      </c>
      <c r="K938" s="106">
        <v>0</v>
      </c>
      <c r="L938" s="107">
        <f t="shared" si="86"/>
        <v>0</v>
      </c>
      <c r="M938" s="107">
        <f t="shared" si="87"/>
        <v>0</v>
      </c>
      <c r="N938" s="107">
        <f t="shared" si="84"/>
        <v>0</v>
      </c>
      <c r="O938" s="133">
        <f t="shared" si="88"/>
        <v>0</v>
      </c>
      <c r="P938" s="133">
        <f t="shared" si="85"/>
        <v>0</v>
      </c>
    </row>
    <row r="939" spans="1:16" x14ac:dyDescent="0.2">
      <c r="A939" s="104">
        <v>3603</v>
      </c>
      <c r="B939" s="105">
        <v>16</v>
      </c>
      <c r="C939" s="132">
        <f t="shared" si="89"/>
        <v>9.4958706556257393E-4</v>
      </c>
      <c r="D939" s="106">
        <v>25584</v>
      </c>
      <c r="E939" s="106">
        <v>0</v>
      </c>
      <c r="F939" s="106">
        <v>0</v>
      </c>
      <c r="G939" s="106">
        <v>0</v>
      </c>
      <c r="H939" s="106">
        <v>0</v>
      </c>
      <c r="I939" s="106">
        <v>0</v>
      </c>
      <c r="J939" s="106">
        <v>0</v>
      </c>
      <c r="K939" s="106">
        <v>3040</v>
      </c>
      <c r="L939" s="107">
        <f t="shared" si="86"/>
        <v>28624</v>
      </c>
      <c r="M939" s="107">
        <f t="shared" si="87"/>
        <v>304</v>
      </c>
      <c r="N939" s="107">
        <f t="shared" si="84"/>
        <v>28928</v>
      </c>
      <c r="O939" s="133">
        <f t="shared" si="88"/>
        <v>27</v>
      </c>
      <c r="P939" s="133">
        <f t="shared" si="85"/>
        <v>0</v>
      </c>
    </row>
    <row r="940" spans="1:16" x14ac:dyDescent="0.2">
      <c r="A940" s="104">
        <v>3603</v>
      </c>
      <c r="B940" s="105">
        <v>17</v>
      </c>
      <c r="C940" s="132">
        <f t="shared" si="89"/>
        <v>1.30303542444264E-3</v>
      </c>
      <c r="D940" s="106">
        <v>0</v>
      </c>
      <c r="E940" s="106">
        <v>0</v>
      </c>
      <c r="F940" s="106">
        <v>0</v>
      </c>
      <c r="G940" s="106">
        <v>0</v>
      </c>
      <c r="H940" s="106">
        <v>0</v>
      </c>
      <c r="I940" s="106">
        <v>0</v>
      </c>
      <c r="J940" s="106">
        <v>0</v>
      </c>
      <c r="K940" s="106">
        <v>0</v>
      </c>
      <c r="L940" s="107">
        <f t="shared" si="86"/>
        <v>0</v>
      </c>
      <c r="M940" s="107">
        <f t="shared" si="87"/>
        <v>0</v>
      </c>
      <c r="N940" s="107">
        <f t="shared" si="84"/>
        <v>0</v>
      </c>
      <c r="O940" s="133">
        <f t="shared" si="88"/>
        <v>0</v>
      </c>
      <c r="P940" s="133">
        <f t="shared" si="85"/>
        <v>0</v>
      </c>
    </row>
    <row r="941" spans="1:16" x14ac:dyDescent="0.2">
      <c r="A941" s="104">
        <v>3603</v>
      </c>
      <c r="B941" s="105">
        <v>18</v>
      </c>
      <c r="C941" s="132">
        <f t="shared" si="89"/>
        <v>9.8053415689308655E-4</v>
      </c>
      <c r="D941" s="106">
        <v>0</v>
      </c>
      <c r="E941" s="106">
        <v>0</v>
      </c>
      <c r="F941" s="106">
        <v>0</v>
      </c>
      <c r="G941" s="106">
        <v>0</v>
      </c>
      <c r="H941" s="106">
        <v>0</v>
      </c>
      <c r="I941" s="106">
        <v>128608</v>
      </c>
      <c r="J941" s="106">
        <v>0</v>
      </c>
      <c r="K941" s="106">
        <v>0</v>
      </c>
      <c r="L941" s="107">
        <f t="shared" si="86"/>
        <v>128608</v>
      </c>
      <c r="M941" s="107">
        <f t="shared" si="87"/>
        <v>12860.800000000001</v>
      </c>
      <c r="N941" s="107">
        <f t="shared" si="84"/>
        <v>141468.79999999999</v>
      </c>
      <c r="O941" s="133">
        <f t="shared" si="88"/>
        <v>139</v>
      </c>
      <c r="P941" s="133">
        <f t="shared" si="85"/>
        <v>0</v>
      </c>
    </row>
    <row r="942" spans="1:16" x14ac:dyDescent="0.2">
      <c r="A942" s="104">
        <v>3603</v>
      </c>
      <c r="B942" s="105">
        <v>19</v>
      </c>
      <c r="C942" s="132">
        <f t="shared" si="89"/>
        <v>7.2644224912677183E-4</v>
      </c>
      <c r="D942" s="106">
        <v>0</v>
      </c>
      <c r="E942" s="106">
        <v>41856</v>
      </c>
      <c r="F942" s="106">
        <v>50288</v>
      </c>
      <c r="G942" s="106">
        <v>0</v>
      </c>
      <c r="H942" s="106">
        <v>0</v>
      </c>
      <c r="I942" s="106">
        <v>0</v>
      </c>
      <c r="J942" s="106">
        <v>0</v>
      </c>
      <c r="K942" s="106">
        <v>288</v>
      </c>
      <c r="L942" s="107">
        <f t="shared" si="86"/>
        <v>92432</v>
      </c>
      <c r="M942" s="107">
        <f t="shared" si="87"/>
        <v>9243.2000000000007</v>
      </c>
      <c r="N942" s="107">
        <f t="shared" si="84"/>
        <v>101675.2</v>
      </c>
      <c r="O942" s="133">
        <f t="shared" si="88"/>
        <v>74</v>
      </c>
      <c r="P942" s="133">
        <f t="shared" si="85"/>
        <v>40.184460606495811</v>
      </c>
    </row>
    <row r="943" spans="1:16" x14ac:dyDescent="0.2">
      <c r="A943" s="104">
        <v>3603</v>
      </c>
      <c r="B943" s="105">
        <v>20</v>
      </c>
      <c r="C943" s="132">
        <f t="shared" si="89"/>
        <v>9.0235203142652819E-4</v>
      </c>
      <c r="D943" s="106">
        <v>0</v>
      </c>
      <c r="E943" s="106">
        <v>0</v>
      </c>
      <c r="F943" s="106">
        <v>0</v>
      </c>
      <c r="G943" s="106">
        <v>0</v>
      </c>
      <c r="H943" s="106">
        <v>0</v>
      </c>
      <c r="I943" s="106">
        <v>0</v>
      </c>
      <c r="J943" s="106">
        <v>0</v>
      </c>
      <c r="K943" s="106">
        <v>0</v>
      </c>
      <c r="L943" s="107">
        <f t="shared" si="86"/>
        <v>0</v>
      </c>
      <c r="M943" s="107">
        <f t="shared" si="87"/>
        <v>0</v>
      </c>
      <c r="N943" s="107">
        <f t="shared" si="84"/>
        <v>0</v>
      </c>
      <c r="O943" s="133">
        <f t="shared" si="88"/>
        <v>0</v>
      </c>
      <c r="P943" s="133">
        <f t="shared" si="85"/>
        <v>0</v>
      </c>
    </row>
    <row r="944" spans="1:16" x14ac:dyDescent="0.2">
      <c r="A944" s="104">
        <v>3603</v>
      </c>
      <c r="B944" s="105">
        <v>21</v>
      </c>
      <c r="C944" s="132">
        <f t="shared" si="89"/>
        <v>9.2026876851261457E-4</v>
      </c>
      <c r="D944" s="106">
        <v>0</v>
      </c>
      <c r="E944" s="106">
        <v>0</v>
      </c>
      <c r="F944" s="106">
        <v>0</v>
      </c>
      <c r="G944" s="106">
        <v>0</v>
      </c>
      <c r="H944" s="106">
        <v>0</v>
      </c>
      <c r="I944" s="106">
        <v>0</v>
      </c>
      <c r="J944" s="106">
        <v>4208</v>
      </c>
      <c r="K944" s="106">
        <v>0</v>
      </c>
      <c r="L944" s="107">
        <f t="shared" si="86"/>
        <v>4208</v>
      </c>
      <c r="M944" s="107">
        <f t="shared" si="87"/>
        <v>0</v>
      </c>
      <c r="N944" s="107">
        <f t="shared" si="84"/>
        <v>4208</v>
      </c>
      <c r="O944" s="133">
        <f t="shared" si="88"/>
        <v>4</v>
      </c>
      <c r="P944" s="133">
        <f t="shared" si="85"/>
        <v>0</v>
      </c>
    </row>
    <row r="945" spans="1:16" x14ac:dyDescent="0.2">
      <c r="A945" s="104">
        <v>3603</v>
      </c>
      <c r="B945" s="105">
        <v>22</v>
      </c>
      <c r="C945" s="132">
        <f t="shared" si="89"/>
        <v>8.1521153741692665E-4</v>
      </c>
      <c r="D945" s="106">
        <v>0</v>
      </c>
      <c r="E945" s="106">
        <v>0</v>
      </c>
      <c r="F945" s="106">
        <v>0</v>
      </c>
      <c r="G945" s="106">
        <v>0</v>
      </c>
      <c r="H945" s="106">
        <v>0</v>
      </c>
      <c r="I945" s="106">
        <v>0</v>
      </c>
      <c r="J945" s="106">
        <v>0</v>
      </c>
      <c r="K945" s="106">
        <v>0</v>
      </c>
      <c r="L945" s="107">
        <f t="shared" si="86"/>
        <v>0</v>
      </c>
      <c r="M945" s="107">
        <f t="shared" si="87"/>
        <v>0</v>
      </c>
      <c r="N945" s="107">
        <f t="shared" si="84"/>
        <v>0</v>
      </c>
      <c r="O945" s="133">
        <f t="shared" si="88"/>
        <v>0</v>
      </c>
      <c r="P945" s="133">
        <f t="shared" si="85"/>
        <v>0</v>
      </c>
    </row>
    <row r="946" spans="1:16" x14ac:dyDescent="0.2">
      <c r="A946" s="104">
        <v>3603</v>
      </c>
      <c r="B946" s="105">
        <v>23</v>
      </c>
      <c r="C946" s="132">
        <f t="shared" si="89"/>
        <v>9.2922713705565765E-4</v>
      </c>
      <c r="D946" s="106">
        <v>40368</v>
      </c>
      <c r="E946" s="106">
        <v>0</v>
      </c>
      <c r="F946" s="106">
        <v>0</v>
      </c>
      <c r="G946" s="106">
        <v>0</v>
      </c>
      <c r="H946" s="106">
        <v>0</v>
      </c>
      <c r="I946" s="106">
        <v>0</v>
      </c>
      <c r="J946" s="106">
        <v>0</v>
      </c>
      <c r="K946" s="106">
        <v>0</v>
      </c>
      <c r="L946" s="107">
        <f t="shared" si="86"/>
        <v>40368</v>
      </c>
      <c r="M946" s="107">
        <f t="shared" si="87"/>
        <v>0</v>
      </c>
      <c r="N946" s="107">
        <f t="shared" si="84"/>
        <v>40368</v>
      </c>
      <c r="O946" s="133">
        <f t="shared" si="88"/>
        <v>38</v>
      </c>
      <c r="P946" s="133">
        <f t="shared" si="85"/>
        <v>0</v>
      </c>
    </row>
    <row r="947" spans="1:16" x14ac:dyDescent="0.2">
      <c r="A947" s="104">
        <v>3603</v>
      </c>
      <c r="B947" s="105">
        <v>24</v>
      </c>
      <c r="C947" s="132">
        <f t="shared" si="89"/>
        <v>8.0625316887388357E-4</v>
      </c>
      <c r="D947" s="106">
        <v>0</v>
      </c>
      <c r="E947" s="106">
        <v>0</v>
      </c>
      <c r="F947" s="106">
        <v>0</v>
      </c>
      <c r="G947" s="106">
        <v>0</v>
      </c>
      <c r="H947" s="106">
        <v>0</v>
      </c>
      <c r="I947" s="106">
        <v>0</v>
      </c>
      <c r="J947" s="106">
        <v>277</v>
      </c>
      <c r="K947" s="106">
        <v>0</v>
      </c>
      <c r="L947" s="107">
        <f t="shared" si="86"/>
        <v>277</v>
      </c>
      <c r="M947" s="107">
        <f t="shared" si="87"/>
        <v>0</v>
      </c>
      <c r="N947" s="107">
        <f t="shared" si="84"/>
        <v>277</v>
      </c>
      <c r="O947" s="133">
        <f t="shared" si="88"/>
        <v>0</v>
      </c>
      <c r="P947" s="133">
        <f t="shared" si="85"/>
        <v>0</v>
      </c>
    </row>
    <row r="948" spans="1:16" x14ac:dyDescent="0.2">
      <c r="A948" s="104">
        <v>3603</v>
      </c>
      <c r="B948" s="105">
        <v>25</v>
      </c>
      <c r="C948" s="132">
        <f t="shared" si="89"/>
        <v>6.7513522928934282E-4</v>
      </c>
      <c r="D948" s="106">
        <v>171520</v>
      </c>
      <c r="E948" s="106">
        <v>0</v>
      </c>
      <c r="F948" s="106">
        <v>0</v>
      </c>
      <c r="G948" s="106">
        <v>0</v>
      </c>
      <c r="H948" s="106">
        <v>0</v>
      </c>
      <c r="I948" s="106">
        <v>0</v>
      </c>
      <c r="J948" s="106">
        <v>1440</v>
      </c>
      <c r="K948" s="106">
        <v>0</v>
      </c>
      <c r="L948" s="107">
        <f t="shared" si="86"/>
        <v>172960</v>
      </c>
      <c r="M948" s="107">
        <f t="shared" si="87"/>
        <v>0</v>
      </c>
      <c r="N948" s="107">
        <f t="shared" si="84"/>
        <v>172960</v>
      </c>
      <c r="O948" s="133">
        <f t="shared" si="88"/>
        <v>117</v>
      </c>
      <c r="P948" s="133">
        <f t="shared" si="85"/>
        <v>0</v>
      </c>
    </row>
    <row r="949" spans="1:16" x14ac:dyDescent="0.2">
      <c r="A949" s="104">
        <v>3603</v>
      </c>
      <c r="B949" s="105">
        <v>26</v>
      </c>
      <c r="C949" s="132">
        <f t="shared" si="89"/>
        <v>9.0398082570708146E-4</v>
      </c>
      <c r="D949" s="106">
        <v>34608</v>
      </c>
      <c r="E949" s="106">
        <v>0</v>
      </c>
      <c r="F949" s="106">
        <v>0</v>
      </c>
      <c r="G949" s="106">
        <v>0</v>
      </c>
      <c r="H949" s="106">
        <v>0</v>
      </c>
      <c r="I949" s="106">
        <v>0</v>
      </c>
      <c r="J949" s="106">
        <v>0</v>
      </c>
      <c r="K949" s="106">
        <v>0</v>
      </c>
      <c r="L949" s="107">
        <f t="shared" si="86"/>
        <v>34608</v>
      </c>
      <c r="M949" s="107">
        <f t="shared" si="87"/>
        <v>0</v>
      </c>
      <c r="N949" s="107">
        <f t="shared" si="84"/>
        <v>34608</v>
      </c>
      <c r="O949" s="133">
        <f t="shared" si="88"/>
        <v>31</v>
      </c>
      <c r="P949" s="133">
        <f t="shared" si="85"/>
        <v>0</v>
      </c>
    </row>
    <row r="950" spans="1:16" x14ac:dyDescent="0.2">
      <c r="A950" s="104">
        <v>3603</v>
      </c>
      <c r="B950" s="105">
        <v>27</v>
      </c>
      <c r="C950" s="132">
        <f t="shared" si="89"/>
        <v>0</v>
      </c>
      <c r="D950" s="106">
        <v>0</v>
      </c>
      <c r="E950" s="106">
        <v>0</v>
      </c>
      <c r="F950" s="106">
        <v>0</v>
      </c>
      <c r="G950" s="106">
        <v>0</v>
      </c>
      <c r="H950" s="106">
        <v>0</v>
      </c>
      <c r="I950" s="106">
        <v>0</v>
      </c>
      <c r="J950" s="106">
        <v>0</v>
      </c>
      <c r="K950" s="106">
        <v>0</v>
      </c>
      <c r="L950" s="107">
        <f t="shared" si="86"/>
        <v>0</v>
      </c>
      <c r="M950" s="107">
        <f t="shared" si="87"/>
        <v>0</v>
      </c>
      <c r="N950" s="107">
        <f t="shared" si="84"/>
        <v>0</v>
      </c>
      <c r="O950" s="133">
        <f t="shared" si="88"/>
        <v>0</v>
      </c>
      <c r="P950" s="133">
        <f t="shared" si="85"/>
        <v>0</v>
      </c>
    </row>
    <row r="951" spans="1:16" x14ac:dyDescent="0.2">
      <c r="A951" s="104">
        <v>29137</v>
      </c>
      <c r="B951" s="105">
        <v>1</v>
      </c>
      <c r="C951" s="132">
        <f t="shared" si="89"/>
        <v>8.1032515457526674E-4</v>
      </c>
      <c r="D951" s="106">
        <v>15648</v>
      </c>
      <c r="E951" s="106">
        <v>0</v>
      </c>
      <c r="F951" s="106">
        <v>0</v>
      </c>
      <c r="G951" s="106">
        <v>0</v>
      </c>
      <c r="H951" s="106">
        <v>0</v>
      </c>
      <c r="I951" s="106">
        <v>0</v>
      </c>
      <c r="J951" s="106">
        <v>0</v>
      </c>
      <c r="K951" s="106">
        <v>0</v>
      </c>
      <c r="L951" s="107">
        <f t="shared" si="86"/>
        <v>15648</v>
      </c>
      <c r="M951" s="107">
        <f t="shared" si="87"/>
        <v>0</v>
      </c>
      <c r="N951" s="107">
        <f t="shared" si="84"/>
        <v>15648</v>
      </c>
      <c r="O951" s="133">
        <f t="shared" si="88"/>
        <v>13</v>
      </c>
      <c r="P951" s="133">
        <f t="shared" si="85"/>
        <v>0</v>
      </c>
    </row>
    <row r="952" spans="1:16" x14ac:dyDescent="0.2">
      <c r="A952" s="104">
        <v>29137</v>
      </c>
      <c r="B952" s="105">
        <v>2</v>
      </c>
      <c r="C952" s="132">
        <f t="shared" si="89"/>
        <v>8.1765472883775655E-4</v>
      </c>
      <c r="D952" s="106">
        <v>0</v>
      </c>
      <c r="E952" s="106">
        <v>0</v>
      </c>
      <c r="F952" s="106">
        <v>0</v>
      </c>
      <c r="G952" s="106">
        <v>0</v>
      </c>
      <c r="H952" s="106">
        <v>330800</v>
      </c>
      <c r="I952" s="106">
        <v>0</v>
      </c>
      <c r="J952" s="106">
        <v>99395</v>
      </c>
      <c r="K952" s="106">
        <v>0</v>
      </c>
      <c r="L952" s="107">
        <f t="shared" si="86"/>
        <v>430195</v>
      </c>
      <c r="M952" s="107">
        <f t="shared" si="87"/>
        <v>0</v>
      </c>
      <c r="N952" s="107">
        <f t="shared" si="84"/>
        <v>430195</v>
      </c>
      <c r="O952" s="133">
        <f t="shared" si="88"/>
        <v>352</v>
      </c>
      <c r="P952" s="133">
        <f t="shared" si="85"/>
        <v>0</v>
      </c>
    </row>
    <row r="953" spans="1:16" x14ac:dyDescent="0.2">
      <c r="A953" s="104">
        <v>29137</v>
      </c>
      <c r="B953" s="105">
        <v>3</v>
      </c>
      <c r="C953" s="132">
        <f t="shared" si="89"/>
        <v>7.3214302910870838E-4</v>
      </c>
      <c r="D953" s="106">
        <v>0</v>
      </c>
      <c r="E953" s="106">
        <v>1449408</v>
      </c>
      <c r="F953" s="106">
        <v>0</v>
      </c>
      <c r="G953" s="106">
        <v>0</v>
      </c>
      <c r="H953" s="106">
        <v>148640</v>
      </c>
      <c r="I953" s="106">
        <v>26656</v>
      </c>
      <c r="J953" s="106">
        <v>3936</v>
      </c>
      <c r="K953" s="106">
        <v>0</v>
      </c>
      <c r="L953" s="107">
        <f t="shared" si="86"/>
        <v>1628640</v>
      </c>
      <c r="M953" s="107">
        <f t="shared" si="87"/>
        <v>147606.39999999999</v>
      </c>
      <c r="N953" s="107">
        <f t="shared" si="84"/>
        <v>1776246.4</v>
      </c>
      <c r="O953" s="133">
        <f t="shared" si="88"/>
        <v>1300</v>
      </c>
      <c r="P953" s="133">
        <f t="shared" si="85"/>
        <v>0</v>
      </c>
    </row>
    <row r="954" spans="1:16" x14ac:dyDescent="0.2">
      <c r="A954" s="104">
        <v>29137</v>
      </c>
      <c r="B954" s="105">
        <v>4</v>
      </c>
      <c r="C954" s="132">
        <f t="shared" si="89"/>
        <v>7.2969983768787848E-4</v>
      </c>
      <c r="D954" s="106">
        <v>159672</v>
      </c>
      <c r="E954" s="106">
        <v>341888</v>
      </c>
      <c r="F954" s="106">
        <v>0</v>
      </c>
      <c r="G954" s="106">
        <v>0</v>
      </c>
      <c r="H954" s="106">
        <v>231664</v>
      </c>
      <c r="I954" s="106">
        <v>96992</v>
      </c>
      <c r="J954" s="106">
        <v>37971</v>
      </c>
      <c r="K954" s="106">
        <v>1300</v>
      </c>
      <c r="L954" s="107">
        <f t="shared" si="86"/>
        <v>869487</v>
      </c>
      <c r="M954" s="107">
        <f t="shared" si="87"/>
        <v>44018</v>
      </c>
      <c r="N954" s="107">
        <f t="shared" si="84"/>
        <v>913505</v>
      </c>
      <c r="O954" s="133">
        <f t="shared" si="88"/>
        <v>667</v>
      </c>
      <c r="P954" s="133">
        <f t="shared" si="85"/>
        <v>0</v>
      </c>
    </row>
    <row r="955" spans="1:16" x14ac:dyDescent="0.2">
      <c r="A955" s="104">
        <v>29137</v>
      </c>
      <c r="B955" s="105">
        <v>5</v>
      </c>
      <c r="C955" s="132">
        <f t="shared" si="89"/>
        <v>2.8715643166154678E-3</v>
      </c>
      <c r="D955" s="106">
        <v>0</v>
      </c>
      <c r="E955" s="106">
        <v>0</v>
      </c>
      <c r="F955" s="106">
        <v>0</v>
      </c>
      <c r="G955" s="106">
        <v>0</v>
      </c>
      <c r="H955" s="106">
        <v>28096</v>
      </c>
      <c r="I955" s="106">
        <v>0</v>
      </c>
      <c r="J955" s="106">
        <v>0</v>
      </c>
      <c r="K955" s="106">
        <v>0</v>
      </c>
      <c r="L955" s="107">
        <f t="shared" si="86"/>
        <v>28096</v>
      </c>
      <c r="M955" s="107">
        <f t="shared" si="87"/>
        <v>0</v>
      </c>
      <c r="N955" s="107">
        <f t="shared" si="84"/>
        <v>28096</v>
      </c>
      <c r="O955" s="133">
        <f t="shared" si="88"/>
        <v>81</v>
      </c>
      <c r="P955" s="133">
        <f t="shared" si="85"/>
        <v>0</v>
      </c>
    </row>
    <row r="956" spans="1:16" x14ac:dyDescent="0.2">
      <c r="A956" s="104">
        <v>29137</v>
      </c>
      <c r="B956" s="105">
        <v>6</v>
      </c>
      <c r="C956" s="132">
        <f t="shared" si="89"/>
        <v>7.9485160891001037E-4</v>
      </c>
      <c r="D956" s="106">
        <v>6576</v>
      </c>
      <c r="E956" s="106">
        <v>0</v>
      </c>
      <c r="F956" s="106">
        <v>0</v>
      </c>
      <c r="G956" s="106">
        <v>0</v>
      </c>
      <c r="H956" s="106">
        <v>40256</v>
      </c>
      <c r="I956" s="106">
        <v>0</v>
      </c>
      <c r="J956" s="106">
        <v>34480</v>
      </c>
      <c r="K956" s="106">
        <v>0</v>
      </c>
      <c r="L956" s="107">
        <f t="shared" si="86"/>
        <v>81312</v>
      </c>
      <c r="M956" s="107">
        <f t="shared" si="87"/>
        <v>0</v>
      </c>
      <c r="N956" s="107">
        <f t="shared" si="84"/>
        <v>81312</v>
      </c>
      <c r="O956" s="133">
        <f t="shared" si="88"/>
        <v>65</v>
      </c>
      <c r="P956" s="133">
        <f t="shared" si="85"/>
        <v>0</v>
      </c>
    </row>
    <row r="957" spans="1:16" x14ac:dyDescent="0.2">
      <c r="A957" s="104">
        <v>29137</v>
      </c>
      <c r="B957" s="105">
        <v>7</v>
      </c>
      <c r="C957" s="132">
        <f t="shared" si="89"/>
        <v>8.746625286571221E-4</v>
      </c>
      <c r="D957" s="106">
        <v>0</v>
      </c>
      <c r="E957" s="106">
        <v>31008</v>
      </c>
      <c r="F957" s="106">
        <v>0</v>
      </c>
      <c r="G957" s="106">
        <v>0</v>
      </c>
      <c r="H957" s="106">
        <v>0</v>
      </c>
      <c r="I957" s="106">
        <v>209888</v>
      </c>
      <c r="J957" s="106">
        <v>0</v>
      </c>
      <c r="K957" s="106">
        <v>6357</v>
      </c>
      <c r="L957" s="107">
        <f t="shared" si="86"/>
        <v>247253</v>
      </c>
      <c r="M957" s="107">
        <f t="shared" si="87"/>
        <v>24725.300000000003</v>
      </c>
      <c r="N957" s="107">
        <f t="shared" si="84"/>
        <v>271978.3</v>
      </c>
      <c r="O957" s="133">
        <f t="shared" si="88"/>
        <v>238</v>
      </c>
      <c r="P957" s="133">
        <f t="shared" si="85"/>
        <v>0</v>
      </c>
    </row>
    <row r="958" spans="1:16" x14ac:dyDescent="0.2">
      <c r="A958" s="104">
        <v>29137</v>
      </c>
      <c r="B958" s="105">
        <v>8</v>
      </c>
      <c r="C958" s="132">
        <f t="shared" si="89"/>
        <v>9.0886720854874148E-4</v>
      </c>
      <c r="D958" s="106">
        <v>0</v>
      </c>
      <c r="E958" s="106">
        <v>0</v>
      </c>
      <c r="F958" s="106">
        <v>0</v>
      </c>
      <c r="G958" s="106">
        <v>0</v>
      </c>
      <c r="H958" s="106">
        <v>44752</v>
      </c>
      <c r="I958" s="106">
        <v>0</v>
      </c>
      <c r="J958" s="106">
        <v>12560</v>
      </c>
      <c r="K958" s="106">
        <v>0</v>
      </c>
      <c r="L958" s="107">
        <f t="shared" si="86"/>
        <v>57312</v>
      </c>
      <c r="M958" s="107">
        <f t="shared" si="87"/>
        <v>0</v>
      </c>
      <c r="N958" s="107">
        <f t="shared" si="84"/>
        <v>57312</v>
      </c>
      <c r="O958" s="133">
        <f t="shared" si="88"/>
        <v>52</v>
      </c>
      <c r="P958" s="133">
        <f t="shared" si="85"/>
        <v>0</v>
      </c>
    </row>
    <row r="959" spans="1:16" x14ac:dyDescent="0.2">
      <c r="A959" s="104">
        <v>29137</v>
      </c>
      <c r="B959" s="105">
        <v>9</v>
      </c>
      <c r="C959" s="132">
        <f t="shared" si="89"/>
        <v>7.8019246038503074E-4</v>
      </c>
      <c r="D959" s="106">
        <v>35712</v>
      </c>
      <c r="E959" s="106">
        <v>79152</v>
      </c>
      <c r="F959" s="106">
        <v>0</v>
      </c>
      <c r="G959" s="106">
        <v>0</v>
      </c>
      <c r="H959" s="106">
        <v>527280</v>
      </c>
      <c r="I959" s="106">
        <v>0</v>
      </c>
      <c r="J959" s="106">
        <v>5764</v>
      </c>
      <c r="K959" s="106">
        <v>780</v>
      </c>
      <c r="L959" s="107">
        <f t="shared" si="86"/>
        <v>648688</v>
      </c>
      <c r="M959" s="107">
        <f t="shared" si="87"/>
        <v>7993.2000000000007</v>
      </c>
      <c r="N959" s="107">
        <f t="shared" si="84"/>
        <v>656681.19999999995</v>
      </c>
      <c r="O959" s="133">
        <f t="shared" si="88"/>
        <v>512</v>
      </c>
      <c r="P959" s="133">
        <f t="shared" si="85"/>
        <v>0</v>
      </c>
    </row>
    <row r="960" spans="1:16" x14ac:dyDescent="0.2">
      <c r="A960" s="104">
        <v>29137</v>
      </c>
      <c r="B960" s="105">
        <v>10</v>
      </c>
      <c r="C960" s="132">
        <f t="shared" si="89"/>
        <v>1.1564439391928429E-3</v>
      </c>
      <c r="D960" s="106">
        <v>0</v>
      </c>
      <c r="E960" s="106">
        <v>14880</v>
      </c>
      <c r="F960" s="106">
        <v>0</v>
      </c>
      <c r="G960" s="106">
        <v>0</v>
      </c>
      <c r="H960" s="106">
        <v>0</v>
      </c>
      <c r="I960" s="106">
        <v>0</v>
      </c>
      <c r="J960" s="106">
        <v>0</v>
      </c>
      <c r="K960" s="106">
        <v>0</v>
      </c>
      <c r="L960" s="107">
        <f t="shared" si="86"/>
        <v>14880</v>
      </c>
      <c r="M960" s="107">
        <f t="shared" si="87"/>
        <v>1488</v>
      </c>
      <c r="N960" s="107">
        <f t="shared" si="84"/>
        <v>16368</v>
      </c>
      <c r="O960" s="133">
        <f t="shared" si="88"/>
        <v>19</v>
      </c>
      <c r="P960" s="133">
        <f t="shared" si="85"/>
        <v>0</v>
      </c>
    </row>
    <row r="961" spans="1:16" x14ac:dyDescent="0.2">
      <c r="A961" s="104">
        <v>29137</v>
      </c>
      <c r="B961" s="105">
        <v>11</v>
      </c>
      <c r="C961" s="132">
        <f t="shared" si="89"/>
        <v>8.0055238889194702E-4</v>
      </c>
      <c r="D961" s="106">
        <v>0</v>
      </c>
      <c r="E961" s="106">
        <v>1472</v>
      </c>
      <c r="F961" s="106">
        <v>0</v>
      </c>
      <c r="G961" s="106">
        <v>0</v>
      </c>
      <c r="H961" s="106">
        <v>0</v>
      </c>
      <c r="I961" s="106">
        <v>473808</v>
      </c>
      <c r="J961" s="106">
        <v>0</v>
      </c>
      <c r="K961" s="106">
        <v>18588</v>
      </c>
      <c r="L961" s="107">
        <f t="shared" si="86"/>
        <v>493868</v>
      </c>
      <c r="M961" s="107">
        <f t="shared" si="87"/>
        <v>49386.8</v>
      </c>
      <c r="N961" s="107">
        <f t="shared" si="84"/>
        <v>543254.80000000005</v>
      </c>
      <c r="O961" s="133">
        <f t="shared" si="88"/>
        <v>435</v>
      </c>
      <c r="P961" s="133">
        <f t="shared" si="85"/>
        <v>0</v>
      </c>
    </row>
    <row r="962" spans="1:16" x14ac:dyDescent="0.2">
      <c r="A962" s="104">
        <v>29137</v>
      </c>
      <c r="B962" s="105">
        <v>12</v>
      </c>
      <c r="C962" s="132">
        <f t="shared" si="89"/>
        <v>7.6960529756143418E-4</v>
      </c>
      <c r="D962" s="106">
        <v>1134480</v>
      </c>
      <c r="E962" s="106">
        <v>0</v>
      </c>
      <c r="F962" s="106">
        <v>0</v>
      </c>
      <c r="G962" s="106">
        <v>443648</v>
      </c>
      <c r="H962" s="106">
        <v>10128</v>
      </c>
      <c r="I962" s="106">
        <v>0</v>
      </c>
      <c r="J962" s="106">
        <v>0</v>
      </c>
      <c r="K962" s="106">
        <v>0</v>
      </c>
      <c r="L962" s="107">
        <f t="shared" si="86"/>
        <v>1588256</v>
      </c>
      <c r="M962" s="107">
        <f t="shared" si="87"/>
        <v>0</v>
      </c>
      <c r="N962" s="107">
        <f t="shared" si="84"/>
        <v>1588256</v>
      </c>
      <c r="O962" s="133">
        <f t="shared" si="88"/>
        <v>1222</v>
      </c>
      <c r="P962" s="133">
        <f t="shared" si="85"/>
        <v>341.43385105253515</v>
      </c>
    </row>
    <row r="963" spans="1:16" x14ac:dyDescent="0.2">
      <c r="A963" s="104">
        <v>29137</v>
      </c>
      <c r="B963" s="105">
        <v>13</v>
      </c>
      <c r="C963" s="132">
        <f t="shared" si="89"/>
        <v>7.1666948344345212E-4</v>
      </c>
      <c r="D963" s="106">
        <v>144448</v>
      </c>
      <c r="E963" s="106">
        <v>0</v>
      </c>
      <c r="F963" s="106">
        <v>0</v>
      </c>
      <c r="G963" s="106">
        <v>0</v>
      </c>
      <c r="H963" s="106">
        <v>0</v>
      </c>
      <c r="I963" s="106">
        <v>0</v>
      </c>
      <c r="J963" s="106">
        <v>360</v>
      </c>
      <c r="K963" s="106">
        <v>0</v>
      </c>
      <c r="L963" s="107">
        <f t="shared" si="86"/>
        <v>144808</v>
      </c>
      <c r="M963" s="107">
        <f t="shared" si="87"/>
        <v>0</v>
      </c>
      <c r="N963" s="107">
        <f t="shared" si="84"/>
        <v>144808</v>
      </c>
      <c r="O963" s="133">
        <f t="shared" si="88"/>
        <v>104</v>
      </c>
      <c r="P963" s="133">
        <f t="shared" si="85"/>
        <v>0</v>
      </c>
    </row>
    <row r="964" spans="1:16" x14ac:dyDescent="0.2">
      <c r="A964" s="104">
        <v>29137</v>
      </c>
      <c r="B964" s="105">
        <v>14</v>
      </c>
      <c r="C964" s="132">
        <f t="shared" si="89"/>
        <v>1.1613303220345029E-3</v>
      </c>
      <c r="D964" s="106">
        <v>0</v>
      </c>
      <c r="E964" s="106">
        <v>0</v>
      </c>
      <c r="F964" s="106">
        <v>0</v>
      </c>
      <c r="G964" s="106">
        <v>0</v>
      </c>
      <c r="H964" s="106">
        <v>0</v>
      </c>
      <c r="I964" s="106">
        <v>317520</v>
      </c>
      <c r="J964" s="106">
        <v>0</v>
      </c>
      <c r="K964" s="106">
        <v>15720</v>
      </c>
      <c r="L964" s="107">
        <f t="shared" si="86"/>
        <v>333240</v>
      </c>
      <c r="M964" s="107">
        <f t="shared" si="87"/>
        <v>33324</v>
      </c>
      <c r="N964" s="107">
        <f t="shared" si="84"/>
        <v>366564</v>
      </c>
      <c r="O964" s="133">
        <f t="shared" si="88"/>
        <v>426</v>
      </c>
      <c r="P964" s="133">
        <f t="shared" si="85"/>
        <v>0</v>
      </c>
    </row>
    <row r="965" spans="1:16" x14ac:dyDescent="0.2">
      <c r="A965" s="104">
        <v>29137</v>
      </c>
      <c r="B965" s="105">
        <v>15</v>
      </c>
      <c r="C965" s="132">
        <f t="shared" si="89"/>
        <v>1.6320518691144066E-3</v>
      </c>
      <c r="D965" s="106">
        <v>0</v>
      </c>
      <c r="E965" s="106">
        <v>0</v>
      </c>
      <c r="F965" s="106">
        <v>0</v>
      </c>
      <c r="G965" s="106">
        <v>0</v>
      </c>
      <c r="H965" s="106">
        <v>0</v>
      </c>
      <c r="I965" s="106">
        <v>0</v>
      </c>
      <c r="J965" s="106">
        <v>0</v>
      </c>
      <c r="K965" s="106">
        <v>0</v>
      </c>
      <c r="L965" s="107">
        <f t="shared" si="86"/>
        <v>0</v>
      </c>
      <c r="M965" s="107">
        <f t="shared" si="87"/>
        <v>0</v>
      </c>
      <c r="N965" s="107">
        <f t="shared" si="84"/>
        <v>0</v>
      </c>
      <c r="O965" s="133">
        <f t="shared" si="88"/>
        <v>0</v>
      </c>
      <c r="P965" s="133">
        <f t="shared" si="85"/>
        <v>0</v>
      </c>
    </row>
    <row r="966" spans="1:16" x14ac:dyDescent="0.2">
      <c r="A966" s="104">
        <v>29137</v>
      </c>
      <c r="B966" s="105">
        <v>16</v>
      </c>
      <c r="C966" s="132">
        <f t="shared" si="89"/>
        <v>9.4958706556257393E-4</v>
      </c>
      <c r="D966" s="106">
        <v>20208</v>
      </c>
      <c r="E966" s="106">
        <v>3120</v>
      </c>
      <c r="F966" s="106">
        <v>0</v>
      </c>
      <c r="G966" s="106">
        <v>0</v>
      </c>
      <c r="H966" s="106">
        <v>25296</v>
      </c>
      <c r="I966" s="106">
        <v>564128</v>
      </c>
      <c r="J966" s="106">
        <v>0</v>
      </c>
      <c r="K966" s="106">
        <v>38548</v>
      </c>
      <c r="L966" s="107">
        <f t="shared" si="86"/>
        <v>651300</v>
      </c>
      <c r="M966" s="107">
        <f t="shared" si="87"/>
        <v>60579.600000000006</v>
      </c>
      <c r="N966" s="107">
        <f t="shared" ref="N966:N1029" si="90">SUM(L966:M966)</f>
        <v>711879.6</v>
      </c>
      <c r="O966" s="133">
        <f t="shared" si="88"/>
        <v>676</v>
      </c>
      <c r="P966" s="133">
        <f t="shared" ref="P966:P1029" si="91">(G966+F966*1.1)*C966</f>
        <v>0</v>
      </c>
    </row>
    <row r="967" spans="1:16" x14ac:dyDescent="0.2">
      <c r="A967" s="104">
        <v>29137</v>
      </c>
      <c r="B967" s="105">
        <v>17</v>
      </c>
      <c r="C967" s="132">
        <f t="shared" si="89"/>
        <v>1.30303542444264E-3</v>
      </c>
      <c r="D967" s="106">
        <v>0</v>
      </c>
      <c r="E967" s="106">
        <v>0</v>
      </c>
      <c r="F967" s="106">
        <v>0</v>
      </c>
      <c r="G967" s="106">
        <v>0</v>
      </c>
      <c r="H967" s="106">
        <v>0</v>
      </c>
      <c r="I967" s="106">
        <v>51968</v>
      </c>
      <c r="J967" s="106">
        <v>0</v>
      </c>
      <c r="K967" s="106">
        <v>0</v>
      </c>
      <c r="L967" s="107">
        <f t="shared" ref="L967:L1030" si="92">SUM(D967:K967)</f>
        <v>51968</v>
      </c>
      <c r="M967" s="107">
        <f t="shared" ref="M967:M1030" si="93">IF(B967&lt;28,E967+F967+I967+K967,0)*0.1</f>
        <v>5196.8</v>
      </c>
      <c r="N967" s="107">
        <f t="shared" si="90"/>
        <v>57164.800000000003</v>
      </c>
      <c r="O967" s="133">
        <f t="shared" ref="O967:O1030" si="94">ROUND(N967*C967,0)</f>
        <v>74</v>
      </c>
      <c r="P967" s="133">
        <f t="shared" si="91"/>
        <v>0</v>
      </c>
    </row>
    <row r="968" spans="1:16" x14ac:dyDescent="0.2">
      <c r="A968" s="104">
        <v>29137</v>
      </c>
      <c r="B968" s="105">
        <v>18</v>
      </c>
      <c r="C968" s="132">
        <f t="shared" si="89"/>
        <v>9.8053415689308655E-4</v>
      </c>
      <c r="D968" s="106">
        <v>0</v>
      </c>
      <c r="E968" s="106">
        <v>0</v>
      </c>
      <c r="F968" s="106">
        <v>0</v>
      </c>
      <c r="G968" s="106">
        <v>0</v>
      </c>
      <c r="H968" s="106">
        <v>0</v>
      </c>
      <c r="I968" s="106">
        <v>239120</v>
      </c>
      <c r="J968" s="106">
        <v>0</v>
      </c>
      <c r="K968" s="106">
        <v>0</v>
      </c>
      <c r="L968" s="107">
        <f t="shared" si="92"/>
        <v>239120</v>
      </c>
      <c r="M968" s="107">
        <f t="shared" si="93"/>
        <v>23912</v>
      </c>
      <c r="N968" s="107">
        <f t="shared" si="90"/>
        <v>263032</v>
      </c>
      <c r="O968" s="133">
        <f t="shared" si="94"/>
        <v>258</v>
      </c>
      <c r="P968" s="133">
        <f t="shared" si="91"/>
        <v>0</v>
      </c>
    </row>
    <row r="969" spans="1:16" x14ac:dyDescent="0.2">
      <c r="A969" s="104">
        <v>29137</v>
      </c>
      <c r="B969" s="105">
        <v>19</v>
      </c>
      <c r="C969" s="132">
        <f t="shared" si="89"/>
        <v>7.2644224912677183E-4</v>
      </c>
      <c r="D969" s="106">
        <v>0</v>
      </c>
      <c r="E969" s="106">
        <v>779680</v>
      </c>
      <c r="F969" s="106">
        <v>419344</v>
      </c>
      <c r="G969" s="106">
        <v>0</v>
      </c>
      <c r="H969" s="106">
        <v>0</v>
      </c>
      <c r="I969" s="106">
        <v>12096</v>
      </c>
      <c r="J969" s="106">
        <v>0</v>
      </c>
      <c r="K969" s="106">
        <v>0</v>
      </c>
      <c r="L969" s="107">
        <f t="shared" si="92"/>
        <v>1211120</v>
      </c>
      <c r="M969" s="107">
        <f t="shared" si="93"/>
        <v>121112</v>
      </c>
      <c r="N969" s="107">
        <f t="shared" si="90"/>
        <v>1332232</v>
      </c>
      <c r="O969" s="133">
        <f t="shared" si="94"/>
        <v>968</v>
      </c>
      <c r="P969" s="133">
        <f t="shared" si="91"/>
        <v>335.09211836959872</v>
      </c>
    </row>
    <row r="970" spans="1:16" x14ac:dyDescent="0.2">
      <c r="A970" s="104">
        <v>29137</v>
      </c>
      <c r="B970" s="105">
        <v>20</v>
      </c>
      <c r="C970" s="132">
        <f t="shared" si="89"/>
        <v>9.0235203142652819E-4</v>
      </c>
      <c r="D970" s="106">
        <v>0</v>
      </c>
      <c r="E970" s="106">
        <v>0</v>
      </c>
      <c r="F970" s="106">
        <v>0</v>
      </c>
      <c r="G970" s="106">
        <v>0</v>
      </c>
      <c r="H970" s="106">
        <v>213168</v>
      </c>
      <c r="I970" s="106">
        <v>0</v>
      </c>
      <c r="J970" s="106">
        <v>6096</v>
      </c>
      <c r="K970" s="106">
        <v>0</v>
      </c>
      <c r="L970" s="107">
        <f t="shared" si="92"/>
        <v>219264</v>
      </c>
      <c r="M970" s="107">
        <f t="shared" si="93"/>
        <v>0</v>
      </c>
      <c r="N970" s="107">
        <f t="shared" si="90"/>
        <v>219264</v>
      </c>
      <c r="O970" s="133">
        <f t="shared" si="94"/>
        <v>198</v>
      </c>
      <c r="P970" s="133">
        <f t="shared" si="91"/>
        <v>0</v>
      </c>
    </row>
    <row r="971" spans="1:16" x14ac:dyDescent="0.2">
      <c r="A971" s="104">
        <v>29137</v>
      </c>
      <c r="B971" s="105">
        <v>21</v>
      </c>
      <c r="C971" s="132">
        <f t="shared" si="89"/>
        <v>9.2026876851261457E-4</v>
      </c>
      <c r="D971" s="106">
        <v>720</v>
      </c>
      <c r="E971" s="106">
        <v>0</v>
      </c>
      <c r="F971" s="106">
        <v>0</v>
      </c>
      <c r="G971" s="106">
        <v>0</v>
      </c>
      <c r="H971" s="106">
        <v>72656</v>
      </c>
      <c r="I971" s="106">
        <v>0</v>
      </c>
      <c r="J971" s="106">
        <v>47388</v>
      </c>
      <c r="K971" s="106">
        <v>0</v>
      </c>
      <c r="L971" s="107">
        <f t="shared" si="92"/>
        <v>120764</v>
      </c>
      <c r="M971" s="107">
        <f t="shared" si="93"/>
        <v>0</v>
      </c>
      <c r="N971" s="107">
        <f t="shared" si="90"/>
        <v>120764</v>
      </c>
      <c r="O971" s="133">
        <f t="shared" si="94"/>
        <v>111</v>
      </c>
      <c r="P971" s="133">
        <f t="shared" si="91"/>
        <v>0</v>
      </c>
    </row>
    <row r="972" spans="1:16" x14ac:dyDescent="0.2">
      <c r="A972" s="104">
        <v>29137</v>
      </c>
      <c r="B972" s="105">
        <v>22</v>
      </c>
      <c r="C972" s="132">
        <f t="shared" si="89"/>
        <v>8.1521153741692665E-4</v>
      </c>
      <c r="D972" s="106">
        <v>0</v>
      </c>
      <c r="E972" s="106">
        <v>0</v>
      </c>
      <c r="F972" s="106">
        <v>0</v>
      </c>
      <c r="G972" s="106">
        <v>0</v>
      </c>
      <c r="H972" s="106">
        <v>9472</v>
      </c>
      <c r="I972" s="106">
        <v>0</v>
      </c>
      <c r="J972" s="106">
        <v>64</v>
      </c>
      <c r="K972" s="106">
        <v>0</v>
      </c>
      <c r="L972" s="107">
        <f t="shared" si="92"/>
        <v>9536</v>
      </c>
      <c r="M972" s="107">
        <f t="shared" si="93"/>
        <v>0</v>
      </c>
      <c r="N972" s="107">
        <f t="shared" si="90"/>
        <v>9536</v>
      </c>
      <c r="O972" s="133">
        <f t="shared" si="94"/>
        <v>8</v>
      </c>
      <c r="P972" s="133">
        <f t="shared" si="91"/>
        <v>0</v>
      </c>
    </row>
    <row r="973" spans="1:16" x14ac:dyDescent="0.2">
      <c r="A973" s="104">
        <v>29137</v>
      </c>
      <c r="B973" s="105">
        <v>23</v>
      </c>
      <c r="C973" s="132">
        <f t="shared" si="89"/>
        <v>9.2922713705565765E-4</v>
      </c>
      <c r="D973" s="106">
        <v>245904</v>
      </c>
      <c r="E973" s="106">
        <v>0</v>
      </c>
      <c r="F973" s="106">
        <v>0</v>
      </c>
      <c r="G973" s="106">
        <v>0</v>
      </c>
      <c r="H973" s="106">
        <v>1488</v>
      </c>
      <c r="I973" s="106">
        <v>0</v>
      </c>
      <c r="J973" s="106">
        <v>0</v>
      </c>
      <c r="K973" s="106">
        <v>0</v>
      </c>
      <c r="L973" s="107">
        <f t="shared" si="92"/>
        <v>247392</v>
      </c>
      <c r="M973" s="107">
        <f t="shared" si="93"/>
        <v>0</v>
      </c>
      <c r="N973" s="107">
        <f t="shared" si="90"/>
        <v>247392</v>
      </c>
      <c r="O973" s="133">
        <f t="shared" si="94"/>
        <v>230</v>
      </c>
      <c r="P973" s="133">
        <f t="shared" si="91"/>
        <v>0</v>
      </c>
    </row>
    <row r="974" spans="1:16" x14ac:dyDescent="0.2">
      <c r="A974" s="104">
        <v>29137</v>
      </c>
      <c r="B974" s="105">
        <v>24</v>
      </c>
      <c r="C974" s="132">
        <f t="shared" si="89"/>
        <v>8.0625316887388357E-4</v>
      </c>
      <c r="D974" s="106">
        <v>72960</v>
      </c>
      <c r="E974" s="106">
        <v>0</v>
      </c>
      <c r="F974" s="106">
        <v>0</v>
      </c>
      <c r="G974" s="106">
        <v>0</v>
      </c>
      <c r="H974" s="106">
        <v>44064</v>
      </c>
      <c r="I974" s="106">
        <v>0</v>
      </c>
      <c r="J974" s="106">
        <v>4680</v>
      </c>
      <c r="K974" s="106">
        <v>0</v>
      </c>
      <c r="L974" s="107">
        <f t="shared" si="92"/>
        <v>121704</v>
      </c>
      <c r="M974" s="107">
        <f t="shared" si="93"/>
        <v>0</v>
      </c>
      <c r="N974" s="107">
        <f t="shared" si="90"/>
        <v>121704</v>
      </c>
      <c r="O974" s="133">
        <f t="shared" si="94"/>
        <v>98</v>
      </c>
      <c r="P974" s="133">
        <f t="shared" si="91"/>
        <v>0</v>
      </c>
    </row>
    <row r="975" spans="1:16" x14ac:dyDescent="0.2">
      <c r="A975" s="104">
        <v>29137</v>
      </c>
      <c r="B975" s="105">
        <v>25</v>
      </c>
      <c r="C975" s="132">
        <f t="shared" si="89"/>
        <v>6.7513522928934282E-4</v>
      </c>
      <c r="D975" s="106">
        <v>1868000</v>
      </c>
      <c r="E975" s="106">
        <v>0</v>
      </c>
      <c r="F975" s="106">
        <v>0</v>
      </c>
      <c r="G975" s="106">
        <v>0</v>
      </c>
      <c r="H975" s="106">
        <v>5616</v>
      </c>
      <c r="I975" s="106">
        <v>0</v>
      </c>
      <c r="J975" s="106">
        <v>0</v>
      </c>
      <c r="K975" s="106">
        <v>0</v>
      </c>
      <c r="L975" s="107">
        <f t="shared" si="92"/>
        <v>1873616</v>
      </c>
      <c r="M975" s="107">
        <f t="shared" si="93"/>
        <v>0</v>
      </c>
      <c r="N975" s="107">
        <f t="shared" si="90"/>
        <v>1873616</v>
      </c>
      <c r="O975" s="133">
        <f t="shared" si="94"/>
        <v>1265</v>
      </c>
      <c r="P975" s="133">
        <f t="shared" si="91"/>
        <v>0</v>
      </c>
    </row>
    <row r="976" spans="1:16" x14ac:dyDescent="0.2">
      <c r="A976" s="104">
        <v>29137</v>
      </c>
      <c r="B976" s="105">
        <v>26</v>
      </c>
      <c r="C976" s="132">
        <f t="shared" si="89"/>
        <v>9.0398082570708146E-4</v>
      </c>
      <c r="D976" s="106">
        <v>551360</v>
      </c>
      <c r="E976" s="106">
        <v>0</v>
      </c>
      <c r="F976" s="106">
        <v>0</v>
      </c>
      <c r="G976" s="106">
        <v>0</v>
      </c>
      <c r="H976" s="106">
        <v>28688</v>
      </c>
      <c r="I976" s="106">
        <v>0</v>
      </c>
      <c r="J976" s="106">
        <v>2720</v>
      </c>
      <c r="K976" s="106">
        <v>0</v>
      </c>
      <c r="L976" s="107">
        <f t="shared" si="92"/>
        <v>582768</v>
      </c>
      <c r="M976" s="107">
        <f t="shared" si="93"/>
        <v>0</v>
      </c>
      <c r="N976" s="107">
        <f t="shared" si="90"/>
        <v>582768</v>
      </c>
      <c r="O976" s="133">
        <f t="shared" si="94"/>
        <v>527</v>
      </c>
      <c r="P976" s="133">
        <f t="shared" si="91"/>
        <v>0</v>
      </c>
    </row>
    <row r="977" spans="1:16" x14ac:dyDescent="0.2">
      <c r="A977" s="104">
        <v>29137</v>
      </c>
      <c r="B977" s="105">
        <v>27</v>
      </c>
      <c r="C977" s="132">
        <f t="shared" si="89"/>
        <v>0</v>
      </c>
      <c r="D977" s="106">
        <v>0</v>
      </c>
      <c r="E977" s="106">
        <v>0</v>
      </c>
      <c r="F977" s="106">
        <v>0</v>
      </c>
      <c r="G977" s="106">
        <v>0</v>
      </c>
      <c r="H977" s="106">
        <v>0</v>
      </c>
      <c r="I977" s="106">
        <v>0</v>
      </c>
      <c r="J977" s="106">
        <v>0</v>
      </c>
      <c r="K977" s="106">
        <v>0</v>
      </c>
      <c r="L977" s="107">
        <f t="shared" si="92"/>
        <v>0</v>
      </c>
      <c r="M977" s="107">
        <f t="shared" si="93"/>
        <v>0</v>
      </c>
      <c r="N977" s="107">
        <f t="shared" si="90"/>
        <v>0</v>
      </c>
      <c r="O977" s="133">
        <f t="shared" si="94"/>
        <v>0</v>
      </c>
      <c r="P977" s="133">
        <f t="shared" si="91"/>
        <v>0</v>
      </c>
    </row>
    <row r="978" spans="1:16" x14ac:dyDescent="0.2">
      <c r="A978" s="104">
        <v>3611</v>
      </c>
      <c r="B978" s="105">
        <v>1</v>
      </c>
      <c r="C978" s="132">
        <f t="shared" si="89"/>
        <v>8.1032515457526674E-4</v>
      </c>
      <c r="D978" s="106">
        <v>34688</v>
      </c>
      <c r="E978" s="106">
        <v>0</v>
      </c>
      <c r="F978" s="106">
        <v>0</v>
      </c>
      <c r="G978" s="106">
        <v>0</v>
      </c>
      <c r="H978" s="106">
        <v>0</v>
      </c>
      <c r="I978" s="106">
        <v>0</v>
      </c>
      <c r="J978" s="106">
        <v>96</v>
      </c>
      <c r="K978" s="106">
        <v>0</v>
      </c>
      <c r="L978" s="107">
        <f t="shared" si="92"/>
        <v>34784</v>
      </c>
      <c r="M978" s="107">
        <f t="shared" si="93"/>
        <v>0</v>
      </c>
      <c r="N978" s="107">
        <f t="shared" si="90"/>
        <v>34784</v>
      </c>
      <c r="O978" s="133">
        <f t="shared" si="94"/>
        <v>28</v>
      </c>
      <c r="P978" s="133">
        <f t="shared" si="91"/>
        <v>0</v>
      </c>
    </row>
    <row r="979" spans="1:16" x14ac:dyDescent="0.2">
      <c r="A979" s="104">
        <v>3611</v>
      </c>
      <c r="B979" s="105">
        <v>2</v>
      </c>
      <c r="C979" s="132">
        <f t="shared" si="89"/>
        <v>8.1765472883775655E-4</v>
      </c>
      <c r="D979" s="106">
        <v>0</v>
      </c>
      <c r="E979" s="106">
        <v>0</v>
      </c>
      <c r="F979" s="106">
        <v>0</v>
      </c>
      <c r="G979" s="106">
        <v>0</v>
      </c>
      <c r="H979" s="106">
        <v>105024</v>
      </c>
      <c r="I979" s="106">
        <v>0</v>
      </c>
      <c r="J979" s="106">
        <v>1086</v>
      </c>
      <c r="K979" s="106">
        <v>0</v>
      </c>
      <c r="L979" s="107">
        <f t="shared" si="92"/>
        <v>106110</v>
      </c>
      <c r="M979" s="107">
        <f t="shared" si="93"/>
        <v>0</v>
      </c>
      <c r="N979" s="107">
        <f t="shared" si="90"/>
        <v>106110</v>
      </c>
      <c r="O979" s="133">
        <f t="shared" si="94"/>
        <v>87</v>
      </c>
      <c r="P979" s="133">
        <f t="shared" si="91"/>
        <v>0</v>
      </c>
    </row>
    <row r="980" spans="1:16" x14ac:dyDescent="0.2">
      <c r="A980" s="104">
        <v>3611</v>
      </c>
      <c r="B980" s="105">
        <v>3</v>
      </c>
      <c r="C980" s="132">
        <f t="shared" si="89"/>
        <v>7.3214302910870838E-4</v>
      </c>
      <c r="D980" s="106">
        <v>0</v>
      </c>
      <c r="E980" s="106">
        <v>444896</v>
      </c>
      <c r="F980" s="106">
        <v>0</v>
      </c>
      <c r="G980" s="106">
        <v>0</v>
      </c>
      <c r="H980" s="106">
        <v>0</v>
      </c>
      <c r="I980" s="106">
        <v>432</v>
      </c>
      <c r="J980" s="106">
        <v>0</v>
      </c>
      <c r="K980" s="106">
        <v>0</v>
      </c>
      <c r="L980" s="107">
        <f t="shared" si="92"/>
        <v>445328</v>
      </c>
      <c r="M980" s="107">
        <f t="shared" si="93"/>
        <v>44532.800000000003</v>
      </c>
      <c r="N980" s="107">
        <f t="shared" si="90"/>
        <v>489860.8</v>
      </c>
      <c r="O980" s="133">
        <f t="shared" si="94"/>
        <v>359</v>
      </c>
      <c r="P980" s="133">
        <f t="shared" si="91"/>
        <v>0</v>
      </c>
    </row>
    <row r="981" spans="1:16" x14ac:dyDescent="0.2">
      <c r="A981" s="104">
        <v>3611</v>
      </c>
      <c r="B981" s="105">
        <v>4</v>
      </c>
      <c r="C981" s="132">
        <f t="shared" si="89"/>
        <v>7.2969983768787848E-4</v>
      </c>
      <c r="D981" s="106">
        <v>49824</v>
      </c>
      <c r="E981" s="106">
        <v>137184</v>
      </c>
      <c r="F981" s="106">
        <v>0</v>
      </c>
      <c r="G981" s="106">
        <v>0</v>
      </c>
      <c r="H981" s="106">
        <v>73488</v>
      </c>
      <c r="I981" s="106">
        <v>29936</v>
      </c>
      <c r="J981" s="106">
        <v>6623</v>
      </c>
      <c r="K981" s="106">
        <v>0</v>
      </c>
      <c r="L981" s="107">
        <f t="shared" si="92"/>
        <v>297055</v>
      </c>
      <c r="M981" s="107">
        <f t="shared" si="93"/>
        <v>16712</v>
      </c>
      <c r="N981" s="107">
        <f t="shared" si="90"/>
        <v>313767</v>
      </c>
      <c r="O981" s="133">
        <f t="shared" si="94"/>
        <v>229</v>
      </c>
      <c r="P981" s="133">
        <f t="shared" si="91"/>
        <v>0</v>
      </c>
    </row>
    <row r="982" spans="1:16" x14ac:dyDescent="0.2">
      <c r="A982" s="104">
        <v>3611</v>
      </c>
      <c r="B982" s="105">
        <v>5</v>
      </c>
      <c r="C982" s="132">
        <f t="shared" si="89"/>
        <v>2.8715643166154678E-3</v>
      </c>
      <c r="D982" s="106">
        <v>0</v>
      </c>
      <c r="E982" s="106">
        <v>0</v>
      </c>
      <c r="F982" s="106">
        <v>0</v>
      </c>
      <c r="G982" s="106">
        <v>0</v>
      </c>
      <c r="H982" s="106">
        <v>0</v>
      </c>
      <c r="I982" s="106">
        <v>0</v>
      </c>
      <c r="J982" s="106">
        <v>0</v>
      </c>
      <c r="K982" s="106">
        <v>0</v>
      </c>
      <c r="L982" s="107">
        <f t="shared" si="92"/>
        <v>0</v>
      </c>
      <c r="M982" s="107">
        <f t="shared" si="93"/>
        <v>0</v>
      </c>
      <c r="N982" s="107">
        <f t="shared" si="90"/>
        <v>0</v>
      </c>
      <c r="O982" s="133">
        <f t="shared" si="94"/>
        <v>0</v>
      </c>
      <c r="P982" s="133">
        <f t="shared" si="91"/>
        <v>0</v>
      </c>
    </row>
    <row r="983" spans="1:16" x14ac:dyDescent="0.2">
      <c r="A983" s="104">
        <v>3611</v>
      </c>
      <c r="B983" s="105">
        <v>6</v>
      </c>
      <c r="C983" s="132">
        <f t="shared" si="89"/>
        <v>7.9485160891001037E-4</v>
      </c>
      <c r="D983" s="106">
        <v>30416</v>
      </c>
      <c r="E983" s="106">
        <v>0</v>
      </c>
      <c r="F983" s="106">
        <v>0</v>
      </c>
      <c r="G983" s="106">
        <v>0</v>
      </c>
      <c r="H983" s="106">
        <v>63696</v>
      </c>
      <c r="I983" s="106">
        <v>0</v>
      </c>
      <c r="J983" s="106">
        <v>16248</v>
      </c>
      <c r="K983" s="106">
        <v>0</v>
      </c>
      <c r="L983" s="107">
        <f t="shared" si="92"/>
        <v>110360</v>
      </c>
      <c r="M983" s="107">
        <f t="shared" si="93"/>
        <v>0</v>
      </c>
      <c r="N983" s="107">
        <f t="shared" si="90"/>
        <v>110360</v>
      </c>
      <c r="O983" s="133">
        <f t="shared" si="94"/>
        <v>88</v>
      </c>
      <c r="P983" s="133">
        <f t="shared" si="91"/>
        <v>0</v>
      </c>
    </row>
    <row r="984" spans="1:16" x14ac:dyDescent="0.2">
      <c r="A984" s="104">
        <v>3611</v>
      </c>
      <c r="B984" s="105">
        <v>7</v>
      </c>
      <c r="C984" s="132">
        <f t="shared" si="89"/>
        <v>8.746625286571221E-4</v>
      </c>
      <c r="D984" s="106">
        <v>0</v>
      </c>
      <c r="E984" s="106">
        <v>14064</v>
      </c>
      <c r="F984" s="106">
        <v>0</v>
      </c>
      <c r="G984" s="106">
        <v>0</v>
      </c>
      <c r="H984" s="106">
        <v>0</v>
      </c>
      <c r="I984" s="106">
        <v>43728</v>
      </c>
      <c r="J984" s="106">
        <v>0</v>
      </c>
      <c r="K984" s="106">
        <v>8068</v>
      </c>
      <c r="L984" s="107">
        <f t="shared" si="92"/>
        <v>65860</v>
      </c>
      <c r="M984" s="107">
        <f t="shared" si="93"/>
        <v>6586</v>
      </c>
      <c r="N984" s="107">
        <f t="shared" si="90"/>
        <v>72446</v>
      </c>
      <c r="O984" s="133">
        <f t="shared" si="94"/>
        <v>63</v>
      </c>
      <c r="P984" s="133">
        <f t="shared" si="91"/>
        <v>0</v>
      </c>
    </row>
    <row r="985" spans="1:16" x14ac:dyDescent="0.2">
      <c r="A985" s="104">
        <v>3611</v>
      </c>
      <c r="B985" s="105">
        <v>8</v>
      </c>
      <c r="C985" s="132">
        <f t="shared" si="89"/>
        <v>9.0886720854874148E-4</v>
      </c>
      <c r="D985" s="106">
        <v>0</v>
      </c>
      <c r="E985" s="106">
        <v>0</v>
      </c>
      <c r="F985" s="106">
        <v>0</v>
      </c>
      <c r="G985" s="106">
        <v>0</v>
      </c>
      <c r="H985" s="106">
        <v>17200</v>
      </c>
      <c r="I985" s="106">
        <v>0</v>
      </c>
      <c r="J985" s="106">
        <v>2520</v>
      </c>
      <c r="K985" s="106">
        <v>0</v>
      </c>
      <c r="L985" s="107">
        <f t="shared" si="92"/>
        <v>19720</v>
      </c>
      <c r="M985" s="107">
        <f t="shared" si="93"/>
        <v>0</v>
      </c>
      <c r="N985" s="107">
        <f t="shared" si="90"/>
        <v>19720</v>
      </c>
      <c r="O985" s="133">
        <f t="shared" si="94"/>
        <v>18</v>
      </c>
      <c r="P985" s="133">
        <f t="shared" si="91"/>
        <v>0</v>
      </c>
    </row>
    <row r="986" spans="1:16" x14ac:dyDescent="0.2">
      <c r="A986" s="104">
        <v>3611</v>
      </c>
      <c r="B986" s="105">
        <v>9</v>
      </c>
      <c r="C986" s="132">
        <f t="shared" si="89"/>
        <v>7.8019246038503074E-4</v>
      </c>
      <c r="D986" s="106">
        <v>22656</v>
      </c>
      <c r="E986" s="106">
        <v>11008</v>
      </c>
      <c r="F986" s="106">
        <v>0</v>
      </c>
      <c r="G986" s="106">
        <v>0</v>
      </c>
      <c r="H986" s="106">
        <v>183008</v>
      </c>
      <c r="I986" s="106">
        <v>0</v>
      </c>
      <c r="J986" s="106">
        <v>72</v>
      </c>
      <c r="K986" s="106">
        <v>0</v>
      </c>
      <c r="L986" s="107">
        <f t="shared" si="92"/>
        <v>216744</v>
      </c>
      <c r="M986" s="107">
        <f t="shared" si="93"/>
        <v>1100.8</v>
      </c>
      <c r="N986" s="107">
        <f t="shared" si="90"/>
        <v>217844.8</v>
      </c>
      <c r="O986" s="133">
        <f t="shared" si="94"/>
        <v>170</v>
      </c>
      <c r="P986" s="133">
        <f t="shared" si="91"/>
        <v>0</v>
      </c>
    </row>
    <row r="987" spans="1:16" x14ac:dyDescent="0.2">
      <c r="A987" s="104">
        <v>3611</v>
      </c>
      <c r="B987" s="105">
        <v>10</v>
      </c>
      <c r="C987" s="132">
        <f t="shared" si="89"/>
        <v>1.1564439391928429E-3</v>
      </c>
      <c r="D987" s="106">
        <v>0</v>
      </c>
      <c r="E987" s="106">
        <v>11072</v>
      </c>
      <c r="F987" s="106">
        <v>0</v>
      </c>
      <c r="G987" s="106">
        <v>0</v>
      </c>
      <c r="H987" s="106">
        <v>0</v>
      </c>
      <c r="I987" s="106">
        <v>0</v>
      </c>
      <c r="J987" s="106">
        <v>0</v>
      </c>
      <c r="K987" s="106">
        <v>0</v>
      </c>
      <c r="L987" s="107">
        <f t="shared" si="92"/>
        <v>11072</v>
      </c>
      <c r="M987" s="107">
        <f t="shared" si="93"/>
        <v>1107.2</v>
      </c>
      <c r="N987" s="107">
        <f t="shared" si="90"/>
        <v>12179.2</v>
      </c>
      <c r="O987" s="133">
        <f t="shared" si="94"/>
        <v>14</v>
      </c>
      <c r="P987" s="133">
        <f t="shared" si="91"/>
        <v>0</v>
      </c>
    </row>
    <row r="988" spans="1:16" x14ac:dyDescent="0.2">
      <c r="A988" s="104">
        <v>3611</v>
      </c>
      <c r="B988" s="105">
        <v>11</v>
      </c>
      <c r="C988" s="132">
        <f t="shared" si="89"/>
        <v>8.0055238889194702E-4</v>
      </c>
      <c r="D988" s="106">
        <v>0</v>
      </c>
      <c r="E988" s="106">
        <v>9504</v>
      </c>
      <c r="F988" s="106">
        <v>0</v>
      </c>
      <c r="G988" s="106">
        <v>0</v>
      </c>
      <c r="H988" s="106">
        <v>0</v>
      </c>
      <c r="I988" s="106">
        <v>68256</v>
      </c>
      <c r="J988" s="106">
        <v>0</v>
      </c>
      <c r="K988" s="106">
        <v>871</v>
      </c>
      <c r="L988" s="107">
        <f t="shared" si="92"/>
        <v>78631</v>
      </c>
      <c r="M988" s="107">
        <f t="shared" si="93"/>
        <v>7863.1</v>
      </c>
      <c r="N988" s="107">
        <f t="shared" si="90"/>
        <v>86494.1</v>
      </c>
      <c r="O988" s="133">
        <f t="shared" si="94"/>
        <v>69</v>
      </c>
      <c r="P988" s="133">
        <f t="shared" si="91"/>
        <v>0</v>
      </c>
    </row>
    <row r="989" spans="1:16" x14ac:dyDescent="0.2">
      <c r="A989" s="104">
        <v>3611</v>
      </c>
      <c r="B989" s="105">
        <v>12</v>
      </c>
      <c r="C989" s="132">
        <f t="shared" si="89"/>
        <v>7.6960529756143418E-4</v>
      </c>
      <c r="D989" s="106">
        <v>380992</v>
      </c>
      <c r="E989" s="106">
        <v>0</v>
      </c>
      <c r="F989" s="106">
        <v>0</v>
      </c>
      <c r="G989" s="106">
        <v>80976</v>
      </c>
      <c r="H989" s="106">
        <v>672</v>
      </c>
      <c r="I989" s="106">
        <v>0</v>
      </c>
      <c r="J989" s="106">
        <v>0</v>
      </c>
      <c r="K989" s="106">
        <v>0</v>
      </c>
      <c r="L989" s="107">
        <f t="shared" si="92"/>
        <v>462640</v>
      </c>
      <c r="M989" s="107">
        <f t="shared" si="93"/>
        <v>0</v>
      </c>
      <c r="N989" s="107">
        <f t="shared" si="90"/>
        <v>462640</v>
      </c>
      <c r="O989" s="133">
        <f t="shared" si="94"/>
        <v>356</v>
      </c>
      <c r="P989" s="133">
        <f t="shared" si="91"/>
        <v>62.319558575334696</v>
      </c>
    </row>
    <row r="990" spans="1:16" x14ac:dyDescent="0.2">
      <c r="A990" s="104">
        <v>3611</v>
      </c>
      <c r="B990" s="105">
        <v>13</v>
      </c>
      <c r="C990" s="132">
        <f t="shared" si="89"/>
        <v>7.1666948344345212E-4</v>
      </c>
      <c r="D990" s="106">
        <v>101264</v>
      </c>
      <c r="E990" s="106">
        <v>0</v>
      </c>
      <c r="F990" s="106">
        <v>0</v>
      </c>
      <c r="G990" s="106">
        <v>0</v>
      </c>
      <c r="H990" s="106">
        <v>0</v>
      </c>
      <c r="I990" s="106">
        <v>0</v>
      </c>
      <c r="J990" s="106">
        <v>0</v>
      </c>
      <c r="K990" s="106">
        <v>0</v>
      </c>
      <c r="L990" s="107">
        <f t="shared" si="92"/>
        <v>101264</v>
      </c>
      <c r="M990" s="107">
        <f t="shared" si="93"/>
        <v>0</v>
      </c>
      <c r="N990" s="107">
        <f t="shared" si="90"/>
        <v>101264</v>
      </c>
      <c r="O990" s="133">
        <f t="shared" si="94"/>
        <v>73</v>
      </c>
      <c r="P990" s="133">
        <f t="shared" si="91"/>
        <v>0</v>
      </c>
    </row>
    <row r="991" spans="1:16" x14ac:dyDescent="0.2">
      <c r="A991" s="104">
        <v>3611</v>
      </c>
      <c r="B991" s="105">
        <v>14</v>
      </c>
      <c r="C991" s="132">
        <f t="shared" si="89"/>
        <v>1.1613303220345029E-3</v>
      </c>
      <c r="D991" s="106">
        <v>0</v>
      </c>
      <c r="E991" s="106">
        <v>0</v>
      </c>
      <c r="F991" s="106">
        <v>0</v>
      </c>
      <c r="G991" s="106">
        <v>0</v>
      </c>
      <c r="H991" s="106">
        <v>0</v>
      </c>
      <c r="I991" s="106">
        <v>159152</v>
      </c>
      <c r="J991" s="106">
        <v>0</v>
      </c>
      <c r="K991" s="106">
        <v>6396</v>
      </c>
      <c r="L991" s="107">
        <f t="shared" si="92"/>
        <v>165548</v>
      </c>
      <c r="M991" s="107">
        <f t="shared" si="93"/>
        <v>16554.8</v>
      </c>
      <c r="N991" s="107">
        <f t="shared" si="90"/>
        <v>182102.8</v>
      </c>
      <c r="O991" s="133">
        <f t="shared" si="94"/>
        <v>211</v>
      </c>
      <c r="P991" s="133">
        <f t="shared" si="91"/>
        <v>0</v>
      </c>
    </row>
    <row r="992" spans="1:16" x14ac:dyDescent="0.2">
      <c r="A992" s="104">
        <v>3611</v>
      </c>
      <c r="B992" s="105">
        <v>15</v>
      </c>
      <c r="C992" s="132">
        <f t="shared" si="89"/>
        <v>1.6320518691144066E-3</v>
      </c>
      <c r="D992" s="106">
        <v>0</v>
      </c>
      <c r="E992" s="106">
        <v>0</v>
      </c>
      <c r="F992" s="106">
        <v>0</v>
      </c>
      <c r="G992" s="106">
        <v>0</v>
      </c>
      <c r="H992" s="106">
        <v>0</v>
      </c>
      <c r="I992" s="106">
        <v>0</v>
      </c>
      <c r="J992" s="106">
        <v>0</v>
      </c>
      <c r="K992" s="106">
        <v>0</v>
      </c>
      <c r="L992" s="107">
        <f t="shared" si="92"/>
        <v>0</v>
      </c>
      <c r="M992" s="107">
        <f t="shared" si="93"/>
        <v>0</v>
      </c>
      <c r="N992" s="107">
        <f t="shared" si="90"/>
        <v>0</v>
      </c>
      <c r="O992" s="133">
        <f t="shared" si="94"/>
        <v>0</v>
      </c>
      <c r="P992" s="133">
        <f t="shared" si="91"/>
        <v>0</v>
      </c>
    </row>
    <row r="993" spans="1:16" x14ac:dyDescent="0.2">
      <c r="A993" s="104">
        <v>3611</v>
      </c>
      <c r="B993" s="105">
        <v>16</v>
      </c>
      <c r="C993" s="132">
        <f t="shared" ref="C993:C1056" si="95">C966</f>
        <v>9.4958706556257393E-4</v>
      </c>
      <c r="D993" s="106">
        <v>23712</v>
      </c>
      <c r="E993" s="106">
        <v>0</v>
      </c>
      <c r="F993" s="106">
        <v>0</v>
      </c>
      <c r="G993" s="106">
        <v>0</v>
      </c>
      <c r="H993" s="106">
        <v>816</v>
      </c>
      <c r="I993" s="106">
        <v>138992</v>
      </c>
      <c r="J993" s="106">
        <v>0</v>
      </c>
      <c r="K993" s="106">
        <v>28070</v>
      </c>
      <c r="L993" s="107">
        <f t="shared" si="92"/>
        <v>191590</v>
      </c>
      <c r="M993" s="107">
        <f t="shared" si="93"/>
        <v>16706.2</v>
      </c>
      <c r="N993" s="107">
        <f t="shared" si="90"/>
        <v>208296.2</v>
      </c>
      <c r="O993" s="133">
        <f t="shared" si="94"/>
        <v>198</v>
      </c>
      <c r="P993" s="133">
        <f t="shared" si="91"/>
        <v>0</v>
      </c>
    </row>
    <row r="994" spans="1:16" x14ac:dyDescent="0.2">
      <c r="A994" s="104">
        <v>3611</v>
      </c>
      <c r="B994" s="105">
        <v>17</v>
      </c>
      <c r="C994" s="132">
        <f t="shared" si="95"/>
        <v>1.30303542444264E-3</v>
      </c>
      <c r="D994" s="106">
        <v>0</v>
      </c>
      <c r="E994" s="106">
        <v>0</v>
      </c>
      <c r="F994" s="106">
        <v>0</v>
      </c>
      <c r="G994" s="106">
        <v>0</v>
      </c>
      <c r="H994" s="106">
        <v>0</v>
      </c>
      <c r="I994" s="106">
        <v>14352</v>
      </c>
      <c r="J994" s="106">
        <v>0</v>
      </c>
      <c r="K994" s="106">
        <v>0</v>
      </c>
      <c r="L994" s="107">
        <f t="shared" si="92"/>
        <v>14352</v>
      </c>
      <c r="M994" s="107">
        <f t="shared" si="93"/>
        <v>1435.2</v>
      </c>
      <c r="N994" s="107">
        <f t="shared" si="90"/>
        <v>15787.2</v>
      </c>
      <c r="O994" s="133">
        <f t="shared" si="94"/>
        <v>21</v>
      </c>
      <c r="P994" s="133">
        <f t="shared" si="91"/>
        <v>0</v>
      </c>
    </row>
    <row r="995" spans="1:16" x14ac:dyDescent="0.2">
      <c r="A995" s="104">
        <v>3611</v>
      </c>
      <c r="B995" s="105">
        <v>18</v>
      </c>
      <c r="C995" s="132">
        <f t="shared" si="95"/>
        <v>9.8053415689308655E-4</v>
      </c>
      <c r="D995" s="106">
        <v>0</v>
      </c>
      <c r="E995" s="106">
        <v>0</v>
      </c>
      <c r="F995" s="106">
        <v>0</v>
      </c>
      <c r="G995" s="106">
        <v>0</v>
      </c>
      <c r="H995" s="106">
        <v>0</v>
      </c>
      <c r="I995" s="106">
        <v>142144</v>
      </c>
      <c r="J995" s="106">
        <v>0</v>
      </c>
      <c r="K995" s="106">
        <v>0</v>
      </c>
      <c r="L995" s="107">
        <f t="shared" si="92"/>
        <v>142144</v>
      </c>
      <c r="M995" s="107">
        <f t="shared" si="93"/>
        <v>14214.400000000001</v>
      </c>
      <c r="N995" s="107">
        <f t="shared" si="90"/>
        <v>156358.39999999999</v>
      </c>
      <c r="O995" s="133">
        <f t="shared" si="94"/>
        <v>153</v>
      </c>
      <c r="P995" s="133">
        <f t="shared" si="91"/>
        <v>0</v>
      </c>
    </row>
    <row r="996" spans="1:16" x14ac:dyDescent="0.2">
      <c r="A996" s="104">
        <v>3611</v>
      </c>
      <c r="B996" s="105">
        <v>19</v>
      </c>
      <c r="C996" s="132">
        <f t="shared" si="95"/>
        <v>7.2644224912677183E-4</v>
      </c>
      <c r="D996" s="106">
        <v>0</v>
      </c>
      <c r="E996" s="106">
        <v>276848</v>
      </c>
      <c r="F996" s="106">
        <v>199451</v>
      </c>
      <c r="G996" s="106">
        <v>0</v>
      </c>
      <c r="H996" s="106">
        <v>0</v>
      </c>
      <c r="I996" s="106">
        <v>0</v>
      </c>
      <c r="J996" s="106">
        <v>0</v>
      </c>
      <c r="K996" s="106">
        <v>0</v>
      </c>
      <c r="L996" s="107">
        <f t="shared" si="92"/>
        <v>476299</v>
      </c>
      <c r="M996" s="107">
        <f t="shared" si="93"/>
        <v>47629.9</v>
      </c>
      <c r="N996" s="107">
        <f t="shared" si="90"/>
        <v>523928.9</v>
      </c>
      <c r="O996" s="133">
        <f t="shared" si="94"/>
        <v>381</v>
      </c>
      <c r="P996" s="133">
        <f t="shared" si="91"/>
        <v>159.37859633364215</v>
      </c>
    </row>
    <row r="997" spans="1:16" x14ac:dyDescent="0.2">
      <c r="A997" s="104">
        <v>3611</v>
      </c>
      <c r="B997" s="105">
        <v>20</v>
      </c>
      <c r="C997" s="132">
        <f t="shared" si="95"/>
        <v>9.0235203142652819E-4</v>
      </c>
      <c r="D997" s="106">
        <v>0</v>
      </c>
      <c r="E997" s="106">
        <v>0</v>
      </c>
      <c r="F997" s="106">
        <v>0</v>
      </c>
      <c r="G997" s="106">
        <v>0</v>
      </c>
      <c r="H997" s="106">
        <v>80624</v>
      </c>
      <c r="I997" s="106">
        <v>0</v>
      </c>
      <c r="J997" s="106">
        <v>0</v>
      </c>
      <c r="K997" s="106">
        <v>0</v>
      </c>
      <c r="L997" s="107">
        <f t="shared" si="92"/>
        <v>80624</v>
      </c>
      <c r="M997" s="107">
        <f t="shared" si="93"/>
        <v>0</v>
      </c>
      <c r="N997" s="107">
        <f t="shared" si="90"/>
        <v>80624</v>
      </c>
      <c r="O997" s="133">
        <f t="shared" si="94"/>
        <v>73</v>
      </c>
      <c r="P997" s="133">
        <f t="shared" si="91"/>
        <v>0</v>
      </c>
    </row>
    <row r="998" spans="1:16" x14ac:dyDescent="0.2">
      <c r="A998" s="104">
        <v>3611</v>
      </c>
      <c r="B998" s="105">
        <v>21</v>
      </c>
      <c r="C998" s="132">
        <f t="shared" si="95"/>
        <v>9.2026876851261457E-4</v>
      </c>
      <c r="D998" s="106">
        <v>0</v>
      </c>
      <c r="E998" s="106">
        <v>0</v>
      </c>
      <c r="F998" s="106">
        <v>0</v>
      </c>
      <c r="G998" s="106">
        <v>0</v>
      </c>
      <c r="H998" s="106">
        <v>57056</v>
      </c>
      <c r="I998" s="106">
        <v>0</v>
      </c>
      <c r="J998" s="106">
        <v>17400</v>
      </c>
      <c r="K998" s="106">
        <v>0</v>
      </c>
      <c r="L998" s="107">
        <f t="shared" si="92"/>
        <v>74456</v>
      </c>
      <c r="M998" s="107">
        <f t="shared" si="93"/>
        <v>0</v>
      </c>
      <c r="N998" s="107">
        <f t="shared" si="90"/>
        <v>74456</v>
      </c>
      <c r="O998" s="133">
        <f t="shared" si="94"/>
        <v>69</v>
      </c>
      <c r="P998" s="133">
        <f t="shared" si="91"/>
        <v>0</v>
      </c>
    </row>
    <row r="999" spans="1:16" x14ac:dyDescent="0.2">
      <c r="A999" s="104">
        <v>3611</v>
      </c>
      <c r="B999" s="105">
        <v>22</v>
      </c>
      <c r="C999" s="132">
        <f t="shared" si="95"/>
        <v>8.1521153741692665E-4</v>
      </c>
      <c r="D999" s="106">
        <v>0</v>
      </c>
      <c r="E999" s="106">
        <v>0</v>
      </c>
      <c r="F999" s="106">
        <v>0</v>
      </c>
      <c r="G999" s="106">
        <v>0</v>
      </c>
      <c r="H999" s="106">
        <v>9808</v>
      </c>
      <c r="I999" s="106">
        <v>0</v>
      </c>
      <c r="J999" s="106">
        <v>1720</v>
      </c>
      <c r="K999" s="106">
        <v>0</v>
      </c>
      <c r="L999" s="107">
        <f t="shared" si="92"/>
        <v>11528</v>
      </c>
      <c r="M999" s="107">
        <f t="shared" si="93"/>
        <v>0</v>
      </c>
      <c r="N999" s="107">
        <f t="shared" si="90"/>
        <v>11528</v>
      </c>
      <c r="O999" s="133">
        <f t="shared" si="94"/>
        <v>9</v>
      </c>
      <c r="P999" s="133">
        <f t="shared" si="91"/>
        <v>0</v>
      </c>
    </row>
    <row r="1000" spans="1:16" x14ac:dyDescent="0.2">
      <c r="A1000" s="104">
        <v>3611</v>
      </c>
      <c r="B1000" s="105">
        <v>23</v>
      </c>
      <c r="C1000" s="132">
        <f t="shared" si="95"/>
        <v>9.2922713705565765E-4</v>
      </c>
      <c r="D1000" s="106">
        <v>108672</v>
      </c>
      <c r="E1000" s="106">
        <v>0</v>
      </c>
      <c r="F1000" s="106">
        <v>0</v>
      </c>
      <c r="G1000" s="106">
        <v>0</v>
      </c>
      <c r="H1000" s="106">
        <v>0</v>
      </c>
      <c r="I1000" s="106">
        <v>0</v>
      </c>
      <c r="J1000" s="106">
        <v>0</v>
      </c>
      <c r="K1000" s="106">
        <v>0</v>
      </c>
      <c r="L1000" s="107">
        <f t="shared" si="92"/>
        <v>108672</v>
      </c>
      <c r="M1000" s="107">
        <f t="shared" si="93"/>
        <v>0</v>
      </c>
      <c r="N1000" s="107">
        <f t="shared" si="90"/>
        <v>108672</v>
      </c>
      <c r="O1000" s="133">
        <f t="shared" si="94"/>
        <v>101</v>
      </c>
      <c r="P1000" s="133">
        <f t="shared" si="91"/>
        <v>0</v>
      </c>
    </row>
    <row r="1001" spans="1:16" x14ac:dyDescent="0.2">
      <c r="A1001" s="104">
        <v>3611</v>
      </c>
      <c r="B1001" s="105">
        <v>24</v>
      </c>
      <c r="C1001" s="132">
        <f t="shared" si="95"/>
        <v>8.0625316887388357E-4</v>
      </c>
      <c r="D1001" s="106">
        <v>41664</v>
      </c>
      <c r="E1001" s="106">
        <v>0</v>
      </c>
      <c r="F1001" s="106">
        <v>0</v>
      </c>
      <c r="G1001" s="106">
        <v>0</v>
      </c>
      <c r="H1001" s="106">
        <v>61680</v>
      </c>
      <c r="I1001" s="106">
        <v>0</v>
      </c>
      <c r="J1001" s="106">
        <v>141856</v>
      </c>
      <c r="K1001" s="106">
        <v>0</v>
      </c>
      <c r="L1001" s="107">
        <f t="shared" si="92"/>
        <v>245200</v>
      </c>
      <c r="M1001" s="107">
        <f t="shared" si="93"/>
        <v>0</v>
      </c>
      <c r="N1001" s="107">
        <f t="shared" si="90"/>
        <v>245200</v>
      </c>
      <c r="O1001" s="133">
        <f t="shared" si="94"/>
        <v>198</v>
      </c>
      <c r="P1001" s="133">
        <f t="shared" si="91"/>
        <v>0</v>
      </c>
    </row>
    <row r="1002" spans="1:16" x14ac:dyDescent="0.2">
      <c r="A1002" s="104">
        <v>3611</v>
      </c>
      <c r="B1002" s="105">
        <v>25</v>
      </c>
      <c r="C1002" s="132">
        <f t="shared" si="95"/>
        <v>6.7513522928934282E-4</v>
      </c>
      <c r="D1002" s="106">
        <v>794048</v>
      </c>
      <c r="E1002" s="106">
        <v>0</v>
      </c>
      <c r="F1002" s="106">
        <v>0</v>
      </c>
      <c r="G1002" s="106">
        <v>0</v>
      </c>
      <c r="H1002" s="106">
        <v>12784</v>
      </c>
      <c r="I1002" s="106">
        <v>0</v>
      </c>
      <c r="J1002" s="106">
        <v>0</v>
      </c>
      <c r="K1002" s="106">
        <v>0</v>
      </c>
      <c r="L1002" s="107">
        <f t="shared" si="92"/>
        <v>806832</v>
      </c>
      <c r="M1002" s="107">
        <f t="shared" si="93"/>
        <v>0</v>
      </c>
      <c r="N1002" s="107">
        <f t="shared" si="90"/>
        <v>806832</v>
      </c>
      <c r="O1002" s="133">
        <f t="shared" si="94"/>
        <v>545</v>
      </c>
      <c r="P1002" s="133">
        <f t="shared" si="91"/>
        <v>0</v>
      </c>
    </row>
    <row r="1003" spans="1:16" x14ac:dyDescent="0.2">
      <c r="A1003" s="104">
        <v>3611</v>
      </c>
      <c r="B1003" s="105">
        <v>26</v>
      </c>
      <c r="C1003" s="132">
        <f t="shared" si="95"/>
        <v>9.0398082570708146E-4</v>
      </c>
      <c r="D1003" s="106">
        <v>131696</v>
      </c>
      <c r="E1003" s="106">
        <v>0</v>
      </c>
      <c r="F1003" s="106">
        <v>0</v>
      </c>
      <c r="G1003" s="106">
        <v>0</v>
      </c>
      <c r="H1003" s="106">
        <v>116656</v>
      </c>
      <c r="I1003" s="106">
        <v>0</v>
      </c>
      <c r="J1003" s="106">
        <v>0</v>
      </c>
      <c r="K1003" s="106">
        <v>0</v>
      </c>
      <c r="L1003" s="107">
        <f t="shared" si="92"/>
        <v>248352</v>
      </c>
      <c r="M1003" s="107">
        <f t="shared" si="93"/>
        <v>0</v>
      </c>
      <c r="N1003" s="107">
        <f t="shared" si="90"/>
        <v>248352</v>
      </c>
      <c r="O1003" s="133">
        <f t="shared" si="94"/>
        <v>225</v>
      </c>
      <c r="P1003" s="133">
        <f t="shared" si="91"/>
        <v>0</v>
      </c>
    </row>
    <row r="1004" spans="1:16" x14ac:dyDescent="0.2">
      <c r="A1004" s="104">
        <v>3611</v>
      </c>
      <c r="B1004" s="105">
        <v>27</v>
      </c>
      <c r="C1004" s="132">
        <f t="shared" si="95"/>
        <v>0</v>
      </c>
      <c r="D1004" s="106">
        <v>0</v>
      </c>
      <c r="E1004" s="106">
        <v>0</v>
      </c>
      <c r="F1004" s="106">
        <v>0</v>
      </c>
      <c r="G1004" s="106">
        <v>0</v>
      </c>
      <c r="H1004" s="106">
        <v>0</v>
      </c>
      <c r="I1004" s="106">
        <v>0</v>
      </c>
      <c r="J1004" s="106">
        <v>0</v>
      </c>
      <c r="K1004" s="106">
        <v>0</v>
      </c>
      <c r="L1004" s="107">
        <f t="shared" si="92"/>
        <v>0</v>
      </c>
      <c r="M1004" s="107">
        <f t="shared" si="93"/>
        <v>0</v>
      </c>
      <c r="N1004" s="107">
        <f t="shared" si="90"/>
        <v>0</v>
      </c>
      <c r="O1004" s="133">
        <f t="shared" si="94"/>
        <v>0</v>
      </c>
      <c r="P1004" s="133">
        <f t="shared" si="91"/>
        <v>0</v>
      </c>
    </row>
    <row r="1005" spans="1:16" x14ac:dyDescent="0.2">
      <c r="A1005" s="104">
        <v>31034</v>
      </c>
      <c r="B1005" s="105">
        <v>1</v>
      </c>
      <c r="C1005" s="132">
        <f t="shared" si="95"/>
        <v>8.1032515457526674E-4</v>
      </c>
      <c r="D1005" s="106">
        <v>8800</v>
      </c>
      <c r="E1005" s="106">
        <v>0</v>
      </c>
      <c r="F1005" s="106">
        <v>0</v>
      </c>
      <c r="G1005" s="106">
        <v>0</v>
      </c>
      <c r="H1005" s="106">
        <v>0</v>
      </c>
      <c r="I1005" s="106">
        <v>0</v>
      </c>
      <c r="J1005" s="106">
        <v>904</v>
      </c>
      <c r="K1005" s="106">
        <v>0</v>
      </c>
      <c r="L1005" s="107">
        <f t="shared" si="92"/>
        <v>9704</v>
      </c>
      <c r="M1005" s="107">
        <f t="shared" si="93"/>
        <v>0</v>
      </c>
      <c r="N1005" s="107">
        <f t="shared" si="90"/>
        <v>9704</v>
      </c>
      <c r="O1005" s="133">
        <f t="shared" si="94"/>
        <v>8</v>
      </c>
      <c r="P1005" s="133">
        <f t="shared" si="91"/>
        <v>0</v>
      </c>
    </row>
    <row r="1006" spans="1:16" x14ac:dyDescent="0.2">
      <c r="A1006" s="104">
        <v>31034</v>
      </c>
      <c r="B1006" s="105">
        <v>2</v>
      </c>
      <c r="C1006" s="132">
        <f t="shared" si="95"/>
        <v>8.1765472883775655E-4</v>
      </c>
      <c r="D1006" s="106">
        <v>0</v>
      </c>
      <c r="E1006" s="106">
        <v>0</v>
      </c>
      <c r="F1006" s="106">
        <v>0</v>
      </c>
      <c r="G1006" s="106">
        <v>0</v>
      </c>
      <c r="H1006" s="106">
        <v>312512</v>
      </c>
      <c r="I1006" s="106">
        <v>0</v>
      </c>
      <c r="J1006" s="106">
        <v>49996</v>
      </c>
      <c r="K1006" s="106">
        <v>0</v>
      </c>
      <c r="L1006" s="107">
        <f t="shared" si="92"/>
        <v>362508</v>
      </c>
      <c r="M1006" s="107">
        <f t="shared" si="93"/>
        <v>0</v>
      </c>
      <c r="N1006" s="107">
        <f t="shared" si="90"/>
        <v>362508</v>
      </c>
      <c r="O1006" s="133">
        <f t="shared" si="94"/>
        <v>296</v>
      </c>
      <c r="P1006" s="133">
        <f t="shared" si="91"/>
        <v>0</v>
      </c>
    </row>
    <row r="1007" spans="1:16" x14ac:dyDescent="0.2">
      <c r="A1007" s="104">
        <v>31034</v>
      </c>
      <c r="B1007" s="105">
        <v>3</v>
      </c>
      <c r="C1007" s="132">
        <f t="shared" si="95"/>
        <v>7.3214302910870838E-4</v>
      </c>
      <c r="D1007" s="106">
        <v>0</v>
      </c>
      <c r="E1007" s="106">
        <v>1469856</v>
      </c>
      <c r="F1007" s="106">
        <v>0</v>
      </c>
      <c r="G1007" s="106">
        <v>0</v>
      </c>
      <c r="H1007" s="106">
        <v>0</v>
      </c>
      <c r="I1007" s="106">
        <v>0</v>
      </c>
      <c r="J1007" s="106">
        <v>0</v>
      </c>
      <c r="K1007" s="106">
        <v>0</v>
      </c>
      <c r="L1007" s="107">
        <f t="shared" si="92"/>
        <v>1469856</v>
      </c>
      <c r="M1007" s="107">
        <f t="shared" si="93"/>
        <v>146985.60000000001</v>
      </c>
      <c r="N1007" s="107">
        <f t="shared" si="90"/>
        <v>1616841.6</v>
      </c>
      <c r="O1007" s="133">
        <f t="shared" si="94"/>
        <v>1184</v>
      </c>
      <c r="P1007" s="133">
        <f t="shared" si="91"/>
        <v>0</v>
      </c>
    </row>
    <row r="1008" spans="1:16" x14ac:dyDescent="0.2">
      <c r="A1008" s="104">
        <v>31034</v>
      </c>
      <c r="B1008" s="105">
        <v>4</v>
      </c>
      <c r="C1008" s="132">
        <f t="shared" si="95"/>
        <v>7.2969983768787848E-4</v>
      </c>
      <c r="D1008" s="106">
        <v>147696</v>
      </c>
      <c r="E1008" s="106">
        <v>1680</v>
      </c>
      <c r="F1008" s="106">
        <v>0</v>
      </c>
      <c r="G1008" s="106">
        <v>0</v>
      </c>
      <c r="H1008" s="106">
        <v>357184</v>
      </c>
      <c r="I1008" s="106">
        <v>130224</v>
      </c>
      <c r="J1008" s="106">
        <v>420266</v>
      </c>
      <c r="K1008" s="106">
        <v>1520</v>
      </c>
      <c r="L1008" s="107">
        <f t="shared" si="92"/>
        <v>1058570</v>
      </c>
      <c r="M1008" s="107">
        <f t="shared" si="93"/>
        <v>13342.400000000001</v>
      </c>
      <c r="N1008" s="107">
        <f t="shared" si="90"/>
        <v>1071912.3999999999</v>
      </c>
      <c r="O1008" s="133">
        <f t="shared" si="94"/>
        <v>782</v>
      </c>
      <c r="P1008" s="133">
        <f t="shared" si="91"/>
        <v>0</v>
      </c>
    </row>
    <row r="1009" spans="1:16" x14ac:dyDescent="0.2">
      <c r="A1009" s="104">
        <v>31034</v>
      </c>
      <c r="B1009" s="105">
        <v>5</v>
      </c>
      <c r="C1009" s="132">
        <f t="shared" si="95"/>
        <v>2.8715643166154678E-3</v>
      </c>
      <c r="D1009" s="106">
        <v>0</v>
      </c>
      <c r="E1009" s="106">
        <v>0</v>
      </c>
      <c r="F1009" s="106">
        <v>0</v>
      </c>
      <c r="G1009" s="106">
        <v>0</v>
      </c>
      <c r="H1009" s="106">
        <v>0</v>
      </c>
      <c r="I1009" s="106">
        <v>0</v>
      </c>
      <c r="J1009" s="106">
        <v>0</v>
      </c>
      <c r="K1009" s="106">
        <v>0</v>
      </c>
      <c r="L1009" s="107">
        <f t="shared" si="92"/>
        <v>0</v>
      </c>
      <c r="M1009" s="107">
        <f t="shared" si="93"/>
        <v>0</v>
      </c>
      <c r="N1009" s="107">
        <f t="shared" si="90"/>
        <v>0</v>
      </c>
      <c r="O1009" s="133">
        <f t="shared" si="94"/>
        <v>0</v>
      </c>
      <c r="P1009" s="133">
        <f t="shared" si="91"/>
        <v>0</v>
      </c>
    </row>
    <row r="1010" spans="1:16" x14ac:dyDescent="0.2">
      <c r="A1010" s="104">
        <v>31034</v>
      </c>
      <c r="B1010" s="105">
        <v>6</v>
      </c>
      <c r="C1010" s="132">
        <f t="shared" si="95"/>
        <v>7.9485160891001037E-4</v>
      </c>
      <c r="D1010" s="106">
        <v>4880</v>
      </c>
      <c r="E1010" s="106">
        <v>0</v>
      </c>
      <c r="F1010" s="106">
        <v>0</v>
      </c>
      <c r="G1010" s="106">
        <v>0</v>
      </c>
      <c r="H1010" s="106">
        <v>2640</v>
      </c>
      <c r="I1010" s="106">
        <v>0</v>
      </c>
      <c r="J1010" s="106">
        <v>59130</v>
      </c>
      <c r="K1010" s="106">
        <v>0</v>
      </c>
      <c r="L1010" s="107">
        <f t="shared" si="92"/>
        <v>66650</v>
      </c>
      <c r="M1010" s="107">
        <f t="shared" si="93"/>
        <v>0</v>
      </c>
      <c r="N1010" s="107">
        <f t="shared" si="90"/>
        <v>66650</v>
      </c>
      <c r="O1010" s="133">
        <f t="shared" si="94"/>
        <v>53</v>
      </c>
      <c r="P1010" s="133">
        <f t="shared" si="91"/>
        <v>0</v>
      </c>
    </row>
    <row r="1011" spans="1:16" x14ac:dyDescent="0.2">
      <c r="A1011" s="104">
        <v>31034</v>
      </c>
      <c r="B1011" s="105">
        <v>7</v>
      </c>
      <c r="C1011" s="132">
        <f t="shared" si="95"/>
        <v>8.746625286571221E-4</v>
      </c>
      <c r="D1011" s="106">
        <v>0</v>
      </c>
      <c r="E1011" s="106">
        <v>444400</v>
      </c>
      <c r="F1011" s="106">
        <v>0</v>
      </c>
      <c r="G1011" s="106">
        <v>0</v>
      </c>
      <c r="H1011" s="106">
        <v>0</v>
      </c>
      <c r="I1011" s="106">
        <v>538544</v>
      </c>
      <c r="J1011" s="106">
        <v>0</v>
      </c>
      <c r="K1011" s="106">
        <v>6132</v>
      </c>
      <c r="L1011" s="107">
        <f t="shared" si="92"/>
        <v>989076</v>
      </c>
      <c r="M1011" s="107">
        <f t="shared" si="93"/>
        <v>98907.6</v>
      </c>
      <c r="N1011" s="107">
        <f t="shared" si="90"/>
        <v>1087983.6000000001</v>
      </c>
      <c r="O1011" s="133">
        <f t="shared" si="94"/>
        <v>952</v>
      </c>
      <c r="P1011" s="133">
        <f t="shared" si="91"/>
        <v>0</v>
      </c>
    </row>
    <row r="1012" spans="1:16" x14ac:dyDescent="0.2">
      <c r="A1012" s="104">
        <v>31034</v>
      </c>
      <c r="B1012" s="105">
        <v>8</v>
      </c>
      <c r="C1012" s="132">
        <f t="shared" si="95"/>
        <v>9.0886720854874148E-4</v>
      </c>
      <c r="D1012" s="106">
        <v>0</v>
      </c>
      <c r="E1012" s="106">
        <v>0</v>
      </c>
      <c r="F1012" s="106">
        <v>0</v>
      </c>
      <c r="G1012" s="106">
        <v>0</v>
      </c>
      <c r="H1012" s="106">
        <v>56224</v>
      </c>
      <c r="I1012" s="106">
        <v>0</v>
      </c>
      <c r="J1012" s="106">
        <v>5904</v>
      </c>
      <c r="K1012" s="106">
        <v>0</v>
      </c>
      <c r="L1012" s="107">
        <f t="shared" si="92"/>
        <v>62128</v>
      </c>
      <c r="M1012" s="107">
        <f t="shared" si="93"/>
        <v>0</v>
      </c>
      <c r="N1012" s="107">
        <f t="shared" si="90"/>
        <v>62128</v>
      </c>
      <c r="O1012" s="133">
        <f t="shared" si="94"/>
        <v>56</v>
      </c>
      <c r="P1012" s="133">
        <f t="shared" si="91"/>
        <v>0</v>
      </c>
    </row>
    <row r="1013" spans="1:16" x14ac:dyDescent="0.2">
      <c r="A1013" s="104">
        <v>31034</v>
      </c>
      <c r="B1013" s="105">
        <v>9</v>
      </c>
      <c r="C1013" s="132">
        <f t="shared" si="95"/>
        <v>7.8019246038503074E-4</v>
      </c>
      <c r="D1013" s="106">
        <v>22752</v>
      </c>
      <c r="E1013" s="106">
        <v>149936</v>
      </c>
      <c r="F1013" s="106">
        <v>0</v>
      </c>
      <c r="G1013" s="106">
        <v>0</v>
      </c>
      <c r="H1013" s="106">
        <v>143904</v>
      </c>
      <c r="I1013" s="106">
        <v>0</v>
      </c>
      <c r="J1013" s="106">
        <v>4783</v>
      </c>
      <c r="K1013" s="106">
        <v>10881</v>
      </c>
      <c r="L1013" s="107">
        <f t="shared" si="92"/>
        <v>332256</v>
      </c>
      <c r="M1013" s="107">
        <f t="shared" si="93"/>
        <v>16081.7</v>
      </c>
      <c r="N1013" s="107">
        <f t="shared" si="90"/>
        <v>348337.7</v>
      </c>
      <c r="O1013" s="133">
        <f t="shared" si="94"/>
        <v>272</v>
      </c>
      <c r="P1013" s="133">
        <f t="shared" si="91"/>
        <v>0</v>
      </c>
    </row>
    <row r="1014" spans="1:16" x14ac:dyDescent="0.2">
      <c r="A1014" s="104">
        <v>31034</v>
      </c>
      <c r="B1014" s="105">
        <v>10</v>
      </c>
      <c r="C1014" s="132">
        <f t="shared" si="95"/>
        <v>1.1564439391928429E-3</v>
      </c>
      <c r="D1014" s="106">
        <v>0</v>
      </c>
      <c r="E1014" s="106">
        <v>29520</v>
      </c>
      <c r="F1014" s="106">
        <v>0</v>
      </c>
      <c r="G1014" s="106">
        <v>0</v>
      </c>
      <c r="H1014" s="106">
        <v>0</v>
      </c>
      <c r="I1014" s="106">
        <v>0</v>
      </c>
      <c r="J1014" s="106">
        <v>0</v>
      </c>
      <c r="K1014" s="106">
        <v>0</v>
      </c>
      <c r="L1014" s="107">
        <f t="shared" si="92"/>
        <v>29520</v>
      </c>
      <c r="M1014" s="107">
        <f t="shared" si="93"/>
        <v>2952</v>
      </c>
      <c r="N1014" s="107">
        <f t="shared" si="90"/>
        <v>32472</v>
      </c>
      <c r="O1014" s="133">
        <f t="shared" si="94"/>
        <v>38</v>
      </c>
      <c r="P1014" s="133">
        <f t="shared" si="91"/>
        <v>0</v>
      </c>
    </row>
    <row r="1015" spans="1:16" x14ac:dyDescent="0.2">
      <c r="A1015" s="104">
        <v>31034</v>
      </c>
      <c r="B1015" s="105">
        <v>11</v>
      </c>
      <c r="C1015" s="132">
        <f t="shared" si="95"/>
        <v>8.0055238889194702E-4</v>
      </c>
      <c r="D1015" s="106">
        <v>0</v>
      </c>
      <c r="E1015" s="106">
        <v>15856</v>
      </c>
      <c r="F1015" s="106">
        <v>0</v>
      </c>
      <c r="G1015" s="106">
        <v>0</v>
      </c>
      <c r="H1015" s="106">
        <v>0</v>
      </c>
      <c r="I1015" s="106">
        <v>229264</v>
      </c>
      <c r="J1015" s="106">
        <v>0</v>
      </c>
      <c r="K1015" s="106">
        <v>35566</v>
      </c>
      <c r="L1015" s="107">
        <f t="shared" si="92"/>
        <v>280686</v>
      </c>
      <c r="M1015" s="107">
        <f t="shared" si="93"/>
        <v>28068.600000000002</v>
      </c>
      <c r="N1015" s="107">
        <f t="shared" si="90"/>
        <v>308754.59999999998</v>
      </c>
      <c r="O1015" s="133">
        <f t="shared" si="94"/>
        <v>247</v>
      </c>
      <c r="P1015" s="133">
        <f t="shared" si="91"/>
        <v>0</v>
      </c>
    </row>
    <row r="1016" spans="1:16" x14ac:dyDescent="0.2">
      <c r="A1016" s="104">
        <v>31034</v>
      </c>
      <c r="B1016" s="105">
        <v>12</v>
      </c>
      <c r="C1016" s="132">
        <f t="shared" si="95"/>
        <v>7.6960529756143418E-4</v>
      </c>
      <c r="D1016" s="106">
        <v>1212432</v>
      </c>
      <c r="E1016" s="106">
        <v>0</v>
      </c>
      <c r="F1016" s="106">
        <v>0</v>
      </c>
      <c r="G1016" s="106">
        <v>507920</v>
      </c>
      <c r="H1016" s="106">
        <v>0</v>
      </c>
      <c r="I1016" s="106">
        <v>0</v>
      </c>
      <c r="J1016" s="106">
        <v>212</v>
      </c>
      <c r="K1016" s="106">
        <v>0</v>
      </c>
      <c r="L1016" s="107">
        <f t="shared" si="92"/>
        <v>1720564</v>
      </c>
      <c r="M1016" s="107">
        <f t="shared" si="93"/>
        <v>0</v>
      </c>
      <c r="N1016" s="107">
        <f t="shared" si="90"/>
        <v>1720564</v>
      </c>
      <c r="O1016" s="133">
        <f t="shared" si="94"/>
        <v>1324</v>
      </c>
      <c r="P1016" s="133">
        <f t="shared" si="91"/>
        <v>390.89792273740363</v>
      </c>
    </row>
    <row r="1017" spans="1:16" x14ac:dyDescent="0.2">
      <c r="A1017" s="104">
        <v>31034</v>
      </c>
      <c r="B1017" s="105">
        <v>13</v>
      </c>
      <c r="C1017" s="132">
        <f t="shared" si="95"/>
        <v>7.1666948344345212E-4</v>
      </c>
      <c r="D1017" s="106">
        <v>418704</v>
      </c>
      <c r="E1017" s="106">
        <v>0</v>
      </c>
      <c r="F1017" s="106">
        <v>0</v>
      </c>
      <c r="G1017" s="106">
        <v>0</v>
      </c>
      <c r="H1017" s="106">
        <v>35504</v>
      </c>
      <c r="I1017" s="106">
        <v>0</v>
      </c>
      <c r="J1017" s="106">
        <v>72</v>
      </c>
      <c r="K1017" s="106">
        <v>0</v>
      </c>
      <c r="L1017" s="107">
        <f t="shared" si="92"/>
        <v>454280</v>
      </c>
      <c r="M1017" s="107">
        <f t="shared" si="93"/>
        <v>0</v>
      </c>
      <c r="N1017" s="107">
        <f t="shared" si="90"/>
        <v>454280</v>
      </c>
      <c r="O1017" s="133">
        <f t="shared" si="94"/>
        <v>326</v>
      </c>
      <c r="P1017" s="133">
        <f t="shared" si="91"/>
        <v>0</v>
      </c>
    </row>
    <row r="1018" spans="1:16" x14ac:dyDescent="0.2">
      <c r="A1018" s="104">
        <v>31034</v>
      </c>
      <c r="B1018" s="105">
        <v>14</v>
      </c>
      <c r="C1018" s="132">
        <f t="shared" si="95"/>
        <v>1.1613303220345029E-3</v>
      </c>
      <c r="D1018" s="106">
        <v>0</v>
      </c>
      <c r="E1018" s="106">
        <v>0</v>
      </c>
      <c r="F1018" s="106">
        <v>0</v>
      </c>
      <c r="G1018" s="106">
        <v>0</v>
      </c>
      <c r="H1018" s="106">
        <v>0</v>
      </c>
      <c r="I1018" s="106">
        <v>349328</v>
      </c>
      <c r="J1018" s="106">
        <v>0</v>
      </c>
      <c r="K1018" s="106">
        <v>16396</v>
      </c>
      <c r="L1018" s="107">
        <f t="shared" si="92"/>
        <v>365724</v>
      </c>
      <c r="M1018" s="107">
        <f t="shared" si="93"/>
        <v>36572.400000000001</v>
      </c>
      <c r="N1018" s="107">
        <f t="shared" si="90"/>
        <v>402296.4</v>
      </c>
      <c r="O1018" s="133">
        <f t="shared" si="94"/>
        <v>467</v>
      </c>
      <c r="P1018" s="133">
        <f t="shared" si="91"/>
        <v>0</v>
      </c>
    </row>
    <row r="1019" spans="1:16" x14ac:dyDescent="0.2">
      <c r="A1019" s="104">
        <v>31034</v>
      </c>
      <c r="B1019" s="105">
        <v>15</v>
      </c>
      <c r="C1019" s="132">
        <f t="shared" si="95"/>
        <v>1.6320518691144066E-3</v>
      </c>
      <c r="D1019" s="106">
        <v>0</v>
      </c>
      <c r="E1019" s="106">
        <v>0</v>
      </c>
      <c r="F1019" s="106">
        <v>0</v>
      </c>
      <c r="G1019" s="106">
        <v>0</v>
      </c>
      <c r="H1019" s="106">
        <v>0</v>
      </c>
      <c r="I1019" s="106">
        <v>0</v>
      </c>
      <c r="J1019" s="106">
        <v>0</v>
      </c>
      <c r="K1019" s="106">
        <v>0</v>
      </c>
      <c r="L1019" s="107">
        <f t="shared" si="92"/>
        <v>0</v>
      </c>
      <c r="M1019" s="107">
        <f t="shared" si="93"/>
        <v>0</v>
      </c>
      <c r="N1019" s="107">
        <f t="shared" si="90"/>
        <v>0</v>
      </c>
      <c r="O1019" s="133">
        <f t="shared" si="94"/>
        <v>0</v>
      </c>
      <c r="P1019" s="133">
        <f t="shared" si="91"/>
        <v>0</v>
      </c>
    </row>
    <row r="1020" spans="1:16" x14ac:dyDescent="0.2">
      <c r="A1020" s="104">
        <v>31034</v>
      </c>
      <c r="B1020" s="105">
        <v>16</v>
      </c>
      <c r="C1020" s="132">
        <f t="shared" si="95"/>
        <v>9.4958706556257393E-4</v>
      </c>
      <c r="D1020" s="106">
        <v>12528</v>
      </c>
      <c r="E1020" s="106">
        <v>0</v>
      </c>
      <c r="F1020" s="106">
        <v>0</v>
      </c>
      <c r="G1020" s="106">
        <v>0</v>
      </c>
      <c r="H1020" s="106">
        <v>0</v>
      </c>
      <c r="I1020" s="106">
        <v>411552</v>
      </c>
      <c r="J1020" s="106">
        <v>260</v>
      </c>
      <c r="K1020" s="106">
        <v>14017</v>
      </c>
      <c r="L1020" s="107">
        <f t="shared" si="92"/>
        <v>438357</v>
      </c>
      <c r="M1020" s="107">
        <f t="shared" si="93"/>
        <v>42556.9</v>
      </c>
      <c r="N1020" s="107">
        <f t="shared" si="90"/>
        <v>480913.9</v>
      </c>
      <c r="O1020" s="133">
        <f t="shared" si="94"/>
        <v>457</v>
      </c>
      <c r="P1020" s="133">
        <f t="shared" si="91"/>
        <v>0</v>
      </c>
    </row>
    <row r="1021" spans="1:16" x14ac:dyDescent="0.2">
      <c r="A1021" s="104">
        <v>31034</v>
      </c>
      <c r="B1021" s="105">
        <v>17</v>
      </c>
      <c r="C1021" s="132">
        <f t="shared" si="95"/>
        <v>1.30303542444264E-3</v>
      </c>
      <c r="D1021" s="106">
        <v>0</v>
      </c>
      <c r="E1021" s="106">
        <v>0</v>
      </c>
      <c r="F1021" s="106">
        <v>0</v>
      </c>
      <c r="G1021" s="106">
        <v>0</v>
      </c>
      <c r="H1021" s="106">
        <v>0</v>
      </c>
      <c r="I1021" s="106">
        <v>59104</v>
      </c>
      <c r="J1021" s="106">
        <v>0</v>
      </c>
      <c r="K1021" s="106">
        <v>0</v>
      </c>
      <c r="L1021" s="107">
        <f t="shared" si="92"/>
        <v>59104</v>
      </c>
      <c r="M1021" s="107">
        <f t="shared" si="93"/>
        <v>5910.4000000000005</v>
      </c>
      <c r="N1021" s="107">
        <f t="shared" si="90"/>
        <v>65014.400000000001</v>
      </c>
      <c r="O1021" s="133">
        <f t="shared" si="94"/>
        <v>85</v>
      </c>
      <c r="P1021" s="133">
        <f t="shared" si="91"/>
        <v>0</v>
      </c>
    </row>
    <row r="1022" spans="1:16" x14ac:dyDescent="0.2">
      <c r="A1022" s="104">
        <v>31034</v>
      </c>
      <c r="B1022" s="105">
        <v>18</v>
      </c>
      <c r="C1022" s="132">
        <f t="shared" si="95"/>
        <v>9.8053415689308655E-4</v>
      </c>
      <c r="D1022" s="106">
        <v>0</v>
      </c>
      <c r="E1022" s="106">
        <v>0</v>
      </c>
      <c r="F1022" s="106">
        <v>0</v>
      </c>
      <c r="G1022" s="106">
        <v>0</v>
      </c>
      <c r="H1022" s="106">
        <v>0</v>
      </c>
      <c r="I1022" s="106">
        <v>177888</v>
      </c>
      <c r="J1022" s="106">
        <v>0</v>
      </c>
      <c r="K1022" s="106">
        <v>0</v>
      </c>
      <c r="L1022" s="107">
        <f t="shared" si="92"/>
        <v>177888</v>
      </c>
      <c r="M1022" s="107">
        <f t="shared" si="93"/>
        <v>17788.8</v>
      </c>
      <c r="N1022" s="107">
        <f t="shared" si="90"/>
        <v>195676.79999999999</v>
      </c>
      <c r="O1022" s="133">
        <f t="shared" si="94"/>
        <v>192</v>
      </c>
      <c r="P1022" s="133">
        <f t="shared" si="91"/>
        <v>0</v>
      </c>
    </row>
    <row r="1023" spans="1:16" x14ac:dyDescent="0.2">
      <c r="A1023" s="104">
        <v>31034</v>
      </c>
      <c r="B1023" s="105">
        <v>19</v>
      </c>
      <c r="C1023" s="132">
        <f t="shared" si="95"/>
        <v>7.2644224912677183E-4</v>
      </c>
      <c r="D1023" s="106">
        <v>0</v>
      </c>
      <c r="E1023" s="106">
        <v>928800</v>
      </c>
      <c r="F1023" s="106">
        <v>404600</v>
      </c>
      <c r="G1023" s="106">
        <v>0</v>
      </c>
      <c r="H1023" s="106">
        <v>0</v>
      </c>
      <c r="I1023" s="106">
        <v>26544</v>
      </c>
      <c r="J1023" s="106">
        <v>0</v>
      </c>
      <c r="K1023" s="106">
        <v>5626</v>
      </c>
      <c r="L1023" s="107">
        <f t="shared" si="92"/>
        <v>1365570</v>
      </c>
      <c r="M1023" s="107">
        <f t="shared" si="93"/>
        <v>136557</v>
      </c>
      <c r="N1023" s="107">
        <f t="shared" si="90"/>
        <v>1502127</v>
      </c>
      <c r="O1023" s="133">
        <f t="shared" si="94"/>
        <v>1091</v>
      </c>
      <c r="P1023" s="133">
        <f t="shared" si="91"/>
        <v>323.31038739636114</v>
      </c>
    </row>
    <row r="1024" spans="1:16" x14ac:dyDescent="0.2">
      <c r="A1024" s="104">
        <v>31034</v>
      </c>
      <c r="B1024" s="105">
        <v>20</v>
      </c>
      <c r="C1024" s="132">
        <f t="shared" si="95"/>
        <v>9.0235203142652819E-4</v>
      </c>
      <c r="D1024" s="106">
        <v>0</v>
      </c>
      <c r="E1024" s="106">
        <v>0</v>
      </c>
      <c r="F1024" s="106">
        <v>0</v>
      </c>
      <c r="G1024" s="106">
        <v>0</v>
      </c>
      <c r="H1024" s="106">
        <v>234928</v>
      </c>
      <c r="I1024" s="106">
        <v>0</v>
      </c>
      <c r="J1024" s="106">
        <v>0</v>
      </c>
      <c r="K1024" s="106">
        <v>0</v>
      </c>
      <c r="L1024" s="107">
        <f t="shared" si="92"/>
        <v>234928</v>
      </c>
      <c r="M1024" s="107">
        <f t="shared" si="93"/>
        <v>0</v>
      </c>
      <c r="N1024" s="107">
        <f t="shared" si="90"/>
        <v>234928</v>
      </c>
      <c r="O1024" s="133">
        <f t="shared" si="94"/>
        <v>212</v>
      </c>
      <c r="P1024" s="133">
        <f t="shared" si="91"/>
        <v>0</v>
      </c>
    </row>
    <row r="1025" spans="1:16" x14ac:dyDescent="0.2">
      <c r="A1025" s="104">
        <v>31034</v>
      </c>
      <c r="B1025" s="105">
        <v>21</v>
      </c>
      <c r="C1025" s="132">
        <f t="shared" si="95"/>
        <v>9.2026876851261457E-4</v>
      </c>
      <c r="D1025" s="106">
        <v>0</v>
      </c>
      <c r="E1025" s="106">
        <v>0</v>
      </c>
      <c r="F1025" s="106">
        <v>0</v>
      </c>
      <c r="G1025" s="106">
        <v>0</v>
      </c>
      <c r="H1025" s="106">
        <v>128240</v>
      </c>
      <c r="I1025" s="106">
        <v>0</v>
      </c>
      <c r="J1025" s="106">
        <v>38083</v>
      </c>
      <c r="K1025" s="106">
        <v>0</v>
      </c>
      <c r="L1025" s="107">
        <f t="shared" si="92"/>
        <v>166323</v>
      </c>
      <c r="M1025" s="107">
        <f t="shared" si="93"/>
        <v>0</v>
      </c>
      <c r="N1025" s="107">
        <f t="shared" si="90"/>
        <v>166323</v>
      </c>
      <c r="O1025" s="133">
        <f t="shared" si="94"/>
        <v>153</v>
      </c>
      <c r="P1025" s="133">
        <f t="shared" si="91"/>
        <v>0</v>
      </c>
    </row>
    <row r="1026" spans="1:16" x14ac:dyDescent="0.2">
      <c r="A1026" s="104">
        <v>31034</v>
      </c>
      <c r="B1026" s="105">
        <v>22</v>
      </c>
      <c r="C1026" s="132">
        <f t="shared" si="95"/>
        <v>8.1521153741692665E-4</v>
      </c>
      <c r="D1026" s="106">
        <v>0</v>
      </c>
      <c r="E1026" s="106">
        <v>0</v>
      </c>
      <c r="F1026" s="106">
        <v>0</v>
      </c>
      <c r="G1026" s="106">
        <v>0</v>
      </c>
      <c r="H1026" s="106">
        <v>148240</v>
      </c>
      <c r="I1026" s="106">
        <v>0</v>
      </c>
      <c r="J1026" s="106">
        <v>288</v>
      </c>
      <c r="K1026" s="106">
        <v>0</v>
      </c>
      <c r="L1026" s="107">
        <f t="shared" si="92"/>
        <v>148528</v>
      </c>
      <c r="M1026" s="107">
        <f t="shared" si="93"/>
        <v>0</v>
      </c>
      <c r="N1026" s="107">
        <f t="shared" si="90"/>
        <v>148528</v>
      </c>
      <c r="O1026" s="133">
        <f t="shared" si="94"/>
        <v>121</v>
      </c>
      <c r="P1026" s="133">
        <f t="shared" si="91"/>
        <v>0</v>
      </c>
    </row>
    <row r="1027" spans="1:16" x14ac:dyDescent="0.2">
      <c r="A1027" s="104">
        <v>31034</v>
      </c>
      <c r="B1027" s="105">
        <v>23</v>
      </c>
      <c r="C1027" s="132">
        <f t="shared" si="95"/>
        <v>9.2922713705565765E-4</v>
      </c>
      <c r="D1027" s="106">
        <v>53104</v>
      </c>
      <c r="E1027" s="106">
        <v>0</v>
      </c>
      <c r="F1027" s="106">
        <v>0</v>
      </c>
      <c r="G1027" s="106">
        <v>0</v>
      </c>
      <c r="H1027" s="106">
        <v>0</v>
      </c>
      <c r="I1027" s="106">
        <v>0</v>
      </c>
      <c r="J1027" s="106">
        <v>0</v>
      </c>
      <c r="K1027" s="106">
        <v>0</v>
      </c>
      <c r="L1027" s="107">
        <f t="shared" si="92"/>
        <v>53104</v>
      </c>
      <c r="M1027" s="107">
        <f t="shared" si="93"/>
        <v>0</v>
      </c>
      <c r="N1027" s="107">
        <f t="shared" si="90"/>
        <v>53104</v>
      </c>
      <c r="O1027" s="133">
        <f t="shared" si="94"/>
        <v>49</v>
      </c>
      <c r="P1027" s="133">
        <f t="shared" si="91"/>
        <v>0</v>
      </c>
    </row>
    <row r="1028" spans="1:16" x14ac:dyDescent="0.2">
      <c r="A1028" s="104">
        <v>31034</v>
      </c>
      <c r="B1028" s="105">
        <v>24</v>
      </c>
      <c r="C1028" s="132">
        <f t="shared" si="95"/>
        <v>8.0625316887388357E-4</v>
      </c>
      <c r="D1028" s="106">
        <v>211680</v>
      </c>
      <c r="E1028" s="106">
        <v>0</v>
      </c>
      <c r="F1028" s="106">
        <v>0</v>
      </c>
      <c r="G1028" s="106">
        <v>0</v>
      </c>
      <c r="H1028" s="106">
        <v>62912</v>
      </c>
      <c r="I1028" s="106">
        <v>0</v>
      </c>
      <c r="J1028" s="106">
        <v>101271</v>
      </c>
      <c r="K1028" s="106">
        <v>0</v>
      </c>
      <c r="L1028" s="107">
        <f t="shared" si="92"/>
        <v>375863</v>
      </c>
      <c r="M1028" s="107">
        <f t="shared" si="93"/>
        <v>0</v>
      </c>
      <c r="N1028" s="107">
        <f t="shared" si="90"/>
        <v>375863</v>
      </c>
      <c r="O1028" s="133">
        <f t="shared" si="94"/>
        <v>303</v>
      </c>
      <c r="P1028" s="133">
        <f t="shared" si="91"/>
        <v>0</v>
      </c>
    </row>
    <row r="1029" spans="1:16" x14ac:dyDescent="0.2">
      <c r="A1029" s="104">
        <v>31034</v>
      </c>
      <c r="B1029" s="105">
        <v>25</v>
      </c>
      <c r="C1029" s="132">
        <f t="shared" si="95"/>
        <v>6.7513522928934282E-4</v>
      </c>
      <c r="D1029" s="106">
        <v>1771728</v>
      </c>
      <c r="E1029" s="106">
        <v>0</v>
      </c>
      <c r="F1029" s="106">
        <v>0</v>
      </c>
      <c r="G1029" s="106">
        <v>0</v>
      </c>
      <c r="H1029" s="106">
        <v>0</v>
      </c>
      <c r="I1029" s="106">
        <v>0</v>
      </c>
      <c r="J1029" s="106">
        <v>0</v>
      </c>
      <c r="K1029" s="106">
        <v>0</v>
      </c>
      <c r="L1029" s="107">
        <f t="shared" si="92"/>
        <v>1771728</v>
      </c>
      <c r="M1029" s="107">
        <f t="shared" si="93"/>
        <v>0</v>
      </c>
      <c r="N1029" s="107">
        <f t="shared" si="90"/>
        <v>1771728</v>
      </c>
      <c r="O1029" s="133">
        <f t="shared" si="94"/>
        <v>1196</v>
      </c>
      <c r="P1029" s="133">
        <f t="shared" si="91"/>
        <v>0</v>
      </c>
    </row>
    <row r="1030" spans="1:16" x14ac:dyDescent="0.2">
      <c r="A1030" s="104">
        <v>31034</v>
      </c>
      <c r="B1030" s="105">
        <v>26</v>
      </c>
      <c r="C1030" s="132">
        <f t="shared" si="95"/>
        <v>9.0398082570708146E-4</v>
      </c>
      <c r="D1030" s="106">
        <v>360032</v>
      </c>
      <c r="E1030" s="106">
        <v>0</v>
      </c>
      <c r="F1030" s="106">
        <v>0</v>
      </c>
      <c r="G1030" s="106">
        <v>0</v>
      </c>
      <c r="H1030" s="106">
        <v>63360</v>
      </c>
      <c r="I1030" s="106">
        <v>0</v>
      </c>
      <c r="J1030" s="106">
        <v>424</v>
      </c>
      <c r="K1030" s="106">
        <v>0</v>
      </c>
      <c r="L1030" s="107">
        <f t="shared" si="92"/>
        <v>423816</v>
      </c>
      <c r="M1030" s="107">
        <f t="shared" si="93"/>
        <v>0</v>
      </c>
      <c r="N1030" s="107">
        <f t="shared" ref="N1030:N1093" si="96">SUM(L1030:M1030)</f>
        <v>423816</v>
      </c>
      <c r="O1030" s="133">
        <f t="shared" si="94"/>
        <v>383</v>
      </c>
      <c r="P1030" s="133">
        <f t="shared" ref="P1030:P1093" si="97">(G1030+F1030*1.1)*C1030</f>
        <v>0</v>
      </c>
    </row>
    <row r="1031" spans="1:16" x14ac:dyDescent="0.2">
      <c r="A1031" s="104">
        <v>31034</v>
      </c>
      <c r="B1031" s="105">
        <v>27</v>
      </c>
      <c r="C1031" s="132">
        <f t="shared" si="95"/>
        <v>0</v>
      </c>
      <c r="D1031" s="106">
        <v>0</v>
      </c>
      <c r="E1031" s="106">
        <v>0</v>
      </c>
      <c r="F1031" s="106">
        <v>0</v>
      </c>
      <c r="G1031" s="106">
        <v>0</v>
      </c>
      <c r="H1031" s="106">
        <v>0</v>
      </c>
      <c r="I1031" s="106">
        <v>0</v>
      </c>
      <c r="J1031" s="106">
        <v>0</v>
      </c>
      <c r="K1031" s="106">
        <v>0</v>
      </c>
      <c r="L1031" s="107">
        <f t="shared" ref="L1031:L1094" si="98">SUM(D1031:K1031)</f>
        <v>0</v>
      </c>
      <c r="M1031" s="107">
        <f t="shared" ref="M1031:M1094" si="99">IF(B1031&lt;28,E1031+F1031+I1031+K1031,0)*0.1</f>
        <v>0</v>
      </c>
      <c r="N1031" s="107">
        <f t="shared" si="96"/>
        <v>0</v>
      </c>
      <c r="O1031" s="133">
        <f t="shared" ref="O1031:O1094" si="100">ROUND(N1031*C1031,0)</f>
        <v>0</v>
      </c>
      <c r="P1031" s="133">
        <f t="shared" si="97"/>
        <v>0</v>
      </c>
    </row>
    <row r="1032" spans="1:16" x14ac:dyDescent="0.2">
      <c r="A1032" s="104">
        <v>3614</v>
      </c>
      <c r="B1032" s="105">
        <v>1</v>
      </c>
      <c r="C1032" s="132">
        <f t="shared" si="95"/>
        <v>8.1032515457526674E-4</v>
      </c>
      <c r="D1032" s="106">
        <v>3872</v>
      </c>
      <c r="E1032" s="106">
        <v>0</v>
      </c>
      <c r="F1032" s="106">
        <v>0</v>
      </c>
      <c r="G1032" s="106">
        <v>0</v>
      </c>
      <c r="H1032" s="106">
        <v>10016</v>
      </c>
      <c r="I1032" s="106">
        <v>0</v>
      </c>
      <c r="J1032" s="106">
        <v>0</v>
      </c>
      <c r="K1032" s="106">
        <v>0</v>
      </c>
      <c r="L1032" s="107">
        <f t="shared" si="98"/>
        <v>13888</v>
      </c>
      <c r="M1032" s="107">
        <f t="shared" si="99"/>
        <v>0</v>
      </c>
      <c r="N1032" s="107">
        <f t="shared" si="96"/>
        <v>13888</v>
      </c>
      <c r="O1032" s="133">
        <f t="shared" si="100"/>
        <v>11</v>
      </c>
      <c r="P1032" s="133">
        <f t="shared" si="97"/>
        <v>0</v>
      </c>
    </row>
    <row r="1033" spans="1:16" x14ac:dyDescent="0.2">
      <c r="A1033" s="104">
        <v>3614</v>
      </c>
      <c r="B1033" s="105">
        <v>2</v>
      </c>
      <c r="C1033" s="132">
        <f t="shared" si="95"/>
        <v>8.1765472883775655E-4</v>
      </c>
      <c r="D1033" s="106">
        <v>0</v>
      </c>
      <c r="E1033" s="106">
        <v>0</v>
      </c>
      <c r="F1033" s="106">
        <v>0</v>
      </c>
      <c r="G1033" s="106">
        <v>0</v>
      </c>
      <c r="H1033" s="106">
        <v>76512</v>
      </c>
      <c r="I1033" s="106">
        <v>0</v>
      </c>
      <c r="J1033" s="106">
        <v>2106</v>
      </c>
      <c r="K1033" s="106">
        <v>0</v>
      </c>
      <c r="L1033" s="107">
        <f t="shared" si="98"/>
        <v>78618</v>
      </c>
      <c r="M1033" s="107">
        <f t="shared" si="99"/>
        <v>0</v>
      </c>
      <c r="N1033" s="107">
        <f t="shared" si="96"/>
        <v>78618</v>
      </c>
      <c r="O1033" s="133">
        <f t="shared" si="100"/>
        <v>64</v>
      </c>
      <c r="P1033" s="133">
        <f t="shared" si="97"/>
        <v>0</v>
      </c>
    </row>
    <row r="1034" spans="1:16" x14ac:dyDescent="0.2">
      <c r="A1034" s="104">
        <v>3614</v>
      </c>
      <c r="B1034" s="105">
        <v>3</v>
      </c>
      <c r="C1034" s="132">
        <f t="shared" si="95"/>
        <v>7.3214302910870838E-4</v>
      </c>
      <c r="D1034" s="106">
        <v>0</v>
      </c>
      <c r="E1034" s="106">
        <v>222176</v>
      </c>
      <c r="F1034" s="106">
        <v>0</v>
      </c>
      <c r="G1034" s="106">
        <v>0</v>
      </c>
      <c r="H1034" s="106">
        <v>0</v>
      </c>
      <c r="I1034" s="106">
        <v>0</v>
      </c>
      <c r="J1034" s="106">
        <v>0</v>
      </c>
      <c r="K1034" s="106">
        <v>0</v>
      </c>
      <c r="L1034" s="107">
        <f t="shared" si="98"/>
        <v>222176</v>
      </c>
      <c r="M1034" s="107">
        <f t="shared" si="99"/>
        <v>22217.600000000002</v>
      </c>
      <c r="N1034" s="107">
        <f t="shared" si="96"/>
        <v>244393.60000000001</v>
      </c>
      <c r="O1034" s="133">
        <f t="shared" si="100"/>
        <v>179</v>
      </c>
      <c r="P1034" s="133">
        <f t="shared" si="97"/>
        <v>0</v>
      </c>
    </row>
    <row r="1035" spans="1:16" x14ac:dyDescent="0.2">
      <c r="A1035" s="104">
        <v>3614</v>
      </c>
      <c r="B1035" s="105">
        <v>4</v>
      </c>
      <c r="C1035" s="132">
        <f t="shared" si="95"/>
        <v>7.2969983768787848E-4</v>
      </c>
      <c r="D1035" s="106">
        <v>39744</v>
      </c>
      <c r="E1035" s="106">
        <v>5184</v>
      </c>
      <c r="F1035" s="106">
        <v>0</v>
      </c>
      <c r="G1035" s="106">
        <v>0</v>
      </c>
      <c r="H1035" s="106">
        <v>61344</v>
      </c>
      <c r="I1035" s="106">
        <v>3440</v>
      </c>
      <c r="J1035" s="106">
        <v>0</v>
      </c>
      <c r="K1035" s="106">
        <v>0</v>
      </c>
      <c r="L1035" s="107">
        <f t="shared" si="98"/>
        <v>109712</v>
      </c>
      <c r="M1035" s="107">
        <f t="shared" si="99"/>
        <v>862.40000000000009</v>
      </c>
      <c r="N1035" s="107">
        <f t="shared" si="96"/>
        <v>110574.39999999999</v>
      </c>
      <c r="O1035" s="133">
        <f t="shared" si="100"/>
        <v>81</v>
      </c>
      <c r="P1035" s="133">
        <f t="shared" si="97"/>
        <v>0</v>
      </c>
    </row>
    <row r="1036" spans="1:16" x14ac:dyDescent="0.2">
      <c r="A1036" s="104">
        <v>3614</v>
      </c>
      <c r="B1036" s="105">
        <v>5</v>
      </c>
      <c r="C1036" s="132">
        <f t="shared" si="95"/>
        <v>2.8715643166154678E-3</v>
      </c>
      <c r="D1036" s="106">
        <v>0</v>
      </c>
      <c r="E1036" s="106">
        <v>0</v>
      </c>
      <c r="F1036" s="106">
        <v>0</v>
      </c>
      <c r="G1036" s="106">
        <v>0</v>
      </c>
      <c r="H1036" s="106">
        <v>0</v>
      </c>
      <c r="I1036" s="106">
        <v>0</v>
      </c>
      <c r="J1036" s="106">
        <v>0</v>
      </c>
      <c r="K1036" s="106">
        <v>0</v>
      </c>
      <c r="L1036" s="107">
        <f t="shared" si="98"/>
        <v>0</v>
      </c>
      <c r="M1036" s="107">
        <f t="shared" si="99"/>
        <v>0</v>
      </c>
      <c r="N1036" s="107">
        <f t="shared" si="96"/>
        <v>0</v>
      </c>
      <c r="O1036" s="133">
        <f t="shared" si="100"/>
        <v>0</v>
      </c>
      <c r="P1036" s="133">
        <f t="shared" si="97"/>
        <v>0</v>
      </c>
    </row>
    <row r="1037" spans="1:16" x14ac:dyDescent="0.2">
      <c r="A1037" s="104">
        <v>3614</v>
      </c>
      <c r="B1037" s="105">
        <v>6</v>
      </c>
      <c r="C1037" s="132">
        <f t="shared" si="95"/>
        <v>7.9485160891001037E-4</v>
      </c>
      <c r="D1037" s="106">
        <v>4656</v>
      </c>
      <c r="E1037" s="106">
        <v>0</v>
      </c>
      <c r="F1037" s="106">
        <v>0</v>
      </c>
      <c r="G1037" s="106">
        <v>0</v>
      </c>
      <c r="H1037" s="106">
        <v>0</v>
      </c>
      <c r="I1037" s="106">
        <v>0</v>
      </c>
      <c r="J1037" s="106">
        <v>0</v>
      </c>
      <c r="K1037" s="106">
        <v>0</v>
      </c>
      <c r="L1037" s="107">
        <f t="shared" si="98"/>
        <v>4656</v>
      </c>
      <c r="M1037" s="107">
        <f t="shared" si="99"/>
        <v>0</v>
      </c>
      <c r="N1037" s="107">
        <f t="shared" si="96"/>
        <v>4656</v>
      </c>
      <c r="O1037" s="133">
        <f t="shared" si="100"/>
        <v>4</v>
      </c>
      <c r="P1037" s="133">
        <f t="shared" si="97"/>
        <v>0</v>
      </c>
    </row>
    <row r="1038" spans="1:16" x14ac:dyDescent="0.2">
      <c r="A1038" s="104">
        <v>3614</v>
      </c>
      <c r="B1038" s="105">
        <v>7</v>
      </c>
      <c r="C1038" s="132">
        <f t="shared" si="95"/>
        <v>8.746625286571221E-4</v>
      </c>
      <c r="D1038" s="106">
        <v>0</v>
      </c>
      <c r="E1038" s="106">
        <v>85584</v>
      </c>
      <c r="F1038" s="106">
        <v>0</v>
      </c>
      <c r="G1038" s="106">
        <v>0</v>
      </c>
      <c r="H1038" s="106">
        <v>0</v>
      </c>
      <c r="I1038" s="106">
        <v>22912</v>
      </c>
      <c r="J1038" s="106">
        <v>0</v>
      </c>
      <c r="K1038" s="106">
        <v>0</v>
      </c>
      <c r="L1038" s="107">
        <f t="shared" si="98"/>
        <v>108496</v>
      </c>
      <c r="M1038" s="107">
        <f t="shared" si="99"/>
        <v>10849.6</v>
      </c>
      <c r="N1038" s="107">
        <f t="shared" si="96"/>
        <v>119345.60000000001</v>
      </c>
      <c r="O1038" s="133">
        <f t="shared" si="100"/>
        <v>104</v>
      </c>
      <c r="P1038" s="133">
        <f t="shared" si="97"/>
        <v>0</v>
      </c>
    </row>
    <row r="1039" spans="1:16" x14ac:dyDescent="0.2">
      <c r="A1039" s="104">
        <v>3614</v>
      </c>
      <c r="B1039" s="105">
        <v>8</v>
      </c>
      <c r="C1039" s="132">
        <f t="shared" si="95"/>
        <v>9.0886720854874148E-4</v>
      </c>
      <c r="D1039" s="106">
        <v>0</v>
      </c>
      <c r="E1039" s="106">
        <v>0</v>
      </c>
      <c r="F1039" s="106">
        <v>0</v>
      </c>
      <c r="G1039" s="106">
        <v>0</v>
      </c>
      <c r="H1039" s="106">
        <v>13056</v>
      </c>
      <c r="I1039" s="106">
        <v>0</v>
      </c>
      <c r="J1039" s="106">
        <v>2800</v>
      </c>
      <c r="K1039" s="106">
        <v>0</v>
      </c>
      <c r="L1039" s="107">
        <f t="shared" si="98"/>
        <v>15856</v>
      </c>
      <c r="M1039" s="107">
        <f t="shared" si="99"/>
        <v>0</v>
      </c>
      <c r="N1039" s="107">
        <f t="shared" si="96"/>
        <v>15856</v>
      </c>
      <c r="O1039" s="133">
        <f t="shared" si="100"/>
        <v>14</v>
      </c>
      <c r="P1039" s="133">
        <f t="shared" si="97"/>
        <v>0</v>
      </c>
    </row>
    <row r="1040" spans="1:16" x14ac:dyDescent="0.2">
      <c r="A1040" s="104">
        <v>3614</v>
      </c>
      <c r="B1040" s="105">
        <v>9</v>
      </c>
      <c r="C1040" s="132">
        <f t="shared" si="95"/>
        <v>7.8019246038503074E-4</v>
      </c>
      <c r="D1040" s="106">
        <v>15648</v>
      </c>
      <c r="E1040" s="106">
        <v>14496</v>
      </c>
      <c r="F1040" s="106">
        <v>0</v>
      </c>
      <c r="G1040" s="106">
        <v>0</v>
      </c>
      <c r="H1040" s="106">
        <v>73568</v>
      </c>
      <c r="I1040" s="106">
        <v>0</v>
      </c>
      <c r="J1040" s="106">
        <v>1442</v>
      </c>
      <c r="K1040" s="106">
        <v>0</v>
      </c>
      <c r="L1040" s="107">
        <f t="shared" si="98"/>
        <v>105154</v>
      </c>
      <c r="M1040" s="107">
        <f t="shared" si="99"/>
        <v>1449.6000000000001</v>
      </c>
      <c r="N1040" s="107">
        <f t="shared" si="96"/>
        <v>106603.6</v>
      </c>
      <c r="O1040" s="133">
        <f t="shared" si="100"/>
        <v>83</v>
      </c>
      <c r="P1040" s="133">
        <f t="shared" si="97"/>
        <v>0</v>
      </c>
    </row>
    <row r="1041" spans="1:16" x14ac:dyDescent="0.2">
      <c r="A1041" s="104">
        <v>3614</v>
      </c>
      <c r="B1041" s="105">
        <v>10</v>
      </c>
      <c r="C1041" s="132">
        <f t="shared" si="95"/>
        <v>1.1564439391928429E-3</v>
      </c>
      <c r="D1041" s="106">
        <v>0</v>
      </c>
      <c r="E1041" s="106">
        <v>352</v>
      </c>
      <c r="F1041" s="106">
        <v>0</v>
      </c>
      <c r="G1041" s="106">
        <v>0</v>
      </c>
      <c r="H1041" s="106">
        <v>0</v>
      </c>
      <c r="I1041" s="106">
        <v>0</v>
      </c>
      <c r="J1041" s="106">
        <v>0</v>
      </c>
      <c r="K1041" s="106">
        <v>0</v>
      </c>
      <c r="L1041" s="107">
        <f t="shared" si="98"/>
        <v>352</v>
      </c>
      <c r="M1041" s="107">
        <f t="shared" si="99"/>
        <v>35.200000000000003</v>
      </c>
      <c r="N1041" s="107">
        <f t="shared" si="96"/>
        <v>387.2</v>
      </c>
      <c r="O1041" s="133">
        <f t="shared" si="100"/>
        <v>0</v>
      </c>
      <c r="P1041" s="133">
        <f t="shared" si="97"/>
        <v>0</v>
      </c>
    </row>
    <row r="1042" spans="1:16" x14ac:dyDescent="0.2">
      <c r="A1042" s="104">
        <v>3614</v>
      </c>
      <c r="B1042" s="105">
        <v>11</v>
      </c>
      <c r="C1042" s="132">
        <f t="shared" si="95"/>
        <v>8.0055238889194702E-4</v>
      </c>
      <c r="D1042" s="106">
        <v>0</v>
      </c>
      <c r="E1042" s="106">
        <v>0</v>
      </c>
      <c r="F1042" s="106">
        <v>0</v>
      </c>
      <c r="G1042" s="106">
        <v>0</v>
      </c>
      <c r="H1042" s="106">
        <v>0</v>
      </c>
      <c r="I1042" s="106">
        <v>19280</v>
      </c>
      <c r="J1042" s="106">
        <v>0</v>
      </c>
      <c r="K1042" s="106">
        <v>384</v>
      </c>
      <c r="L1042" s="107">
        <f t="shared" si="98"/>
        <v>19664</v>
      </c>
      <c r="M1042" s="107">
        <f t="shared" si="99"/>
        <v>1966.4</v>
      </c>
      <c r="N1042" s="107">
        <f t="shared" si="96"/>
        <v>21630.400000000001</v>
      </c>
      <c r="O1042" s="133">
        <f t="shared" si="100"/>
        <v>17</v>
      </c>
      <c r="P1042" s="133">
        <f t="shared" si="97"/>
        <v>0</v>
      </c>
    </row>
    <row r="1043" spans="1:16" x14ac:dyDescent="0.2">
      <c r="A1043" s="104">
        <v>3614</v>
      </c>
      <c r="B1043" s="105">
        <v>12</v>
      </c>
      <c r="C1043" s="132">
        <f t="shared" si="95"/>
        <v>7.6960529756143418E-4</v>
      </c>
      <c r="D1043" s="106">
        <v>251088</v>
      </c>
      <c r="E1043" s="106">
        <v>0</v>
      </c>
      <c r="F1043" s="106">
        <v>0</v>
      </c>
      <c r="G1043" s="106">
        <v>126080</v>
      </c>
      <c r="H1043" s="106">
        <v>0</v>
      </c>
      <c r="I1043" s="106">
        <v>0</v>
      </c>
      <c r="J1043" s="106">
        <v>0</v>
      </c>
      <c r="K1043" s="106">
        <v>0</v>
      </c>
      <c r="L1043" s="107">
        <f t="shared" si="98"/>
        <v>377168</v>
      </c>
      <c r="M1043" s="107">
        <f t="shared" si="99"/>
        <v>0</v>
      </c>
      <c r="N1043" s="107">
        <f t="shared" si="96"/>
        <v>377168</v>
      </c>
      <c r="O1043" s="133">
        <f t="shared" si="100"/>
        <v>290</v>
      </c>
      <c r="P1043" s="133">
        <f t="shared" si="97"/>
        <v>97.031835916545617</v>
      </c>
    </row>
    <row r="1044" spans="1:16" x14ac:dyDescent="0.2">
      <c r="A1044" s="104">
        <v>3614</v>
      </c>
      <c r="B1044" s="105">
        <v>13</v>
      </c>
      <c r="C1044" s="132">
        <f t="shared" si="95"/>
        <v>7.1666948344345212E-4</v>
      </c>
      <c r="D1044" s="106">
        <v>20352</v>
      </c>
      <c r="E1044" s="106">
        <v>0</v>
      </c>
      <c r="F1044" s="106">
        <v>0</v>
      </c>
      <c r="G1044" s="106">
        <v>0</v>
      </c>
      <c r="H1044" s="106">
        <v>0</v>
      </c>
      <c r="I1044" s="106">
        <v>0</v>
      </c>
      <c r="J1044" s="106">
        <v>0</v>
      </c>
      <c r="K1044" s="106">
        <v>0</v>
      </c>
      <c r="L1044" s="107">
        <f t="shared" si="98"/>
        <v>20352</v>
      </c>
      <c r="M1044" s="107">
        <f t="shared" si="99"/>
        <v>0</v>
      </c>
      <c r="N1044" s="107">
        <f t="shared" si="96"/>
        <v>20352</v>
      </c>
      <c r="O1044" s="133">
        <f t="shared" si="100"/>
        <v>15</v>
      </c>
      <c r="P1044" s="133">
        <f t="shared" si="97"/>
        <v>0</v>
      </c>
    </row>
    <row r="1045" spans="1:16" x14ac:dyDescent="0.2">
      <c r="A1045" s="104">
        <v>3614</v>
      </c>
      <c r="B1045" s="105">
        <v>14</v>
      </c>
      <c r="C1045" s="132">
        <f t="shared" si="95"/>
        <v>1.1613303220345029E-3</v>
      </c>
      <c r="D1045" s="106">
        <v>0</v>
      </c>
      <c r="E1045" s="106">
        <v>0</v>
      </c>
      <c r="F1045" s="106">
        <v>0</v>
      </c>
      <c r="G1045" s="106">
        <v>0</v>
      </c>
      <c r="H1045" s="106">
        <v>0</v>
      </c>
      <c r="I1045" s="106">
        <v>27840</v>
      </c>
      <c r="J1045" s="106">
        <v>0</v>
      </c>
      <c r="K1045" s="106">
        <v>2636</v>
      </c>
      <c r="L1045" s="107">
        <f t="shared" si="98"/>
        <v>30476</v>
      </c>
      <c r="M1045" s="107">
        <f t="shared" si="99"/>
        <v>3047.6000000000004</v>
      </c>
      <c r="N1045" s="107">
        <f t="shared" si="96"/>
        <v>33523.599999999999</v>
      </c>
      <c r="O1045" s="133">
        <f t="shared" si="100"/>
        <v>39</v>
      </c>
      <c r="P1045" s="133">
        <f t="shared" si="97"/>
        <v>0</v>
      </c>
    </row>
    <row r="1046" spans="1:16" x14ac:dyDescent="0.2">
      <c r="A1046" s="104">
        <v>3614</v>
      </c>
      <c r="B1046" s="105">
        <v>15</v>
      </c>
      <c r="C1046" s="132">
        <f t="shared" si="95"/>
        <v>1.6320518691144066E-3</v>
      </c>
      <c r="D1046" s="106">
        <v>0</v>
      </c>
      <c r="E1046" s="106">
        <v>0</v>
      </c>
      <c r="F1046" s="106">
        <v>0</v>
      </c>
      <c r="G1046" s="106">
        <v>0</v>
      </c>
      <c r="H1046" s="106">
        <v>0</v>
      </c>
      <c r="I1046" s="106">
        <v>0</v>
      </c>
      <c r="J1046" s="106">
        <v>0</v>
      </c>
      <c r="K1046" s="106">
        <v>0</v>
      </c>
      <c r="L1046" s="107">
        <f t="shared" si="98"/>
        <v>0</v>
      </c>
      <c r="M1046" s="107">
        <f t="shared" si="99"/>
        <v>0</v>
      </c>
      <c r="N1046" s="107">
        <f t="shared" si="96"/>
        <v>0</v>
      </c>
      <c r="O1046" s="133">
        <f t="shared" si="100"/>
        <v>0</v>
      </c>
      <c r="P1046" s="133">
        <f t="shared" si="97"/>
        <v>0</v>
      </c>
    </row>
    <row r="1047" spans="1:16" x14ac:dyDescent="0.2">
      <c r="A1047" s="104">
        <v>3614</v>
      </c>
      <c r="B1047" s="105">
        <v>16</v>
      </c>
      <c r="C1047" s="132">
        <f t="shared" si="95"/>
        <v>9.4958706556257393E-4</v>
      </c>
      <c r="D1047" s="106">
        <v>0</v>
      </c>
      <c r="E1047" s="106">
        <v>0</v>
      </c>
      <c r="F1047" s="106">
        <v>0</v>
      </c>
      <c r="G1047" s="106">
        <v>0</v>
      </c>
      <c r="H1047" s="106">
        <v>0</v>
      </c>
      <c r="I1047" s="106">
        <v>26928</v>
      </c>
      <c r="J1047" s="106">
        <v>0</v>
      </c>
      <c r="K1047" s="106">
        <v>29248</v>
      </c>
      <c r="L1047" s="107">
        <f t="shared" si="98"/>
        <v>56176</v>
      </c>
      <c r="M1047" s="107">
        <f t="shared" si="99"/>
        <v>5617.6</v>
      </c>
      <c r="N1047" s="107">
        <f t="shared" si="96"/>
        <v>61793.599999999999</v>
      </c>
      <c r="O1047" s="133">
        <f t="shared" si="100"/>
        <v>59</v>
      </c>
      <c r="P1047" s="133">
        <f t="shared" si="97"/>
        <v>0</v>
      </c>
    </row>
    <row r="1048" spans="1:16" x14ac:dyDescent="0.2">
      <c r="A1048" s="104">
        <v>3614</v>
      </c>
      <c r="B1048" s="105">
        <v>17</v>
      </c>
      <c r="C1048" s="132">
        <f t="shared" si="95"/>
        <v>1.30303542444264E-3</v>
      </c>
      <c r="D1048" s="106">
        <v>0</v>
      </c>
      <c r="E1048" s="106">
        <v>0</v>
      </c>
      <c r="F1048" s="106">
        <v>0</v>
      </c>
      <c r="G1048" s="106">
        <v>0</v>
      </c>
      <c r="H1048" s="106">
        <v>0</v>
      </c>
      <c r="I1048" s="106">
        <v>0</v>
      </c>
      <c r="J1048" s="106">
        <v>0</v>
      </c>
      <c r="K1048" s="106">
        <v>0</v>
      </c>
      <c r="L1048" s="107">
        <f t="shared" si="98"/>
        <v>0</v>
      </c>
      <c r="M1048" s="107">
        <f t="shared" si="99"/>
        <v>0</v>
      </c>
      <c r="N1048" s="107">
        <f t="shared" si="96"/>
        <v>0</v>
      </c>
      <c r="O1048" s="133">
        <f t="shared" si="100"/>
        <v>0</v>
      </c>
      <c r="P1048" s="133">
        <f t="shared" si="97"/>
        <v>0</v>
      </c>
    </row>
    <row r="1049" spans="1:16" x14ac:dyDescent="0.2">
      <c r="A1049" s="104">
        <v>3614</v>
      </c>
      <c r="B1049" s="105">
        <v>18</v>
      </c>
      <c r="C1049" s="132">
        <f t="shared" si="95"/>
        <v>9.8053415689308655E-4</v>
      </c>
      <c r="D1049" s="106">
        <v>0</v>
      </c>
      <c r="E1049" s="106">
        <v>0</v>
      </c>
      <c r="F1049" s="106">
        <v>0</v>
      </c>
      <c r="G1049" s="106">
        <v>0</v>
      </c>
      <c r="H1049" s="106">
        <v>0</v>
      </c>
      <c r="I1049" s="106">
        <v>69616</v>
      </c>
      <c r="J1049" s="106">
        <v>0</v>
      </c>
      <c r="K1049" s="106">
        <v>0</v>
      </c>
      <c r="L1049" s="107">
        <f t="shared" si="98"/>
        <v>69616</v>
      </c>
      <c r="M1049" s="107">
        <f t="shared" si="99"/>
        <v>6961.6</v>
      </c>
      <c r="N1049" s="107">
        <f t="shared" si="96"/>
        <v>76577.600000000006</v>
      </c>
      <c r="O1049" s="133">
        <f t="shared" si="100"/>
        <v>75</v>
      </c>
      <c r="P1049" s="133">
        <f t="shared" si="97"/>
        <v>0</v>
      </c>
    </row>
    <row r="1050" spans="1:16" x14ac:dyDescent="0.2">
      <c r="A1050" s="104">
        <v>3614</v>
      </c>
      <c r="B1050" s="105">
        <v>19</v>
      </c>
      <c r="C1050" s="132">
        <f t="shared" si="95"/>
        <v>7.2644224912677183E-4</v>
      </c>
      <c r="D1050" s="106">
        <v>0</v>
      </c>
      <c r="E1050" s="106">
        <v>102288</v>
      </c>
      <c r="F1050" s="106">
        <v>87637</v>
      </c>
      <c r="G1050" s="106">
        <v>0</v>
      </c>
      <c r="H1050" s="106">
        <v>0</v>
      </c>
      <c r="I1050" s="106">
        <v>0</v>
      </c>
      <c r="J1050" s="106">
        <v>0</v>
      </c>
      <c r="K1050" s="106">
        <v>0</v>
      </c>
      <c r="L1050" s="107">
        <f t="shared" si="98"/>
        <v>189925</v>
      </c>
      <c r="M1050" s="107">
        <f t="shared" si="99"/>
        <v>18992.5</v>
      </c>
      <c r="N1050" s="107">
        <f t="shared" si="96"/>
        <v>208917.5</v>
      </c>
      <c r="O1050" s="133">
        <f t="shared" si="100"/>
        <v>152</v>
      </c>
      <c r="P1050" s="133">
        <f t="shared" si="97"/>
        <v>70.029541325395201</v>
      </c>
    </row>
    <row r="1051" spans="1:16" x14ac:dyDescent="0.2">
      <c r="A1051" s="104">
        <v>3614</v>
      </c>
      <c r="B1051" s="105">
        <v>20</v>
      </c>
      <c r="C1051" s="132">
        <f t="shared" si="95"/>
        <v>9.0235203142652819E-4</v>
      </c>
      <c r="D1051" s="106">
        <v>0</v>
      </c>
      <c r="E1051" s="106">
        <v>0</v>
      </c>
      <c r="F1051" s="106">
        <v>0</v>
      </c>
      <c r="G1051" s="106">
        <v>0</v>
      </c>
      <c r="H1051" s="106">
        <v>54688</v>
      </c>
      <c r="I1051" s="106">
        <v>0</v>
      </c>
      <c r="J1051" s="106">
        <v>0</v>
      </c>
      <c r="K1051" s="106">
        <v>0</v>
      </c>
      <c r="L1051" s="107">
        <f t="shared" si="98"/>
        <v>54688</v>
      </c>
      <c r="M1051" s="107">
        <f t="shared" si="99"/>
        <v>0</v>
      </c>
      <c r="N1051" s="107">
        <f t="shared" si="96"/>
        <v>54688</v>
      </c>
      <c r="O1051" s="133">
        <f t="shared" si="100"/>
        <v>49</v>
      </c>
      <c r="P1051" s="133">
        <f t="shared" si="97"/>
        <v>0</v>
      </c>
    </row>
    <row r="1052" spans="1:16" x14ac:dyDescent="0.2">
      <c r="A1052" s="104">
        <v>3614</v>
      </c>
      <c r="B1052" s="105">
        <v>21</v>
      </c>
      <c r="C1052" s="132">
        <f t="shared" si="95"/>
        <v>9.2026876851261457E-4</v>
      </c>
      <c r="D1052" s="106">
        <v>0</v>
      </c>
      <c r="E1052" s="106">
        <v>0</v>
      </c>
      <c r="F1052" s="106">
        <v>0</v>
      </c>
      <c r="G1052" s="106">
        <v>0</v>
      </c>
      <c r="H1052" s="106">
        <v>23520</v>
      </c>
      <c r="I1052" s="106">
        <v>0</v>
      </c>
      <c r="J1052" s="106">
        <v>27460</v>
      </c>
      <c r="K1052" s="106">
        <v>0</v>
      </c>
      <c r="L1052" s="107">
        <f t="shared" si="98"/>
        <v>50980</v>
      </c>
      <c r="M1052" s="107">
        <f t="shared" si="99"/>
        <v>0</v>
      </c>
      <c r="N1052" s="107">
        <f t="shared" si="96"/>
        <v>50980</v>
      </c>
      <c r="O1052" s="133">
        <f t="shared" si="100"/>
        <v>47</v>
      </c>
      <c r="P1052" s="133">
        <f t="shared" si="97"/>
        <v>0</v>
      </c>
    </row>
    <row r="1053" spans="1:16" x14ac:dyDescent="0.2">
      <c r="A1053" s="104">
        <v>3614</v>
      </c>
      <c r="B1053" s="105">
        <v>22</v>
      </c>
      <c r="C1053" s="132">
        <f t="shared" si="95"/>
        <v>8.1521153741692665E-4</v>
      </c>
      <c r="D1053" s="106">
        <v>0</v>
      </c>
      <c r="E1053" s="106">
        <v>0</v>
      </c>
      <c r="F1053" s="106">
        <v>0</v>
      </c>
      <c r="G1053" s="106">
        <v>0</v>
      </c>
      <c r="H1053" s="106">
        <v>3264</v>
      </c>
      <c r="I1053" s="106">
        <v>0</v>
      </c>
      <c r="J1053" s="106">
        <v>0</v>
      </c>
      <c r="K1053" s="106">
        <v>0</v>
      </c>
      <c r="L1053" s="107">
        <f t="shared" si="98"/>
        <v>3264</v>
      </c>
      <c r="M1053" s="107">
        <f t="shared" si="99"/>
        <v>0</v>
      </c>
      <c r="N1053" s="107">
        <f t="shared" si="96"/>
        <v>3264</v>
      </c>
      <c r="O1053" s="133">
        <f t="shared" si="100"/>
        <v>3</v>
      </c>
      <c r="P1053" s="133">
        <f t="shared" si="97"/>
        <v>0</v>
      </c>
    </row>
    <row r="1054" spans="1:16" x14ac:dyDescent="0.2">
      <c r="A1054" s="104">
        <v>3614</v>
      </c>
      <c r="B1054" s="105">
        <v>23</v>
      </c>
      <c r="C1054" s="132">
        <f t="shared" si="95"/>
        <v>9.2922713705565765E-4</v>
      </c>
      <c r="D1054" s="106">
        <v>54288</v>
      </c>
      <c r="E1054" s="106">
        <v>0</v>
      </c>
      <c r="F1054" s="106">
        <v>0</v>
      </c>
      <c r="G1054" s="106">
        <v>0</v>
      </c>
      <c r="H1054" s="106">
        <v>0</v>
      </c>
      <c r="I1054" s="106">
        <v>0</v>
      </c>
      <c r="J1054" s="106">
        <v>480</v>
      </c>
      <c r="K1054" s="106">
        <v>0</v>
      </c>
      <c r="L1054" s="107">
        <f t="shared" si="98"/>
        <v>54768</v>
      </c>
      <c r="M1054" s="107">
        <f t="shared" si="99"/>
        <v>0</v>
      </c>
      <c r="N1054" s="107">
        <f t="shared" si="96"/>
        <v>54768</v>
      </c>
      <c r="O1054" s="133">
        <f t="shared" si="100"/>
        <v>51</v>
      </c>
      <c r="P1054" s="133">
        <f t="shared" si="97"/>
        <v>0</v>
      </c>
    </row>
    <row r="1055" spans="1:16" x14ac:dyDescent="0.2">
      <c r="A1055" s="104">
        <v>3614</v>
      </c>
      <c r="B1055" s="105">
        <v>24</v>
      </c>
      <c r="C1055" s="132">
        <f t="shared" si="95"/>
        <v>8.0625316887388357E-4</v>
      </c>
      <c r="D1055" s="106">
        <v>19232</v>
      </c>
      <c r="E1055" s="106">
        <v>0</v>
      </c>
      <c r="F1055" s="106">
        <v>0</v>
      </c>
      <c r="G1055" s="106">
        <v>0</v>
      </c>
      <c r="H1055" s="106">
        <v>60064</v>
      </c>
      <c r="I1055" s="106">
        <v>0</v>
      </c>
      <c r="J1055" s="106">
        <v>10959</v>
      </c>
      <c r="K1055" s="106">
        <v>0</v>
      </c>
      <c r="L1055" s="107">
        <f t="shared" si="98"/>
        <v>90255</v>
      </c>
      <c r="M1055" s="107">
        <f t="shared" si="99"/>
        <v>0</v>
      </c>
      <c r="N1055" s="107">
        <f t="shared" si="96"/>
        <v>90255</v>
      </c>
      <c r="O1055" s="133">
        <f t="shared" si="100"/>
        <v>73</v>
      </c>
      <c r="P1055" s="133">
        <f t="shared" si="97"/>
        <v>0</v>
      </c>
    </row>
    <row r="1056" spans="1:16" x14ac:dyDescent="0.2">
      <c r="A1056" s="104">
        <v>3614</v>
      </c>
      <c r="B1056" s="105">
        <v>25</v>
      </c>
      <c r="C1056" s="132">
        <f t="shared" si="95"/>
        <v>6.7513522928934282E-4</v>
      </c>
      <c r="D1056" s="106">
        <v>419376</v>
      </c>
      <c r="E1056" s="106">
        <v>0</v>
      </c>
      <c r="F1056" s="106">
        <v>0</v>
      </c>
      <c r="G1056" s="106">
        <v>0</v>
      </c>
      <c r="H1056" s="106">
        <v>3456</v>
      </c>
      <c r="I1056" s="106">
        <v>0</v>
      </c>
      <c r="J1056" s="106">
        <v>296</v>
      </c>
      <c r="K1056" s="106">
        <v>0</v>
      </c>
      <c r="L1056" s="107">
        <f t="shared" si="98"/>
        <v>423128</v>
      </c>
      <c r="M1056" s="107">
        <f t="shared" si="99"/>
        <v>0</v>
      </c>
      <c r="N1056" s="107">
        <f t="shared" si="96"/>
        <v>423128</v>
      </c>
      <c r="O1056" s="133">
        <f t="shared" si="100"/>
        <v>286</v>
      </c>
      <c r="P1056" s="133">
        <f t="shared" si="97"/>
        <v>0</v>
      </c>
    </row>
    <row r="1057" spans="1:16" x14ac:dyDescent="0.2">
      <c r="A1057" s="104">
        <v>3614</v>
      </c>
      <c r="B1057" s="105">
        <v>26</v>
      </c>
      <c r="C1057" s="132">
        <f t="shared" ref="C1057:C1120" si="101">C1030</f>
        <v>9.0398082570708146E-4</v>
      </c>
      <c r="D1057" s="106">
        <v>62880</v>
      </c>
      <c r="E1057" s="106">
        <v>0</v>
      </c>
      <c r="F1057" s="106">
        <v>0</v>
      </c>
      <c r="G1057" s="106">
        <v>0</v>
      </c>
      <c r="H1057" s="106">
        <v>0</v>
      </c>
      <c r="I1057" s="106">
        <v>0</v>
      </c>
      <c r="J1057" s="106">
        <v>0</v>
      </c>
      <c r="K1057" s="106">
        <v>0</v>
      </c>
      <c r="L1057" s="107">
        <f t="shared" si="98"/>
        <v>62880</v>
      </c>
      <c r="M1057" s="107">
        <f t="shared" si="99"/>
        <v>0</v>
      </c>
      <c r="N1057" s="107">
        <f t="shared" si="96"/>
        <v>62880</v>
      </c>
      <c r="O1057" s="133">
        <f t="shared" si="100"/>
        <v>57</v>
      </c>
      <c r="P1057" s="133">
        <f t="shared" si="97"/>
        <v>0</v>
      </c>
    </row>
    <row r="1058" spans="1:16" x14ac:dyDescent="0.2">
      <c r="A1058" s="104">
        <v>3614</v>
      </c>
      <c r="B1058" s="105">
        <v>27</v>
      </c>
      <c r="C1058" s="132">
        <f t="shared" si="101"/>
        <v>0</v>
      </c>
      <c r="D1058" s="106">
        <v>0</v>
      </c>
      <c r="E1058" s="106">
        <v>0</v>
      </c>
      <c r="F1058" s="106">
        <v>0</v>
      </c>
      <c r="G1058" s="106">
        <v>0</v>
      </c>
      <c r="H1058" s="106">
        <v>0</v>
      </c>
      <c r="I1058" s="106">
        <v>0</v>
      </c>
      <c r="J1058" s="106">
        <v>0</v>
      </c>
      <c r="K1058" s="106">
        <v>0</v>
      </c>
      <c r="L1058" s="107">
        <f t="shared" si="98"/>
        <v>0</v>
      </c>
      <c r="M1058" s="107">
        <f t="shared" si="99"/>
        <v>0</v>
      </c>
      <c r="N1058" s="107">
        <f t="shared" si="96"/>
        <v>0</v>
      </c>
      <c r="O1058" s="133">
        <f t="shared" si="100"/>
        <v>0</v>
      </c>
      <c r="P1058" s="133">
        <f t="shared" si="97"/>
        <v>0</v>
      </c>
    </row>
    <row r="1059" spans="1:16" x14ac:dyDescent="0.2">
      <c r="A1059" s="104">
        <v>3626</v>
      </c>
      <c r="B1059" s="105">
        <v>1</v>
      </c>
      <c r="C1059" s="132">
        <f t="shared" si="101"/>
        <v>8.1032515457526674E-4</v>
      </c>
      <c r="D1059" s="106">
        <v>21744</v>
      </c>
      <c r="E1059" s="106">
        <v>0</v>
      </c>
      <c r="F1059" s="106">
        <v>0</v>
      </c>
      <c r="G1059" s="106">
        <v>0</v>
      </c>
      <c r="H1059" s="106">
        <v>15456</v>
      </c>
      <c r="I1059" s="106">
        <v>0</v>
      </c>
      <c r="J1059" s="106">
        <v>1992</v>
      </c>
      <c r="K1059" s="106">
        <v>0</v>
      </c>
      <c r="L1059" s="107">
        <f t="shared" si="98"/>
        <v>39192</v>
      </c>
      <c r="M1059" s="107">
        <f t="shared" si="99"/>
        <v>0</v>
      </c>
      <c r="N1059" s="107">
        <f t="shared" si="96"/>
        <v>39192</v>
      </c>
      <c r="O1059" s="133">
        <f t="shared" si="100"/>
        <v>32</v>
      </c>
      <c r="P1059" s="133">
        <f t="shared" si="97"/>
        <v>0</v>
      </c>
    </row>
    <row r="1060" spans="1:16" x14ac:dyDescent="0.2">
      <c r="A1060" s="104">
        <v>3626</v>
      </c>
      <c r="B1060" s="105">
        <v>2</v>
      </c>
      <c r="C1060" s="132">
        <f t="shared" si="101"/>
        <v>8.1765472883775655E-4</v>
      </c>
      <c r="D1060" s="106">
        <v>5616</v>
      </c>
      <c r="E1060" s="106">
        <v>0</v>
      </c>
      <c r="F1060" s="106">
        <v>0</v>
      </c>
      <c r="G1060" s="106">
        <v>0</v>
      </c>
      <c r="H1060" s="106">
        <v>50640</v>
      </c>
      <c r="I1060" s="106">
        <v>0</v>
      </c>
      <c r="J1060" s="106">
        <v>11000</v>
      </c>
      <c r="K1060" s="106">
        <v>0</v>
      </c>
      <c r="L1060" s="107">
        <f t="shared" si="98"/>
        <v>67256</v>
      </c>
      <c r="M1060" s="107">
        <f t="shared" si="99"/>
        <v>0</v>
      </c>
      <c r="N1060" s="107">
        <f t="shared" si="96"/>
        <v>67256</v>
      </c>
      <c r="O1060" s="133">
        <f t="shared" si="100"/>
        <v>55</v>
      </c>
      <c r="P1060" s="133">
        <f t="shared" si="97"/>
        <v>0</v>
      </c>
    </row>
    <row r="1061" spans="1:16" x14ac:dyDescent="0.2">
      <c r="A1061" s="104">
        <v>3626</v>
      </c>
      <c r="B1061" s="105">
        <v>3</v>
      </c>
      <c r="C1061" s="132">
        <f t="shared" si="101"/>
        <v>7.3214302910870838E-4</v>
      </c>
      <c r="D1061" s="106">
        <v>0</v>
      </c>
      <c r="E1061" s="106">
        <v>2608656</v>
      </c>
      <c r="F1061" s="106">
        <v>0</v>
      </c>
      <c r="G1061" s="106">
        <v>0</v>
      </c>
      <c r="H1061" s="106">
        <v>0</v>
      </c>
      <c r="I1061" s="106">
        <v>0</v>
      </c>
      <c r="J1061" s="106">
        <v>0</v>
      </c>
      <c r="K1061" s="106">
        <v>808</v>
      </c>
      <c r="L1061" s="107">
        <f t="shared" si="98"/>
        <v>2609464</v>
      </c>
      <c r="M1061" s="107">
        <f t="shared" si="99"/>
        <v>260946.40000000002</v>
      </c>
      <c r="N1061" s="107">
        <f t="shared" si="96"/>
        <v>2870410.4</v>
      </c>
      <c r="O1061" s="133">
        <f t="shared" si="100"/>
        <v>2102</v>
      </c>
      <c r="P1061" s="133">
        <f t="shared" si="97"/>
        <v>0</v>
      </c>
    </row>
    <row r="1062" spans="1:16" x14ac:dyDescent="0.2">
      <c r="A1062" s="104">
        <v>3626</v>
      </c>
      <c r="B1062" s="105">
        <v>4</v>
      </c>
      <c r="C1062" s="132">
        <f t="shared" si="101"/>
        <v>7.2969983768787848E-4</v>
      </c>
      <c r="D1062" s="106">
        <v>284592</v>
      </c>
      <c r="E1062" s="106">
        <v>394320</v>
      </c>
      <c r="F1062" s="106">
        <v>0</v>
      </c>
      <c r="G1062" s="106">
        <v>0</v>
      </c>
      <c r="H1062" s="106">
        <v>493040</v>
      </c>
      <c r="I1062" s="106">
        <v>79072</v>
      </c>
      <c r="J1062" s="106">
        <v>68057</v>
      </c>
      <c r="K1062" s="106">
        <v>8656</v>
      </c>
      <c r="L1062" s="107">
        <f t="shared" si="98"/>
        <v>1327737</v>
      </c>
      <c r="M1062" s="107">
        <f t="shared" si="99"/>
        <v>48204.800000000003</v>
      </c>
      <c r="N1062" s="107">
        <f t="shared" si="96"/>
        <v>1375941.8</v>
      </c>
      <c r="O1062" s="133">
        <f t="shared" si="100"/>
        <v>1004</v>
      </c>
      <c r="P1062" s="133">
        <f t="shared" si="97"/>
        <v>0</v>
      </c>
    </row>
    <row r="1063" spans="1:16" x14ac:dyDescent="0.2">
      <c r="A1063" s="104">
        <v>3626</v>
      </c>
      <c r="B1063" s="105">
        <v>5</v>
      </c>
      <c r="C1063" s="132">
        <f t="shared" si="101"/>
        <v>2.8715643166154678E-3</v>
      </c>
      <c r="D1063" s="106">
        <v>0</v>
      </c>
      <c r="E1063" s="106">
        <v>0</v>
      </c>
      <c r="F1063" s="106">
        <v>0</v>
      </c>
      <c r="G1063" s="106">
        <v>0</v>
      </c>
      <c r="H1063" s="106">
        <v>28912</v>
      </c>
      <c r="I1063" s="106">
        <v>0</v>
      </c>
      <c r="J1063" s="106">
        <v>480</v>
      </c>
      <c r="K1063" s="106">
        <v>0</v>
      </c>
      <c r="L1063" s="107">
        <f t="shared" si="98"/>
        <v>29392</v>
      </c>
      <c r="M1063" s="107">
        <f t="shared" si="99"/>
        <v>0</v>
      </c>
      <c r="N1063" s="107">
        <f t="shared" si="96"/>
        <v>29392</v>
      </c>
      <c r="O1063" s="133">
        <f t="shared" si="100"/>
        <v>84</v>
      </c>
      <c r="P1063" s="133">
        <f t="shared" si="97"/>
        <v>0</v>
      </c>
    </row>
    <row r="1064" spans="1:16" x14ac:dyDescent="0.2">
      <c r="A1064" s="104">
        <v>3626</v>
      </c>
      <c r="B1064" s="105">
        <v>6</v>
      </c>
      <c r="C1064" s="132">
        <f t="shared" si="101"/>
        <v>7.9485160891001037E-4</v>
      </c>
      <c r="D1064" s="106">
        <v>35504</v>
      </c>
      <c r="E1064" s="106">
        <v>0</v>
      </c>
      <c r="F1064" s="106">
        <v>0</v>
      </c>
      <c r="G1064" s="106">
        <v>0</v>
      </c>
      <c r="H1064" s="106">
        <v>59920</v>
      </c>
      <c r="I1064" s="106">
        <v>0</v>
      </c>
      <c r="J1064" s="106">
        <v>251856</v>
      </c>
      <c r="K1064" s="106">
        <v>0</v>
      </c>
      <c r="L1064" s="107">
        <f t="shared" si="98"/>
        <v>347280</v>
      </c>
      <c r="M1064" s="107">
        <f t="shared" si="99"/>
        <v>0</v>
      </c>
      <c r="N1064" s="107">
        <f t="shared" si="96"/>
        <v>347280</v>
      </c>
      <c r="O1064" s="133">
        <f t="shared" si="100"/>
        <v>276</v>
      </c>
      <c r="P1064" s="133">
        <f t="shared" si="97"/>
        <v>0</v>
      </c>
    </row>
    <row r="1065" spans="1:16" x14ac:dyDescent="0.2">
      <c r="A1065" s="104">
        <v>3626</v>
      </c>
      <c r="B1065" s="105">
        <v>7</v>
      </c>
      <c r="C1065" s="132">
        <f t="shared" si="101"/>
        <v>8.746625286571221E-4</v>
      </c>
      <c r="D1065" s="106">
        <v>0</v>
      </c>
      <c r="E1065" s="106">
        <v>489440</v>
      </c>
      <c r="F1065" s="106">
        <v>0</v>
      </c>
      <c r="G1065" s="106">
        <v>0</v>
      </c>
      <c r="H1065" s="106">
        <v>0</v>
      </c>
      <c r="I1065" s="106">
        <v>191392</v>
      </c>
      <c r="J1065" s="106">
        <v>0</v>
      </c>
      <c r="K1065" s="106">
        <v>27870</v>
      </c>
      <c r="L1065" s="107">
        <f t="shared" si="98"/>
        <v>708702</v>
      </c>
      <c r="M1065" s="107">
        <f t="shared" si="99"/>
        <v>70870.2</v>
      </c>
      <c r="N1065" s="107">
        <f t="shared" si="96"/>
        <v>779572.2</v>
      </c>
      <c r="O1065" s="133">
        <f t="shared" si="100"/>
        <v>682</v>
      </c>
      <c r="P1065" s="133">
        <f t="shared" si="97"/>
        <v>0</v>
      </c>
    </row>
    <row r="1066" spans="1:16" x14ac:dyDescent="0.2">
      <c r="A1066" s="104">
        <v>3626</v>
      </c>
      <c r="B1066" s="105">
        <v>8</v>
      </c>
      <c r="C1066" s="132">
        <f t="shared" si="101"/>
        <v>9.0886720854874148E-4</v>
      </c>
      <c r="D1066" s="106">
        <v>0</v>
      </c>
      <c r="E1066" s="106">
        <v>0</v>
      </c>
      <c r="F1066" s="106">
        <v>0</v>
      </c>
      <c r="G1066" s="106">
        <v>0</v>
      </c>
      <c r="H1066" s="106">
        <v>1248</v>
      </c>
      <c r="I1066" s="106">
        <v>0</v>
      </c>
      <c r="J1066" s="106">
        <v>832</v>
      </c>
      <c r="K1066" s="106">
        <v>0</v>
      </c>
      <c r="L1066" s="107">
        <f t="shared" si="98"/>
        <v>2080</v>
      </c>
      <c r="M1066" s="107">
        <f t="shared" si="99"/>
        <v>0</v>
      </c>
      <c r="N1066" s="107">
        <f t="shared" si="96"/>
        <v>2080</v>
      </c>
      <c r="O1066" s="133">
        <f t="shared" si="100"/>
        <v>2</v>
      </c>
      <c r="P1066" s="133">
        <f t="shared" si="97"/>
        <v>0</v>
      </c>
    </row>
    <row r="1067" spans="1:16" x14ac:dyDescent="0.2">
      <c r="A1067" s="104">
        <v>3626</v>
      </c>
      <c r="B1067" s="105">
        <v>9</v>
      </c>
      <c r="C1067" s="132">
        <f t="shared" si="101"/>
        <v>7.8019246038503074E-4</v>
      </c>
      <c r="D1067" s="106">
        <v>81520</v>
      </c>
      <c r="E1067" s="106">
        <v>85280</v>
      </c>
      <c r="F1067" s="106">
        <v>0</v>
      </c>
      <c r="G1067" s="106">
        <v>0</v>
      </c>
      <c r="H1067" s="106">
        <v>111968</v>
      </c>
      <c r="I1067" s="106">
        <v>1264</v>
      </c>
      <c r="J1067" s="106">
        <v>5174</v>
      </c>
      <c r="K1067" s="106">
        <v>0</v>
      </c>
      <c r="L1067" s="107">
        <f t="shared" si="98"/>
        <v>285206</v>
      </c>
      <c r="M1067" s="107">
        <f t="shared" si="99"/>
        <v>8654.4</v>
      </c>
      <c r="N1067" s="107">
        <f t="shared" si="96"/>
        <v>293860.40000000002</v>
      </c>
      <c r="O1067" s="133">
        <f t="shared" si="100"/>
        <v>229</v>
      </c>
      <c r="P1067" s="133">
        <f t="shared" si="97"/>
        <v>0</v>
      </c>
    </row>
    <row r="1068" spans="1:16" x14ac:dyDescent="0.2">
      <c r="A1068" s="104">
        <v>3626</v>
      </c>
      <c r="B1068" s="105">
        <v>10</v>
      </c>
      <c r="C1068" s="132">
        <f t="shared" si="101"/>
        <v>1.1564439391928429E-3</v>
      </c>
      <c r="D1068" s="106">
        <v>0</v>
      </c>
      <c r="E1068" s="106">
        <v>22992</v>
      </c>
      <c r="F1068" s="106">
        <v>0</v>
      </c>
      <c r="G1068" s="106">
        <v>0</v>
      </c>
      <c r="H1068" s="106">
        <v>0</v>
      </c>
      <c r="I1068" s="106">
        <v>0</v>
      </c>
      <c r="J1068" s="106">
        <v>0</v>
      </c>
      <c r="K1068" s="106">
        <v>0</v>
      </c>
      <c r="L1068" s="107">
        <f t="shared" si="98"/>
        <v>22992</v>
      </c>
      <c r="M1068" s="107">
        <f t="shared" si="99"/>
        <v>2299.2000000000003</v>
      </c>
      <c r="N1068" s="107">
        <f t="shared" si="96"/>
        <v>25291.200000000001</v>
      </c>
      <c r="O1068" s="133">
        <f t="shared" si="100"/>
        <v>29</v>
      </c>
      <c r="P1068" s="133">
        <f t="shared" si="97"/>
        <v>0</v>
      </c>
    </row>
    <row r="1069" spans="1:16" x14ac:dyDescent="0.2">
      <c r="A1069" s="104">
        <v>3626</v>
      </c>
      <c r="B1069" s="105">
        <v>11</v>
      </c>
      <c r="C1069" s="132">
        <f t="shared" si="101"/>
        <v>8.0055238889194702E-4</v>
      </c>
      <c r="D1069" s="106">
        <v>0</v>
      </c>
      <c r="E1069" s="106">
        <v>18240</v>
      </c>
      <c r="F1069" s="106">
        <v>0</v>
      </c>
      <c r="G1069" s="106">
        <v>0</v>
      </c>
      <c r="H1069" s="106">
        <v>0</v>
      </c>
      <c r="I1069" s="106">
        <v>202608</v>
      </c>
      <c r="J1069" s="106">
        <v>0</v>
      </c>
      <c r="K1069" s="106">
        <v>29207</v>
      </c>
      <c r="L1069" s="107">
        <f t="shared" si="98"/>
        <v>250055</v>
      </c>
      <c r="M1069" s="107">
        <f t="shared" si="99"/>
        <v>25005.5</v>
      </c>
      <c r="N1069" s="107">
        <f t="shared" si="96"/>
        <v>275060.5</v>
      </c>
      <c r="O1069" s="133">
        <f t="shared" si="100"/>
        <v>220</v>
      </c>
      <c r="P1069" s="133">
        <f t="shared" si="97"/>
        <v>0</v>
      </c>
    </row>
    <row r="1070" spans="1:16" x14ac:dyDescent="0.2">
      <c r="A1070" s="104">
        <v>3626</v>
      </c>
      <c r="B1070" s="105">
        <v>12</v>
      </c>
      <c r="C1070" s="132">
        <f t="shared" si="101"/>
        <v>7.6960529756143418E-4</v>
      </c>
      <c r="D1070" s="106">
        <v>2797584</v>
      </c>
      <c r="E1070" s="106">
        <v>0</v>
      </c>
      <c r="F1070" s="106">
        <v>0</v>
      </c>
      <c r="G1070" s="106">
        <v>513965</v>
      </c>
      <c r="H1070" s="106">
        <v>7088</v>
      </c>
      <c r="I1070" s="106">
        <v>0</v>
      </c>
      <c r="J1070" s="106">
        <v>288</v>
      </c>
      <c r="K1070" s="106">
        <v>0</v>
      </c>
      <c r="L1070" s="107">
        <f t="shared" si="98"/>
        <v>3318925</v>
      </c>
      <c r="M1070" s="107">
        <f t="shared" si="99"/>
        <v>0</v>
      </c>
      <c r="N1070" s="107">
        <f t="shared" si="96"/>
        <v>3318925</v>
      </c>
      <c r="O1070" s="133">
        <f t="shared" si="100"/>
        <v>2554</v>
      </c>
      <c r="P1070" s="133">
        <f t="shared" si="97"/>
        <v>395.55018676116254</v>
      </c>
    </row>
    <row r="1071" spans="1:16" x14ac:dyDescent="0.2">
      <c r="A1071" s="104">
        <v>3626</v>
      </c>
      <c r="B1071" s="105">
        <v>13</v>
      </c>
      <c r="C1071" s="132">
        <f t="shared" si="101"/>
        <v>7.1666948344345212E-4</v>
      </c>
      <c r="D1071" s="106">
        <v>448464</v>
      </c>
      <c r="E1071" s="106">
        <v>0</v>
      </c>
      <c r="F1071" s="106">
        <v>0</v>
      </c>
      <c r="G1071" s="106">
        <v>0</v>
      </c>
      <c r="H1071" s="106">
        <v>55744</v>
      </c>
      <c r="I1071" s="106">
        <v>0</v>
      </c>
      <c r="J1071" s="106">
        <v>3376</v>
      </c>
      <c r="K1071" s="106">
        <v>0</v>
      </c>
      <c r="L1071" s="107">
        <f t="shared" si="98"/>
        <v>507584</v>
      </c>
      <c r="M1071" s="107">
        <f t="shared" si="99"/>
        <v>0</v>
      </c>
      <c r="N1071" s="107">
        <f t="shared" si="96"/>
        <v>507584</v>
      </c>
      <c r="O1071" s="133">
        <f t="shared" si="100"/>
        <v>364</v>
      </c>
      <c r="P1071" s="133">
        <f t="shared" si="97"/>
        <v>0</v>
      </c>
    </row>
    <row r="1072" spans="1:16" x14ac:dyDescent="0.2">
      <c r="A1072" s="104">
        <v>3626</v>
      </c>
      <c r="B1072" s="105">
        <v>14</v>
      </c>
      <c r="C1072" s="132">
        <f t="shared" si="101"/>
        <v>1.1613303220345029E-3</v>
      </c>
      <c r="D1072" s="106">
        <v>0</v>
      </c>
      <c r="E1072" s="106">
        <v>0</v>
      </c>
      <c r="F1072" s="106">
        <v>0</v>
      </c>
      <c r="G1072" s="106">
        <v>0</v>
      </c>
      <c r="H1072" s="106">
        <v>0</v>
      </c>
      <c r="I1072" s="106">
        <v>329824</v>
      </c>
      <c r="J1072" s="106">
        <v>0</v>
      </c>
      <c r="K1072" s="106">
        <v>31980</v>
      </c>
      <c r="L1072" s="107">
        <f t="shared" si="98"/>
        <v>361804</v>
      </c>
      <c r="M1072" s="107">
        <f t="shared" si="99"/>
        <v>36180.400000000001</v>
      </c>
      <c r="N1072" s="107">
        <f t="shared" si="96"/>
        <v>397984.4</v>
      </c>
      <c r="O1072" s="133">
        <f t="shared" si="100"/>
        <v>462</v>
      </c>
      <c r="P1072" s="133">
        <f t="shared" si="97"/>
        <v>0</v>
      </c>
    </row>
    <row r="1073" spans="1:16" x14ac:dyDescent="0.2">
      <c r="A1073" s="104">
        <v>3626</v>
      </c>
      <c r="B1073" s="105">
        <v>15</v>
      </c>
      <c r="C1073" s="132">
        <f t="shared" si="101"/>
        <v>1.6320518691144066E-3</v>
      </c>
      <c r="D1073" s="106">
        <v>0</v>
      </c>
      <c r="E1073" s="106">
        <v>0</v>
      </c>
      <c r="F1073" s="106">
        <v>0</v>
      </c>
      <c r="G1073" s="106">
        <v>0</v>
      </c>
      <c r="H1073" s="106">
        <v>0</v>
      </c>
      <c r="I1073" s="106">
        <v>32448</v>
      </c>
      <c r="J1073" s="106">
        <v>0</v>
      </c>
      <c r="K1073" s="106">
        <v>0</v>
      </c>
      <c r="L1073" s="107">
        <f t="shared" si="98"/>
        <v>32448</v>
      </c>
      <c r="M1073" s="107">
        <f t="shared" si="99"/>
        <v>3244.8</v>
      </c>
      <c r="N1073" s="107">
        <f t="shared" si="96"/>
        <v>35692.800000000003</v>
      </c>
      <c r="O1073" s="133">
        <f t="shared" si="100"/>
        <v>58</v>
      </c>
      <c r="P1073" s="133">
        <f t="shared" si="97"/>
        <v>0</v>
      </c>
    </row>
    <row r="1074" spans="1:16" x14ac:dyDescent="0.2">
      <c r="A1074" s="104">
        <v>3626</v>
      </c>
      <c r="B1074" s="105">
        <v>16</v>
      </c>
      <c r="C1074" s="132">
        <f t="shared" si="101"/>
        <v>9.4958706556257393E-4</v>
      </c>
      <c r="D1074" s="106">
        <v>32736</v>
      </c>
      <c r="E1074" s="106">
        <v>0</v>
      </c>
      <c r="F1074" s="106">
        <v>0</v>
      </c>
      <c r="G1074" s="106">
        <v>0</v>
      </c>
      <c r="H1074" s="106">
        <v>10272</v>
      </c>
      <c r="I1074" s="106">
        <v>279183</v>
      </c>
      <c r="J1074" s="106">
        <v>16044</v>
      </c>
      <c r="K1074" s="106">
        <v>68638</v>
      </c>
      <c r="L1074" s="107">
        <f t="shared" si="98"/>
        <v>406873</v>
      </c>
      <c r="M1074" s="107">
        <f t="shared" si="99"/>
        <v>34782.1</v>
      </c>
      <c r="N1074" s="107">
        <f t="shared" si="96"/>
        <v>441655.1</v>
      </c>
      <c r="O1074" s="133">
        <f t="shared" si="100"/>
        <v>419</v>
      </c>
      <c r="P1074" s="133">
        <f t="shared" si="97"/>
        <v>0</v>
      </c>
    </row>
    <row r="1075" spans="1:16" x14ac:dyDescent="0.2">
      <c r="A1075" s="104">
        <v>3626</v>
      </c>
      <c r="B1075" s="105">
        <v>17</v>
      </c>
      <c r="C1075" s="132">
        <f t="shared" si="101"/>
        <v>1.30303542444264E-3</v>
      </c>
      <c r="D1075" s="106">
        <v>0</v>
      </c>
      <c r="E1075" s="106">
        <v>0</v>
      </c>
      <c r="F1075" s="106">
        <v>0</v>
      </c>
      <c r="G1075" s="106">
        <v>0</v>
      </c>
      <c r="H1075" s="106">
        <v>0</v>
      </c>
      <c r="I1075" s="106">
        <v>36256</v>
      </c>
      <c r="J1075" s="106">
        <v>0</v>
      </c>
      <c r="K1075" s="106">
        <v>0</v>
      </c>
      <c r="L1075" s="107">
        <f t="shared" si="98"/>
        <v>36256</v>
      </c>
      <c r="M1075" s="107">
        <f t="shared" si="99"/>
        <v>3625.6000000000004</v>
      </c>
      <c r="N1075" s="107">
        <f t="shared" si="96"/>
        <v>39881.599999999999</v>
      </c>
      <c r="O1075" s="133">
        <f t="shared" si="100"/>
        <v>52</v>
      </c>
      <c r="P1075" s="133">
        <f t="shared" si="97"/>
        <v>0</v>
      </c>
    </row>
    <row r="1076" spans="1:16" x14ac:dyDescent="0.2">
      <c r="A1076" s="104">
        <v>3626</v>
      </c>
      <c r="B1076" s="105">
        <v>18</v>
      </c>
      <c r="C1076" s="132">
        <f t="shared" si="101"/>
        <v>9.8053415689308655E-4</v>
      </c>
      <c r="D1076" s="106">
        <v>0</v>
      </c>
      <c r="E1076" s="106">
        <v>0</v>
      </c>
      <c r="F1076" s="106">
        <v>0</v>
      </c>
      <c r="G1076" s="106">
        <v>0</v>
      </c>
      <c r="H1076" s="106">
        <v>0</v>
      </c>
      <c r="I1076" s="106">
        <v>0</v>
      </c>
      <c r="J1076" s="106">
        <v>0</v>
      </c>
      <c r="K1076" s="106">
        <v>0</v>
      </c>
      <c r="L1076" s="107">
        <f t="shared" si="98"/>
        <v>0</v>
      </c>
      <c r="M1076" s="107">
        <f t="shared" si="99"/>
        <v>0</v>
      </c>
      <c r="N1076" s="107">
        <f t="shared" si="96"/>
        <v>0</v>
      </c>
      <c r="O1076" s="133">
        <f t="shared" si="100"/>
        <v>0</v>
      </c>
      <c r="P1076" s="133">
        <f t="shared" si="97"/>
        <v>0</v>
      </c>
    </row>
    <row r="1077" spans="1:16" x14ac:dyDescent="0.2">
      <c r="A1077" s="104">
        <v>3626</v>
      </c>
      <c r="B1077" s="105">
        <v>19</v>
      </c>
      <c r="C1077" s="132">
        <f t="shared" si="101"/>
        <v>7.2644224912677183E-4</v>
      </c>
      <c r="D1077" s="106">
        <v>0</v>
      </c>
      <c r="E1077" s="106">
        <v>1407696</v>
      </c>
      <c r="F1077" s="106">
        <v>602288</v>
      </c>
      <c r="G1077" s="106">
        <v>0</v>
      </c>
      <c r="H1077" s="106">
        <v>0</v>
      </c>
      <c r="I1077" s="106">
        <v>2976</v>
      </c>
      <c r="J1077" s="106">
        <v>0</v>
      </c>
      <c r="K1077" s="106">
        <v>725</v>
      </c>
      <c r="L1077" s="107">
        <f t="shared" si="98"/>
        <v>2013685</v>
      </c>
      <c r="M1077" s="107">
        <f t="shared" si="99"/>
        <v>201368.5</v>
      </c>
      <c r="N1077" s="107">
        <f t="shared" si="96"/>
        <v>2215053.5</v>
      </c>
      <c r="O1077" s="133">
        <f t="shared" si="100"/>
        <v>1609</v>
      </c>
      <c r="P1077" s="133">
        <f t="shared" si="97"/>
        <v>481.28019427627169</v>
      </c>
    </row>
    <row r="1078" spans="1:16" x14ac:dyDescent="0.2">
      <c r="A1078" s="104">
        <v>3626</v>
      </c>
      <c r="B1078" s="105">
        <v>20</v>
      </c>
      <c r="C1078" s="132">
        <f t="shared" si="101"/>
        <v>9.0235203142652819E-4</v>
      </c>
      <c r="D1078" s="106">
        <v>0</v>
      </c>
      <c r="E1078" s="106">
        <v>0</v>
      </c>
      <c r="F1078" s="106">
        <v>0</v>
      </c>
      <c r="G1078" s="106">
        <v>0</v>
      </c>
      <c r="H1078" s="106">
        <v>103872</v>
      </c>
      <c r="I1078" s="106">
        <v>0</v>
      </c>
      <c r="J1078" s="106">
        <v>7888</v>
      </c>
      <c r="K1078" s="106">
        <v>0</v>
      </c>
      <c r="L1078" s="107">
        <f t="shared" si="98"/>
        <v>111760</v>
      </c>
      <c r="M1078" s="107">
        <f t="shared" si="99"/>
        <v>0</v>
      </c>
      <c r="N1078" s="107">
        <f t="shared" si="96"/>
        <v>111760</v>
      </c>
      <c r="O1078" s="133">
        <f t="shared" si="100"/>
        <v>101</v>
      </c>
      <c r="P1078" s="133">
        <f t="shared" si="97"/>
        <v>0</v>
      </c>
    </row>
    <row r="1079" spans="1:16" x14ac:dyDescent="0.2">
      <c r="A1079" s="104">
        <v>3626</v>
      </c>
      <c r="B1079" s="105">
        <v>21</v>
      </c>
      <c r="C1079" s="132">
        <f t="shared" si="101"/>
        <v>9.2026876851261457E-4</v>
      </c>
      <c r="D1079" s="106">
        <v>0</v>
      </c>
      <c r="E1079" s="106">
        <v>0</v>
      </c>
      <c r="F1079" s="106">
        <v>0</v>
      </c>
      <c r="G1079" s="106">
        <v>0</v>
      </c>
      <c r="H1079" s="106">
        <v>171056</v>
      </c>
      <c r="I1079" s="106">
        <v>0</v>
      </c>
      <c r="J1079" s="106">
        <v>25858</v>
      </c>
      <c r="K1079" s="106">
        <v>0</v>
      </c>
      <c r="L1079" s="107">
        <f t="shared" si="98"/>
        <v>196914</v>
      </c>
      <c r="M1079" s="107">
        <f t="shared" si="99"/>
        <v>0</v>
      </c>
      <c r="N1079" s="107">
        <f t="shared" si="96"/>
        <v>196914</v>
      </c>
      <c r="O1079" s="133">
        <f t="shared" si="100"/>
        <v>181</v>
      </c>
      <c r="P1079" s="133">
        <f t="shared" si="97"/>
        <v>0</v>
      </c>
    </row>
    <row r="1080" spans="1:16" x14ac:dyDescent="0.2">
      <c r="A1080" s="104">
        <v>3626</v>
      </c>
      <c r="B1080" s="105">
        <v>22</v>
      </c>
      <c r="C1080" s="132">
        <f t="shared" si="101"/>
        <v>8.1521153741692665E-4</v>
      </c>
      <c r="D1080" s="106">
        <v>0</v>
      </c>
      <c r="E1080" s="106">
        <v>0</v>
      </c>
      <c r="F1080" s="106">
        <v>0</v>
      </c>
      <c r="G1080" s="106">
        <v>0</v>
      </c>
      <c r="H1080" s="106">
        <v>34704</v>
      </c>
      <c r="I1080" s="106">
        <v>0</v>
      </c>
      <c r="J1080" s="106">
        <v>1060</v>
      </c>
      <c r="K1080" s="106">
        <v>0</v>
      </c>
      <c r="L1080" s="107">
        <f t="shared" si="98"/>
        <v>35764</v>
      </c>
      <c r="M1080" s="107">
        <f t="shared" si="99"/>
        <v>0</v>
      </c>
      <c r="N1080" s="107">
        <f t="shared" si="96"/>
        <v>35764</v>
      </c>
      <c r="O1080" s="133">
        <f t="shared" si="100"/>
        <v>29</v>
      </c>
      <c r="P1080" s="133">
        <f t="shared" si="97"/>
        <v>0</v>
      </c>
    </row>
    <row r="1081" spans="1:16" x14ac:dyDescent="0.2">
      <c r="A1081" s="104">
        <v>3626</v>
      </c>
      <c r="B1081" s="105">
        <v>23</v>
      </c>
      <c r="C1081" s="132">
        <f t="shared" si="101"/>
        <v>9.2922713705565765E-4</v>
      </c>
      <c r="D1081" s="106">
        <v>562704</v>
      </c>
      <c r="E1081" s="106">
        <v>0</v>
      </c>
      <c r="F1081" s="106">
        <v>0</v>
      </c>
      <c r="G1081" s="106">
        <v>0</v>
      </c>
      <c r="H1081" s="106">
        <v>0</v>
      </c>
      <c r="I1081" s="106">
        <v>0</v>
      </c>
      <c r="J1081" s="106">
        <v>793</v>
      </c>
      <c r="K1081" s="106">
        <v>0</v>
      </c>
      <c r="L1081" s="107">
        <f t="shared" si="98"/>
        <v>563497</v>
      </c>
      <c r="M1081" s="107">
        <f t="shared" si="99"/>
        <v>0</v>
      </c>
      <c r="N1081" s="107">
        <f t="shared" si="96"/>
        <v>563497</v>
      </c>
      <c r="O1081" s="133">
        <f t="shared" si="100"/>
        <v>524</v>
      </c>
      <c r="P1081" s="133">
        <f t="shared" si="97"/>
        <v>0</v>
      </c>
    </row>
    <row r="1082" spans="1:16" x14ac:dyDescent="0.2">
      <c r="A1082" s="104">
        <v>3626</v>
      </c>
      <c r="B1082" s="105">
        <v>24</v>
      </c>
      <c r="C1082" s="132">
        <f t="shared" si="101"/>
        <v>8.0625316887388357E-4</v>
      </c>
      <c r="D1082" s="106">
        <v>104976</v>
      </c>
      <c r="E1082" s="106">
        <v>0</v>
      </c>
      <c r="F1082" s="106">
        <v>0</v>
      </c>
      <c r="G1082" s="106">
        <v>0</v>
      </c>
      <c r="H1082" s="106">
        <v>82048</v>
      </c>
      <c r="I1082" s="106">
        <v>0</v>
      </c>
      <c r="J1082" s="106">
        <v>295078</v>
      </c>
      <c r="K1082" s="106">
        <v>0</v>
      </c>
      <c r="L1082" s="107">
        <f t="shared" si="98"/>
        <v>482102</v>
      </c>
      <c r="M1082" s="107">
        <f t="shared" si="99"/>
        <v>0</v>
      </c>
      <c r="N1082" s="107">
        <f t="shared" si="96"/>
        <v>482102</v>
      </c>
      <c r="O1082" s="133">
        <f t="shared" si="100"/>
        <v>389</v>
      </c>
      <c r="P1082" s="133">
        <f t="shared" si="97"/>
        <v>0</v>
      </c>
    </row>
    <row r="1083" spans="1:16" x14ac:dyDescent="0.2">
      <c r="A1083" s="104">
        <v>3626</v>
      </c>
      <c r="B1083" s="105">
        <v>25</v>
      </c>
      <c r="C1083" s="132">
        <f t="shared" si="101"/>
        <v>6.7513522928934282E-4</v>
      </c>
      <c r="D1083" s="106">
        <v>3907248</v>
      </c>
      <c r="E1083" s="106">
        <v>0</v>
      </c>
      <c r="F1083" s="106">
        <v>0</v>
      </c>
      <c r="G1083" s="106">
        <v>0</v>
      </c>
      <c r="H1083" s="106">
        <v>16144</v>
      </c>
      <c r="I1083" s="106">
        <v>0</v>
      </c>
      <c r="J1083" s="106">
        <v>0</v>
      </c>
      <c r="K1083" s="106">
        <v>0</v>
      </c>
      <c r="L1083" s="107">
        <f t="shared" si="98"/>
        <v>3923392</v>
      </c>
      <c r="M1083" s="107">
        <f t="shared" si="99"/>
        <v>0</v>
      </c>
      <c r="N1083" s="107">
        <f t="shared" si="96"/>
        <v>3923392</v>
      </c>
      <c r="O1083" s="133">
        <f t="shared" si="100"/>
        <v>2649</v>
      </c>
      <c r="P1083" s="133">
        <f t="shared" si="97"/>
        <v>0</v>
      </c>
    </row>
    <row r="1084" spans="1:16" x14ac:dyDescent="0.2">
      <c r="A1084" s="104">
        <v>3626</v>
      </c>
      <c r="B1084" s="105">
        <v>26</v>
      </c>
      <c r="C1084" s="132">
        <f t="shared" si="101"/>
        <v>9.0398082570708146E-4</v>
      </c>
      <c r="D1084" s="106">
        <v>1168344</v>
      </c>
      <c r="E1084" s="106">
        <v>0</v>
      </c>
      <c r="F1084" s="106">
        <v>0</v>
      </c>
      <c r="G1084" s="106">
        <v>0</v>
      </c>
      <c r="H1084" s="106">
        <v>61536</v>
      </c>
      <c r="I1084" s="106">
        <v>0</v>
      </c>
      <c r="J1084" s="106">
        <v>1056</v>
      </c>
      <c r="K1084" s="106">
        <v>0</v>
      </c>
      <c r="L1084" s="107">
        <f t="shared" si="98"/>
        <v>1230936</v>
      </c>
      <c r="M1084" s="107">
        <f t="shared" si="99"/>
        <v>0</v>
      </c>
      <c r="N1084" s="107">
        <f t="shared" si="96"/>
        <v>1230936</v>
      </c>
      <c r="O1084" s="133">
        <f t="shared" si="100"/>
        <v>1113</v>
      </c>
      <c r="P1084" s="133">
        <f t="shared" si="97"/>
        <v>0</v>
      </c>
    </row>
    <row r="1085" spans="1:16" x14ac:dyDescent="0.2">
      <c r="A1085" s="104">
        <v>3626</v>
      </c>
      <c r="B1085" s="105">
        <v>27</v>
      </c>
      <c r="C1085" s="132">
        <f t="shared" si="101"/>
        <v>0</v>
      </c>
      <c r="D1085" s="106">
        <v>0</v>
      </c>
      <c r="E1085" s="106">
        <v>0</v>
      </c>
      <c r="F1085" s="106">
        <v>0</v>
      </c>
      <c r="G1085" s="106">
        <v>0</v>
      </c>
      <c r="H1085" s="106">
        <v>0</v>
      </c>
      <c r="I1085" s="106">
        <v>0</v>
      </c>
      <c r="J1085" s="106">
        <v>0</v>
      </c>
      <c r="K1085" s="106">
        <v>0</v>
      </c>
      <c r="L1085" s="107">
        <f t="shared" si="98"/>
        <v>0</v>
      </c>
      <c r="M1085" s="107">
        <f t="shared" si="99"/>
        <v>0</v>
      </c>
      <c r="N1085" s="107">
        <f t="shared" si="96"/>
        <v>0</v>
      </c>
      <c r="O1085" s="133">
        <f t="shared" si="100"/>
        <v>0</v>
      </c>
      <c r="P1085" s="133">
        <f t="shared" si="97"/>
        <v>0</v>
      </c>
    </row>
    <row r="1086" spans="1:16" x14ac:dyDescent="0.2">
      <c r="A1086" s="104">
        <v>3627</v>
      </c>
      <c r="B1086" s="105">
        <v>1</v>
      </c>
      <c r="C1086" s="132">
        <f t="shared" si="101"/>
        <v>8.1032515457526674E-4</v>
      </c>
      <c r="D1086" s="106">
        <v>11920</v>
      </c>
      <c r="E1086" s="106">
        <v>0</v>
      </c>
      <c r="F1086" s="106">
        <v>0</v>
      </c>
      <c r="G1086" s="106">
        <v>0</v>
      </c>
      <c r="H1086" s="106">
        <v>0</v>
      </c>
      <c r="I1086" s="106">
        <v>0</v>
      </c>
      <c r="J1086" s="106">
        <v>0</v>
      </c>
      <c r="K1086" s="106">
        <v>0</v>
      </c>
      <c r="L1086" s="107">
        <f t="shared" si="98"/>
        <v>11920</v>
      </c>
      <c r="M1086" s="107">
        <f t="shared" si="99"/>
        <v>0</v>
      </c>
      <c r="N1086" s="107">
        <f t="shared" si="96"/>
        <v>11920</v>
      </c>
      <c r="O1086" s="133">
        <f t="shared" si="100"/>
        <v>10</v>
      </c>
      <c r="P1086" s="133">
        <f t="shared" si="97"/>
        <v>0</v>
      </c>
    </row>
    <row r="1087" spans="1:16" x14ac:dyDescent="0.2">
      <c r="A1087" s="104">
        <v>3627</v>
      </c>
      <c r="B1087" s="105">
        <v>2</v>
      </c>
      <c r="C1087" s="132">
        <f t="shared" si="101"/>
        <v>8.1765472883775655E-4</v>
      </c>
      <c r="D1087" s="106">
        <v>0</v>
      </c>
      <c r="E1087" s="106">
        <v>0</v>
      </c>
      <c r="F1087" s="106">
        <v>0</v>
      </c>
      <c r="G1087" s="106">
        <v>0</v>
      </c>
      <c r="H1087" s="106">
        <v>0</v>
      </c>
      <c r="I1087" s="106">
        <v>0</v>
      </c>
      <c r="J1087" s="106">
        <v>0</v>
      </c>
      <c r="K1087" s="106">
        <v>0</v>
      </c>
      <c r="L1087" s="107">
        <f t="shared" si="98"/>
        <v>0</v>
      </c>
      <c r="M1087" s="107">
        <f t="shared" si="99"/>
        <v>0</v>
      </c>
      <c r="N1087" s="107">
        <f t="shared" si="96"/>
        <v>0</v>
      </c>
      <c r="O1087" s="133">
        <f t="shared" si="100"/>
        <v>0</v>
      </c>
      <c r="P1087" s="133">
        <f t="shared" si="97"/>
        <v>0</v>
      </c>
    </row>
    <row r="1088" spans="1:16" x14ac:dyDescent="0.2">
      <c r="A1088" s="104">
        <v>3627</v>
      </c>
      <c r="B1088" s="105">
        <v>3</v>
      </c>
      <c r="C1088" s="132">
        <f t="shared" si="101"/>
        <v>7.3214302910870838E-4</v>
      </c>
      <c r="D1088" s="106">
        <v>0</v>
      </c>
      <c r="E1088" s="106">
        <v>358656</v>
      </c>
      <c r="F1088" s="106">
        <v>0</v>
      </c>
      <c r="G1088" s="106">
        <v>0</v>
      </c>
      <c r="H1088" s="106">
        <v>3616</v>
      </c>
      <c r="I1088" s="106">
        <v>0</v>
      </c>
      <c r="J1088" s="106">
        <v>0</v>
      </c>
      <c r="K1088" s="106">
        <v>0</v>
      </c>
      <c r="L1088" s="107">
        <f t="shared" si="98"/>
        <v>362272</v>
      </c>
      <c r="M1088" s="107">
        <f t="shared" si="99"/>
        <v>35865.599999999999</v>
      </c>
      <c r="N1088" s="107">
        <f t="shared" si="96"/>
        <v>398137.59999999998</v>
      </c>
      <c r="O1088" s="133">
        <f t="shared" si="100"/>
        <v>291</v>
      </c>
      <c r="P1088" s="133">
        <f t="shared" si="97"/>
        <v>0</v>
      </c>
    </row>
    <row r="1089" spans="1:16" x14ac:dyDescent="0.2">
      <c r="A1089" s="104">
        <v>3627</v>
      </c>
      <c r="B1089" s="105">
        <v>4</v>
      </c>
      <c r="C1089" s="132">
        <f t="shared" si="101"/>
        <v>7.2969983768787848E-4</v>
      </c>
      <c r="D1089" s="106">
        <v>25728</v>
      </c>
      <c r="E1089" s="106">
        <v>47712</v>
      </c>
      <c r="F1089" s="106">
        <v>0</v>
      </c>
      <c r="G1089" s="106">
        <v>0</v>
      </c>
      <c r="H1089" s="106">
        <v>116144</v>
      </c>
      <c r="I1089" s="106">
        <v>19488</v>
      </c>
      <c r="J1089" s="106">
        <v>11083</v>
      </c>
      <c r="K1089" s="106">
        <v>0</v>
      </c>
      <c r="L1089" s="107">
        <f t="shared" si="98"/>
        <v>220155</v>
      </c>
      <c r="M1089" s="107">
        <f t="shared" si="99"/>
        <v>6720</v>
      </c>
      <c r="N1089" s="107">
        <f t="shared" si="96"/>
        <v>226875</v>
      </c>
      <c r="O1089" s="133">
        <f t="shared" si="100"/>
        <v>166</v>
      </c>
      <c r="P1089" s="133">
        <f t="shared" si="97"/>
        <v>0</v>
      </c>
    </row>
    <row r="1090" spans="1:16" x14ac:dyDescent="0.2">
      <c r="A1090" s="104">
        <v>3627</v>
      </c>
      <c r="B1090" s="105">
        <v>5</v>
      </c>
      <c r="C1090" s="132">
        <f t="shared" si="101"/>
        <v>2.8715643166154678E-3</v>
      </c>
      <c r="D1090" s="106">
        <v>0</v>
      </c>
      <c r="E1090" s="106">
        <v>0</v>
      </c>
      <c r="F1090" s="106">
        <v>0</v>
      </c>
      <c r="G1090" s="106">
        <v>0</v>
      </c>
      <c r="H1090" s="106">
        <v>0</v>
      </c>
      <c r="I1090" s="106">
        <v>0</v>
      </c>
      <c r="J1090" s="106">
        <v>0</v>
      </c>
      <c r="K1090" s="106">
        <v>0</v>
      </c>
      <c r="L1090" s="107">
        <f t="shared" si="98"/>
        <v>0</v>
      </c>
      <c r="M1090" s="107">
        <f t="shared" si="99"/>
        <v>0</v>
      </c>
      <c r="N1090" s="107">
        <f t="shared" si="96"/>
        <v>0</v>
      </c>
      <c r="O1090" s="133">
        <f t="shared" si="100"/>
        <v>0</v>
      </c>
      <c r="P1090" s="133">
        <f t="shared" si="97"/>
        <v>0</v>
      </c>
    </row>
    <row r="1091" spans="1:16" x14ac:dyDescent="0.2">
      <c r="A1091" s="104">
        <v>3627</v>
      </c>
      <c r="B1091" s="105">
        <v>6</v>
      </c>
      <c r="C1091" s="132">
        <f t="shared" si="101"/>
        <v>7.9485160891001037E-4</v>
      </c>
      <c r="D1091" s="106">
        <v>0</v>
      </c>
      <c r="E1091" s="106">
        <v>0</v>
      </c>
      <c r="F1091" s="106">
        <v>0</v>
      </c>
      <c r="G1091" s="106">
        <v>0</v>
      </c>
      <c r="H1091" s="106">
        <v>2112</v>
      </c>
      <c r="I1091" s="106">
        <v>0</v>
      </c>
      <c r="J1091" s="106">
        <v>88</v>
      </c>
      <c r="K1091" s="106">
        <v>0</v>
      </c>
      <c r="L1091" s="107">
        <f t="shared" si="98"/>
        <v>2200</v>
      </c>
      <c r="M1091" s="107">
        <f t="shared" si="99"/>
        <v>0</v>
      </c>
      <c r="N1091" s="107">
        <f t="shared" si="96"/>
        <v>2200</v>
      </c>
      <c r="O1091" s="133">
        <f t="shared" si="100"/>
        <v>2</v>
      </c>
      <c r="P1091" s="133">
        <f t="shared" si="97"/>
        <v>0</v>
      </c>
    </row>
    <row r="1092" spans="1:16" x14ac:dyDescent="0.2">
      <c r="A1092" s="104">
        <v>3627</v>
      </c>
      <c r="B1092" s="105">
        <v>7</v>
      </c>
      <c r="C1092" s="132">
        <f t="shared" si="101"/>
        <v>8.746625286571221E-4</v>
      </c>
      <c r="D1092" s="106">
        <v>0</v>
      </c>
      <c r="E1092" s="106">
        <v>14784</v>
      </c>
      <c r="F1092" s="106">
        <v>0</v>
      </c>
      <c r="G1092" s="106">
        <v>0</v>
      </c>
      <c r="H1092" s="106">
        <v>0</v>
      </c>
      <c r="I1092" s="106">
        <v>53024</v>
      </c>
      <c r="J1092" s="106">
        <v>0</v>
      </c>
      <c r="K1092" s="106">
        <v>2773</v>
      </c>
      <c r="L1092" s="107">
        <f t="shared" si="98"/>
        <v>70581</v>
      </c>
      <c r="M1092" s="107">
        <f t="shared" si="99"/>
        <v>7058.1</v>
      </c>
      <c r="N1092" s="107">
        <f t="shared" si="96"/>
        <v>77639.100000000006</v>
      </c>
      <c r="O1092" s="133">
        <f t="shared" si="100"/>
        <v>68</v>
      </c>
      <c r="P1092" s="133">
        <f t="shared" si="97"/>
        <v>0</v>
      </c>
    </row>
    <row r="1093" spans="1:16" x14ac:dyDescent="0.2">
      <c r="A1093" s="104">
        <v>3627</v>
      </c>
      <c r="B1093" s="105">
        <v>8</v>
      </c>
      <c r="C1093" s="132">
        <f t="shared" si="101"/>
        <v>9.0886720854874148E-4</v>
      </c>
      <c r="D1093" s="106">
        <v>0</v>
      </c>
      <c r="E1093" s="106">
        <v>0</v>
      </c>
      <c r="F1093" s="106">
        <v>0</v>
      </c>
      <c r="G1093" s="106">
        <v>0</v>
      </c>
      <c r="H1093" s="106">
        <v>0</v>
      </c>
      <c r="I1093" s="106">
        <v>0</v>
      </c>
      <c r="J1093" s="106">
        <v>0</v>
      </c>
      <c r="K1093" s="106">
        <v>0</v>
      </c>
      <c r="L1093" s="107">
        <f t="shared" si="98"/>
        <v>0</v>
      </c>
      <c r="M1093" s="107">
        <f t="shared" si="99"/>
        <v>0</v>
      </c>
      <c r="N1093" s="107">
        <f t="shared" si="96"/>
        <v>0</v>
      </c>
      <c r="O1093" s="133">
        <f t="shared" si="100"/>
        <v>0</v>
      </c>
      <c r="P1093" s="133">
        <f t="shared" si="97"/>
        <v>0</v>
      </c>
    </row>
    <row r="1094" spans="1:16" x14ac:dyDescent="0.2">
      <c r="A1094" s="104">
        <v>3627</v>
      </c>
      <c r="B1094" s="105">
        <v>9</v>
      </c>
      <c r="C1094" s="132">
        <f t="shared" si="101"/>
        <v>7.8019246038503074E-4</v>
      </c>
      <c r="D1094" s="106">
        <v>8448</v>
      </c>
      <c r="E1094" s="106">
        <v>9728</v>
      </c>
      <c r="F1094" s="106">
        <v>0</v>
      </c>
      <c r="G1094" s="106">
        <v>0</v>
      </c>
      <c r="H1094" s="106">
        <v>14160</v>
      </c>
      <c r="I1094" s="106">
        <v>0</v>
      </c>
      <c r="J1094" s="106">
        <v>5645</v>
      </c>
      <c r="K1094" s="106">
        <v>0</v>
      </c>
      <c r="L1094" s="107">
        <f t="shared" si="98"/>
        <v>37981</v>
      </c>
      <c r="M1094" s="107">
        <f t="shared" si="99"/>
        <v>972.80000000000007</v>
      </c>
      <c r="N1094" s="107">
        <f t="shared" ref="N1094:N1157" si="102">SUM(L1094:M1094)</f>
        <v>38953.800000000003</v>
      </c>
      <c r="O1094" s="133">
        <f t="shared" si="100"/>
        <v>30</v>
      </c>
      <c r="P1094" s="133">
        <f t="shared" ref="P1094:P1157" si="103">(G1094+F1094*1.1)*C1094</f>
        <v>0</v>
      </c>
    </row>
    <row r="1095" spans="1:16" x14ac:dyDescent="0.2">
      <c r="A1095" s="104">
        <v>3627</v>
      </c>
      <c r="B1095" s="105">
        <v>10</v>
      </c>
      <c r="C1095" s="132">
        <f t="shared" si="101"/>
        <v>1.1564439391928429E-3</v>
      </c>
      <c r="D1095" s="106">
        <v>0</v>
      </c>
      <c r="E1095" s="106">
        <v>0</v>
      </c>
      <c r="F1095" s="106">
        <v>0</v>
      </c>
      <c r="G1095" s="106">
        <v>0</v>
      </c>
      <c r="H1095" s="106">
        <v>0</v>
      </c>
      <c r="I1095" s="106">
        <v>0</v>
      </c>
      <c r="J1095" s="106">
        <v>0</v>
      </c>
      <c r="K1095" s="106">
        <v>0</v>
      </c>
      <c r="L1095" s="107">
        <f t="shared" ref="L1095:L1158" si="104">SUM(D1095:K1095)</f>
        <v>0</v>
      </c>
      <c r="M1095" s="107">
        <f t="shared" ref="M1095:M1158" si="105">IF(B1095&lt;28,E1095+F1095+I1095+K1095,0)*0.1</f>
        <v>0</v>
      </c>
      <c r="N1095" s="107">
        <f t="shared" si="102"/>
        <v>0</v>
      </c>
      <c r="O1095" s="133">
        <f t="shared" ref="O1095:O1158" si="106">ROUND(N1095*C1095,0)</f>
        <v>0</v>
      </c>
      <c r="P1095" s="133">
        <f t="shared" si="103"/>
        <v>0</v>
      </c>
    </row>
    <row r="1096" spans="1:16" x14ac:dyDescent="0.2">
      <c r="A1096" s="104">
        <v>3627</v>
      </c>
      <c r="B1096" s="105">
        <v>11</v>
      </c>
      <c r="C1096" s="132">
        <f t="shared" si="101"/>
        <v>8.0055238889194702E-4</v>
      </c>
      <c r="D1096" s="106">
        <v>0</v>
      </c>
      <c r="E1096" s="106">
        <v>0</v>
      </c>
      <c r="F1096" s="106">
        <v>0</v>
      </c>
      <c r="G1096" s="106">
        <v>0</v>
      </c>
      <c r="H1096" s="106">
        <v>0</v>
      </c>
      <c r="I1096" s="106">
        <v>6240</v>
      </c>
      <c r="J1096" s="106">
        <v>0</v>
      </c>
      <c r="K1096" s="106">
        <v>41280</v>
      </c>
      <c r="L1096" s="107">
        <f t="shared" si="104"/>
        <v>47520</v>
      </c>
      <c r="M1096" s="107">
        <f t="shared" si="105"/>
        <v>4752</v>
      </c>
      <c r="N1096" s="107">
        <f t="shared" si="102"/>
        <v>52272</v>
      </c>
      <c r="O1096" s="133">
        <f t="shared" si="106"/>
        <v>42</v>
      </c>
      <c r="P1096" s="133">
        <f t="shared" si="103"/>
        <v>0</v>
      </c>
    </row>
    <row r="1097" spans="1:16" x14ac:dyDescent="0.2">
      <c r="A1097" s="104">
        <v>3627</v>
      </c>
      <c r="B1097" s="105">
        <v>12</v>
      </c>
      <c r="C1097" s="132">
        <f t="shared" si="101"/>
        <v>7.6960529756143418E-4</v>
      </c>
      <c r="D1097" s="106">
        <v>258288</v>
      </c>
      <c r="E1097" s="106">
        <v>0</v>
      </c>
      <c r="F1097" s="106">
        <v>0</v>
      </c>
      <c r="G1097" s="106">
        <v>59136</v>
      </c>
      <c r="H1097" s="106">
        <v>0</v>
      </c>
      <c r="I1097" s="106">
        <v>0</v>
      </c>
      <c r="J1097" s="106">
        <v>0</v>
      </c>
      <c r="K1097" s="106">
        <v>0</v>
      </c>
      <c r="L1097" s="107">
        <f t="shared" si="104"/>
        <v>317424</v>
      </c>
      <c r="M1097" s="107">
        <f t="shared" si="105"/>
        <v>0</v>
      </c>
      <c r="N1097" s="107">
        <f t="shared" si="102"/>
        <v>317424</v>
      </c>
      <c r="O1097" s="133">
        <f t="shared" si="106"/>
        <v>244</v>
      </c>
      <c r="P1097" s="133">
        <f t="shared" si="103"/>
        <v>45.511378876592971</v>
      </c>
    </row>
    <row r="1098" spans="1:16" x14ac:dyDescent="0.2">
      <c r="A1098" s="104">
        <v>3627</v>
      </c>
      <c r="B1098" s="105">
        <v>13</v>
      </c>
      <c r="C1098" s="132">
        <f t="shared" si="101"/>
        <v>7.1666948344345212E-4</v>
      </c>
      <c r="D1098" s="106">
        <v>18608</v>
      </c>
      <c r="E1098" s="106">
        <v>0</v>
      </c>
      <c r="F1098" s="106">
        <v>0</v>
      </c>
      <c r="G1098" s="106">
        <v>0</v>
      </c>
      <c r="H1098" s="106">
        <v>0</v>
      </c>
      <c r="I1098" s="106">
        <v>0</v>
      </c>
      <c r="J1098" s="106">
        <v>228</v>
      </c>
      <c r="K1098" s="106">
        <v>0</v>
      </c>
      <c r="L1098" s="107">
        <f t="shared" si="104"/>
        <v>18836</v>
      </c>
      <c r="M1098" s="107">
        <f t="shared" si="105"/>
        <v>0</v>
      </c>
      <c r="N1098" s="107">
        <f t="shared" si="102"/>
        <v>18836</v>
      </c>
      <c r="O1098" s="133">
        <f t="shared" si="106"/>
        <v>13</v>
      </c>
      <c r="P1098" s="133">
        <f t="shared" si="103"/>
        <v>0</v>
      </c>
    </row>
    <row r="1099" spans="1:16" x14ac:dyDescent="0.2">
      <c r="A1099" s="104">
        <v>3627</v>
      </c>
      <c r="B1099" s="105">
        <v>14</v>
      </c>
      <c r="C1099" s="132">
        <f t="shared" si="101"/>
        <v>1.1613303220345029E-3</v>
      </c>
      <c r="D1099" s="106">
        <v>0</v>
      </c>
      <c r="E1099" s="106">
        <v>0</v>
      </c>
      <c r="F1099" s="106">
        <v>0</v>
      </c>
      <c r="G1099" s="106">
        <v>0</v>
      </c>
      <c r="H1099" s="106">
        <v>0</v>
      </c>
      <c r="I1099" s="106">
        <v>110672</v>
      </c>
      <c r="J1099" s="106">
        <v>0</v>
      </c>
      <c r="K1099" s="106">
        <v>0</v>
      </c>
      <c r="L1099" s="107">
        <f t="shared" si="104"/>
        <v>110672</v>
      </c>
      <c r="M1099" s="107">
        <f t="shared" si="105"/>
        <v>11067.2</v>
      </c>
      <c r="N1099" s="107">
        <f t="shared" si="102"/>
        <v>121739.2</v>
      </c>
      <c r="O1099" s="133">
        <f t="shared" si="106"/>
        <v>141</v>
      </c>
      <c r="P1099" s="133">
        <f t="shared" si="103"/>
        <v>0</v>
      </c>
    </row>
    <row r="1100" spans="1:16" x14ac:dyDescent="0.2">
      <c r="A1100" s="104">
        <v>3627</v>
      </c>
      <c r="B1100" s="105">
        <v>15</v>
      </c>
      <c r="C1100" s="132">
        <f t="shared" si="101"/>
        <v>1.6320518691144066E-3</v>
      </c>
      <c r="D1100" s="106">
        <v>0</v>
      </c>
      <c r="E1100" s="106">
        <v>0</v>
      </c>
      <c r="F1100" s="106">
        <v>0</v>
      </c>
      <c r="G1100" s="106">
        <v>0</v>
      </c>
      <c r="H1100" s="106">
        <v>0</v>
      </c>
      <c r="I1100" s="106">
        <v>16128</v>
      </c>
      <c r="J1100" s="106">
        <v>0</v>
      </c>
      <c r="K1100" s="106">
        <v>1831</v>
      </c>
      <c r="L1100" s="107">
        <f t="shared" si="104"/>
        <v>17959</v>
      </c>
      <c r="M1100" s="107">
        <f t="shared" si="105"/>
        <v>1795.9</v>
      </c>
      <c r="N1100" s="107">
        <f t="shared" si="102"/>
        <v>19754.900000000001</v>
      </c>
      <c r="O1100" s="133">
        <f t="shared" si="106"/>
        <v>32</v>
      </c>
      <c r="P1100" s="133">
        <f t="shared" si="103"/>
        <v>0</v>
      </c>
    </row>
    <row r="1101" spans="1:16" x14ac:dyDescent="0.2">
      <c r="A1101" s="104">
        <v>3627</v>
      </c>
      <c r="B1101" s="105">
        <v>16</v>
      </c>
      <c r="C1101" s="132">
        <f t="shared" si="101"/>
        <v>9.4958706556257393E-4</v>
      </c>
      <c r="D1101" s="106">
        <v>31524</v>
      </c>
      <c r="E1101" s="106">
        <v>0</v>
      </c>
      <c r="F1101" s="106">
        <v>0</v>
      </c>
      <c r="G1101" s="106">
        <v>0</v>
      </c>
      <c r="H1101" s="106">
        <v>0</v>
      </c>
      <c r="I1101" s="106">
        <v>62464</v>
      </c>
      <c r="J1101" s="106">
        <v>0</v>
      </c>
      <c r="K1101" s="106">
        <v>59645</v>
      </c>
      <c r="L1101" s="107">
        <f t="shared" si="104"/>
        <v>153633</v>
      </c>
      <c r="M1101" s="107">
        <f t="shared" si="105"/>
        <v>12210.900000000001</v>
      </c>
      <c r="N1101" s="107">
        <f t="shared" si="102"/>
        <v>165843.9</v>
      </c>
      <c r="O1101" s="133">
        <f t="shared" si="106"/>
        <v>157</v>
      </c>
      <c r="P1101" s="133">
        <f t="shared" si="103"/>
        <v>0</v>
      </c>
    </row>
    <row r="1102" spans="1:16" x14ac:dyDescent="0.2">
      <c r="A1102" s="104">
        <v>3627</v>
      </c>
      <c r="B1102" s="105">
        <v>17</v>
      </c>
      <c r="C1102" s="132">
        <f t="shared" si="101"/>
        <v>1.30303542444264E-3</v>
      </c>
      <c r="D1102" s="106">
        <v>0</v>
      </c>
      <c r="E1102" s="106">
        <v>0</v>
      </c>
      <c r="F1102" s="106">
        <v>0</v>
      </c>
      <c r="G1102" s="106">
        <v>0</v>
      </c>
      <c r="H1102" s="106">
        <v>0</v>
      </c>
      <c r="I1102" s="106">
        <v>26432</v>
      </c>
      <c r="J1102" s="106">
        <v>0</v>
      </c>
      <c r="K1102" s="106">
        <v>0</v>
      </c>
      <c r="L1102" s="107">
        <f t="shared" si="104"/>
        <v>26432</v>
      </c>
      <c r="M1102" s="107">
        <f t="shared" si="105"/>
        <v>2643.2000000000003</v>
      </c>
      <c r="N1102" s="107">
        <f t="shared" si="102"/>
        <v>29075.200000000001</v>
      </c>
      <c r="O1102" s="133">
        <f t="shared" si="106"/>
        <v>38</v>
      </c>
      <c r="P1102" s="133">
        <f t="shared" si="103"/>
        <v>0</v>
      </c>
    </row>
    <row r="1103" spans="1:16" x14ac:dyDescent="0.2">
      <c r="A1103" s="104">
        <v>3627</v>
      </c>
      <c r="B1103" s="105">
        <v>18</v>
      </c>
      <c r="C1103" s="132">
        <f t="shared" si="101"/>
        <v>9.8053415689308655E-4</v>
      </c>
      <c r="D1103" s="106">
        <v>0</v>
      </c>
      <c r="E1103" s="106">
        <v>0</v>
      </c>
      <c r="F1103" s="106">
        <v>0</v>
      </c>
      <c r="G1103" s="106">
        <v>0</v>
      </c>
      <c r="H1103" s="106">
        <v>0</v>
      </c>
      <c r="I1103" s="106">
        <v>81600</v>
      </c>
      <c r="J1103" s="106">
        <v>0</v>
      </c>
      <c r="K1103" s="106">
        <v>0</v>
      </c>
      <c r="L1103" s="107">
        <f t="shared" si="104"/>
        <v>81600</v>
      </c>
      <c r="M1103" s="107">
        <f t="shared" si="105"/>
        <v>8160</v>
      </c>
      <c r="N1103" s="107">
        <f t="shared" si="102"/>
        <v>89760</v>
      </c>
      <c r="O1103" s="133">
        <f t="shared" si="106"/>
        <v>88</v>
      </c>
      <c r="P1103" s="133">
        <f t="shared" si="103"/>
        <v>0</v>
      </c>
    </row>
    <row r="1104" spans="1:16" x14ac:dyDescent="0.2">
      <c r="A1104" s="104">
        <v>3627</v>
      </c>
      <c r="B1104" s="105">
        <v>19</v>
      </c>
      <c r="C1104" s="132">
        <f t="shared" si="101"/>
        <v>7.2644224912677183E-4</v>
      </c>
      <c r="D1104" s="106">
        <v>0</v>
      </c>
      <c r="E1104" s="106">
        <v>116688</v>
      </c>
      <c r="F1104" s="106">
        <v>95312</v>
      </c>
      <c r="G1104" s="106">
        <v>0</v>
      </c>
      <c r="H1104" s="106">
        <v>0</v>
      </c>
      <c r="I1104" s="106">
        <v>0</v>
      </c>
      <c r="J1104" s="106">
        <v>0</v>
      </c>
      <c r="K1104" s="106">
        <v>0</v>
      </c>
      <c r="L1104" s="107">
        <f t="shared" si="104"/>
        <v>212000</v>
      </c>
      <c r="M1104" s="107">
        <f t="shared" si="105"/>
        <v>21200</v>
      </c>
      <c r="N1104" s="107">
        <f t="shared" si="102"/>
        <v>233200</v>
      </c>
      <c r="O1104" s="133">
        <f t="shared" si="106"/>
        <v>169</v>
      </c>
      <c r="P1104" s="133">
        <f t="shared" si="103"/>
        <v>76.162530013647967</v>
      </c>
    </row>
    <row r="1105" spans="1:16" x14ac:dyDescent="0.2">
      <c r="A1105" s="104">
        <v>3627</v>
      </c>
      <c r="B1105" s="105">
        <v>20</v>
      </c>
      <c r="C1105" s="132">
        <f t="shared" si="101"/>
        <v>9.0235203142652819E-4</v>
      </c>
      <c r="D1105" s="106">
        <v>0</v>
      </c>
      <c r="E1105" s="106">
        <v>0</v>
      </c>
      <c r="F1105" s="106">
        <v>0</v>
      </c>
      <c r="G1105" s="106">
        <v>0</v>
      </c>
      <c r="H1105" s="106">
        <v>0</v>
      </c>
      <c r="I1105" s="106">
        <v>0</v>
      </c>
      <c r="J1105" s="106">
        <v>0</v>
      </c>
      <c r="K1105" s="106">
        <v>0</v>
      </c>
      <c r="L1105" s="107">
        <f t="shared" si="104"/>
        <v>0</v>
      </c>
      <c r="M1105" s="107">
        <f t="shared" si="105"/>
        <v>0</v>
      </c>
      <c r="N1105" s="107">
        <f t="shared" si="102"/>
        <v>0</v>
      </c>
      <c r="O1105" s="133">
        <f t="shared" si="106"/>
        <v>0</v>
      </c>
      <c r="P1105" s="133">
        <f t="shared" si="103"/>
        <v>0</v>
      </c>
    </row>
    <row r="1106" spans="1:16" x14ac:dyDescent="0.2">
      <c r="A1106" s="104">
        <v>3627</v>
      </c>
      <c r="B1106" s="105">
        <v>21</v>
      </c>
      <c r="C1106" s="132">
        <f t="shared" si="101"/>
        <v>9.2026876851261457E-4</v>
      </c>
      <c r="D1106" s="106">
        <v>0</v>
      </c>
      <c r="E1106" s="106">
        <v>0</v>
      </c>
      <c r="F1106" s="106">
        <v>0</v>
      </c>
      <c r="G1106" s="106">
        <v>0</v>
      </c>
      <c r="H1106" s="106">
        <v>0</v>
      </c>
      <c r="I1106" s="106">
        <v>0</v>
      </c>
      <c r="J1106" s="106">
        <v>0</v>
      </c>
      <c r="K1106" s="106">
        <v>0</v>
      </c>
      <c r="L1106" s="107">
        <f t="shared" si="104"/>
        <v>0</v>
      </c>
      <c r="M1106" s="107">
        <f t="shared" si="105"/>
        <v>0</v>
      </c>
      <c r="N1106" s="107">
        <f t="shared" si="102"/>
        <v>0</v>
      </c>
      <c r="O1106" s="133">
        <f t="shared" si="106"/>
        <v>0</v>
      </c>
      <c r="P1106" s="133">
        <f t="shared" si="103"/>
        <v>0</v>
      </c>
    </row>
    <row r="1107" spans="1:16" x14ac:dyDescent="0.2">
      <c r="A1107" s="104">
        <v>3627</v>
      </c>
      <c r="B1107" s="105">
        <v>22</v>
      </c>
      <c r="C1107" s="132">
        <f t="shared" si="101"/>
        <v>8.1521153741692665E-4</v>
      </c>
      <c r="D1107" s="106">
        <v>0</v>
      </c>
      <c r="E1107" s="106">
        <v>0</v>
      </c>
      <c r="F1107" s="106">
        <v>0</v>
      </c>
      <c r="G1107" s="106">
        <v>0</v>
      </c>
      <c r="H1107" s="106">
        <v>6944</v>
      </c>
      <c r="I1107" s="106">
        <v>0</v>
      </c>
      <c r="J1107" s="106">
        <v>7008</v>
      </c>
      <c r="K1107" s="106">
        <v>0</v>
      </c>
      <c r="L1107" s="107">
        <f t="shared" si="104"/>
        <v>13952</v>
      </c>
      <c r="M1107" s="107">
        <f t="shared" si="105"/>
        <v>0</v>
      </c>
      <c r="N1107" s="107">
        <f t="shared" si="102"/>
        <v>13952</v>
      </c>
      <c r="O1107" s="133">
        <f t="shared" si="106"/>
        <v>11</v>
      </c>
      <c r="P1107" s="133">
        <f t="shared" si="103"/>
        <v>0</v>
      </c>
    </row>
    <row r="1108" spans="1:16" x14ac:dyDescent="0.2">
      <c r="A1108" s="104">
        <v>3627</v>
      </c>
      <c r="B1108" s="105">
        <v>23</v>
      </c>
      <c r="C1108" s="132">
        <f t="shared" si="101"/>
        <v>9.2922713705565765E-4</v>
      </c>
      <c r="D1108" s="106">
        <v>48384</v>
      </c>
      <c r="E1108" s="106">
        <v>0</v>
      </c>
      <c r="F1108" s="106">
        <v>0</v>
      </c>
      <c r="G1108" s="106">
        <v>0</v>
      </c>
      <c r="H1108" s="106">
        <v>0</v>
      </c>
      <c r="I1108" s="106">
        <v>0</v>
      </c>
      <c r="J1108" s="106">
        <v>0</v>
      </c>
      <c r="K1108" s="106">
        <v>0</v>
      </c>
      <c r="L1108" s="107">
        <f t="shared" si="104"/>
        <v>48384</v>
      </c>
      <c r="M1108" s="107">
        <f t="shared" si="105"/>
        <v>0</v>
      </c>
      <c r="N1108" s="107">
        <f t="shared" si="102"/>
        <v>48384</v>
      </c>
      <c r="O1108" s="133">
        <f t="shared" si="106"/>
        <v>45</v>
      </c>
      <c r="P1108" s="133">
        <f t="shared" si="103"/>
        <v>0</v>
      </c>
    </row>
    <row r="1109" spans="1:16" x14ac:dyDescent="0.2">
      <c r="A1109" s="104">
        <v>3627</v>
      </c>
      <c r="B1109" s="105">
        <v>24</v>
      </c>
      <c r="C1109" s="132">
        <f t="shared" si="101"/>
        <v>8.0625316887388357E-4</v>
      </c>
      <c r="D1109" s="106">
        <v>28032</v>
      </c>
      <c r="E1109" s="106">
        <v>0</v>
      </c>
      <c r="F1109" s="106">
        <v>0</v>
      </c>
      <c r="G1109" s="106">
        <v>0</v>
      </c>
      <c r="H1109" s="106">
        <v>32896</v>
      </c>
      <c r="I1109" s="106">
        <v>0</v>
      </c>
      <c r="J1109" s="106">
        <v>4980</v>
      </c>
      <c r="K1109" s="106">
        <v>0</v>
      </c>
      <c r="L1109" s="107">
        <f t="shared" si="104"/>
        <v>65908</v>
      </c>
      <c r="M1109" s="107">
        <f t="shared" si="105"/>
        <v>0</v>
      </c>
      <c r="N1109" s="107">
        <f t="shared" si="102"/>
        <v>65908</v>
      </c>
      <c r="O1109" s="133">
        <f t="shared" si="106"/>
        <v>53</v>
      </c>
      <c r="P1109" s="133">
        <f t="shared" si="103"/>
        <v>0</v>
      </c>
    </row>
    <row r="1110" spans="1:16" x14ac:dyDescent="0.2">
      <c r="A1110" s="104">
        <v>3627</v>
      </c>
      <c r="B1110" s="105">
        <v>25</v>
      </c>
      <c r="C1110" s="132">
        <f t="shared" si="101"/>
        <v>6.7513522928934282E-4</v>
      </c>
      <c r="D1110" s="106">
        <v>336624</v>
      </c>
      <c r="E1110" s="106">
        <v>0</v>
      </c>
      <c r="F1110" s="106">
        <v>0</v>
      </c>
      <c r="G1110" s="106">
        <v>0</v>
      </c>
      <c r="H1110" s="106">
        <v>960</v>
      </c>
      <c r="I1110" s="106">
        <v>0</v>
      </c>
      <c r="J1110" s="106">
        <v>0</v>
      </c>
      <c r="K1110" s="106">
        <v>0</v>
      </c>
      <c r="L1110" s="107">
        <f t="shared" si="104"/>
        <v>337584</v>
      </c>
      <c r="M1110" s="107">
        <f t="shared" si="105"/>
        <v>0</v>
      </c>
      <c r="N1110" s="107">
        <f t="shared" si="102"/>
        <v>337584</v>
      </c>
      <c r="O1110" s="133">
        <f t="shared" si="106"/>
        <v>228</v>
      </c>
      <c r="P1110" s="133">
        <f t="shared" si="103"/>
        <v>0</v>
      </c>
    </row>
    <row r="1111" spans="1:16" x14ac:dyDescent="0.2">
      <c r="A1111" s="104">
        <v>3627</v>
      </c>
      <c r="B1111" s="105">
        <v>26</v>
      </c>
      <c r="C1111" s="132">
        <f t="shared" si="101"/>
        <v>9.0398082570708146E-4</v>
      </c>
      <c r="D1111" s="106">
        <v>149472</v>
      </c>
      <c r="E1111" s="106">
        <v>0</v>
      </c>
      <c r="F1111" s="106">
        <v>0</v>
      </c>
      <c r="G1111" s="106">
        <v>0</v>
      </c>
      <c r="H1111" s="106">
        <v>1344</v>
      </c>
      <c r="I1111" s="106">
        <v>0</v>
      </c>
      <c r="J1111" s="106">
        <v>0</v>
      </c>
      <c r="K1111" s="106">
        <v>0</v>
      </c>
      <c r="L1111" s="107">
        <f t="shared" si="104"/>
        <v>150816</v>
      </c>
      <c r="M1111" s="107">
        <f t="shared" si="105"/>
        <v>0</v>
      </c>
      <c r="N1111" s="107">
        <f t="shared" si="102"/>
        <v>150816</v>
      </c>
      <c r="O1111" s="133">
        <f t="shared" si="106"/>
        <v>136</v>
      </c>
      <c r="P1111" s="133">
        <f t="shared" si="103"/>
        <v>0</v>
      </c>
    </row>
    <row r="1112" spans="1:16" x14ac:dyDescent="0.2">
      <c r="A1112" s="104">
        <v>3627</v>
      </c>
      <c r="B1112" s="105">
        <v>27</v>
      </c>
      <c r="C1112" s="132">
        <f t="shared" si="101"/>
        <v>0</v>
      </c>
      <c r="D1112" s="106">
        <v>0</v>
      </c>
      <c r="E1112" s="106">
        <v>0</v>
      </c>
      <c r="F1112" s="106">
        <v>0</v>
      </c>
      <c r="G1112" s="106">
        <v>0</v>
      </c>
      <c r="H1112" s="106">
        <v>0</v>
      </c>
      <c r="I1112" s="106">
        <v>0</v>
      </c>
      <c r="J1112" s="106">
        <v>0</v>
      </c>
      <c r="K1112" s="106">
        <v>0</v>
      </c>
      <c r="L1112" s="107">
        <f t="shared" si="104"/>
        <v>0</v>
      </c>
      <c r="M1112" s="107">
        <f t="shared" si="105"/>
        <v>0</v>
      </c>
      <c r="N1112" s="107">
        <f t="shared" si="102"/>
        <v>0</v>
      </c>
      <c r="O1112" s="133">
        <f t="shared" si="106"/>
        <v>0</v>
      </c>
      <c r="P1112" s="133">
        <f t="shared" si="103"/>
        <v>0</v>
      </c>
    </row>
    <row r="1113" spans="1:16" x14ac:dyDescent="0.2">
      <c r="A1113" s="104">
        <v>3628</v>
      </c>
      <c r="B1113" s="105">
        <v>1</v>
      </c>
      <c r="C1113" s="132">
        <f t="shared" si="101"/>
        <v>8.1032515457526674E-4</v>
      </c>
      <c r="D1113" s="106">
        <v>1568</v>
      </c>
      <c r="E1113" s="106">
        <v>0</v>
      </c>
      <c r="F1113" s="106">
        <v>0</v>
      </c>
      <c r="G1113" s="106">
        <v>0</v>
      </c>
      <c r="H1113" s="106">
        <v>64</v>
      </c>
      <c r="I1113" s="106">
        <v>0</v>
      </c>
      <c r="J1113" s="106">
        <v>572</v>
      </c>
      <c r="K1113" s="106">
        <v>0</v>
      </c>
      <c r="L1113" s="107">
        <f t="shared" si="104"/>
        <v>2204</v>
      </c>
      <c r="M1113" s="107">
        <f t="shared" si="105"/>
        <v>0</v>
      </c>
      <c r="N1113" s="107">
        <f t="shared" si="102"/>
        <v>2204</v>
      </c>
      <c r="O1113" s="133">
        <f t="shared" si="106"/>
        <v>2</v>
      </c>
      <c r="P1113" s="133">
        <f t="shared" si="103"/>
        <v>0</v>
      </c>
    </row>
    <row r="1114" spans="1:16" x14ac:dyDescent="0.2">
      <c r="A1114" s="104">
        <v>3628</v>
      </c>
      <c r="B1114" s="105">
        <v>2</v>
      </c>
      <c r="C1114" s="132">
        <f t="shared" si="101"/>
        <v>8.1765472883775655E-4</v>
      </c>
      <c r="D1114" s="106">
        <v>0</v>
      </c>
      <c r="E1114" s="106">
        <v>0</v>
      </c>
      <c r="F1114" s="106">
        <v>0</v>
      </c>
      <c r="G1114" s="106">
        <v>0</v>
      </c>
      <c r="H1114" s="106">
        <v>77776</v>
      </c>
      <c r="I1114" s="106">
        <v>0</v>
      </c>
      <c r="J1114" s="106">
        <v>40976</v>
      </c>
      <c r="K1114" s="106">
        <v>0</v>
      </c>
      <c r="L1114" s="107">
        <f t="shared" si="104"/>
        <v>118752</v>
      </c>
      <c r="M1114" s="107">
        <f t="shared" si="105"/>
        <v>0</v>
      </c>
      <c r="N1114" s="107">
        <f t="shared" si="102"/>
        <v>118752</v>
      </c>
      <c r="O1114" s="133">
        <f t="shared" si="106"/>
        <v>97</v>
      </c>
      <c r="P1114" s="133">
        <f t="shared" si="103"/>
        <v>0</v>
      </c>
    </row>
    <row r="1115" spans="1:16" x14ac:dyDescent="0.2">
      <c r="A1115" s="104">
        <v>3628</v>
      </c>
      <c r="B1115" s="105">
        <v>3</v>
      </c>
      <c r="C1115" s="132">
        <f t="shared" si="101"/>
        <v>7.3214302910870838E-4</v>
      </c>
      <c r="D1115" s="106">
        <v>0</v>
      </c>
      <c r="E1115" s="106">
        <v>228464</v>
      </c>
      <c r="F1115" s="106">
        <v>0</v>
      </c>
      <c r="G1115" s="106">
        <v>0</v>
      </c>
      <c r="H1115" s="106">
        <v>0</v>
      </c>
      <c r="I1115" s="106">
        <v>0</v>
      </c>
      <c r="J1115" s="106">
        <v>0</v>
      </c>
      <c r="K1115" s="106">
        <v>24</v>
      </c>
      <c r="L1115" s="107">
        <f t="shared" si="104"/>
        <v>228488</v>
      </c>
      <c r="M1115" s="107">
        <f t="shared" si="105"/>
        <v>22848.800000000003</v>
      </c>
      <c r="N1115" s="107">
        <f t="shared" si="102"/>
        <v>251336.8</v>
      </c>
      <c r="O1115" s="133">
        <f t="shared" si="106"/>
        <v>184</v>
      </c>
      <c r="P1115" s="133">
        <f t="shared" si="103"/>
        <v>0</v>
      </c>
    </row>
    <row r="1116" spans="1:16" x14ac:dyDescent="0.2">
      <c r="A1116" s="104">
        <v>3628</v>
      </c>
      <c r="B1116" s="105">
        <v>4</v>
      </c>
      <c r="C1116" s="132">
        <f t="shared" si="101"/>
        <v>7.2969983768787848E-4</v>
      </c>
      <c r="D1116" s="106">
        <v>7840</v>
      </c>
      <c r="E1116" s="106">
        <v>95392</v>
      </c>
      <c r="F1116" s="106">
        <v>0</v>
      </c>
      <c r="G1116" s="106">
        <v>0</v>
      </c>
      <c r="H1116" s="106">
        <v>35040</v>
      </c>
      <c r="I1116" s="106">
        <v>1584</v>
      </c>
      <c r="J1116" s="106">
        <v>26770</v>
      </c>
      <c r="K1116" s="106">
        <v>1296</v>
      </c>
      <c r="L1116" s="107">
        <f t="shared" si="104"/>
        <v>167922</v>
      </c>
      <c r="M1116" s="107">
        <f t="shared" si="105"/>
        <v>9827.2000000000007</v>
      </c>
      <c r="N1116" s="107">
        <f t="shared" si="102"/>
        <v>177749.2</v>
      </c>
      <c r="O1116" s="133">
        <f t="shared" si="106"/>
        <v>130</v>
      </c>
      <c r="P1116" s="133">
        <f t="shared" si="103"/>
        <v>0</v>
      </c>
    </row>
    <row r="1117" spans="1:16" x14ac:dyDescent="0.2">
      <c r="A1117" s="104">
        <v>3628</v>
      </c>
      <c r="B1117" s="105">
        <v>5</v>
      </c>
      <c r="C1117" s="132">
        <f t="shared" si="101"/>
        <v>2.8715643166154678E-3</v>
      </c>
      <c r="D1117" s="106">
        <v>0</v>
      </c>
      <c r="E1117" s="106">
        <v>0</v>
      </c>
      <c r="F1117" s="106">
        <v>0</v>
      </c>
      <c r="G1117" s="106">
        <v>0</v>
      </c>
      <c r="H1117" s="106">
        <v>0</v>
      </c>
      <c r="I1117" s="106">
        <v>0</v>
      </c>
      <c r="J1117" s="106">
        <v>0</v>
      </c>
      <c r="K1117" s="106">
        <v>0</v>
      </c>
      <c r="L1117" s="107">
        <f t="shared" si="104"/>
        <v>0</v>
      </c>
      <c r="M1117" s="107">
        <f t="shared" si="105"/>
        <v>0</v>
      </c>
      <c r="N1117" s="107">
        <f t="shared" si="102"/>
        <v>0</v>
      </c>
      <c r="O1117" s="133">
        <f t="shared" si="106"/>
        <v>0</v>
      </c>
      <c r="P1117" s="133">
        <f t="shared" si="103"/>
        <v>0</v>
      </c>
    </row>
    <row r="1118" spans="1:16" x14ac:dyDescent="0.2">
      <c r="A1118" s="104">
        <v>3628</v>
      </c>
      <c r="B1118" s="105">
        <v>6</v>
      </c>
      <c r="C1118" s="132">
        <f t="shared" si="101"/>
        <v>7.9485160891001037E-4</v>
      </c>
      <c r="D1118" s="106">
        <v>4688</v>
      </c>
      <c r="E1118" s="106">
        <v>0</v>
      </c>
      <c r="F1118" s="106">
        <v>0</v>
      </c>
      <c r="G1118" s="106">
        <v>0</v>
      </c>
      <c r="H1118" s="106">
        <v>0</v>
      </c>
      <c r="I1118" s="106">
        <v>0</v>
      </c>
      <c r="J1118" s="106">
        <v>5490</v>
      </c>
      <c r="K1118" s="106">
        <v>0</v>
      </c>
      <c r="L1118" s="107">
        <f t="shared" si="104"/>
        <v>10178</v>
      </c>
      <c r="M1118" s="107">
        <f t="shared" si="105"/>
        <v>0</v>
      </c>
      <c r="N1118" s="107">
        <f t="shared" si="102"/>
        <v>10178</v>
      </c>
      <c r="O1118" s="133">
        <f t="shared" si="106"/>
        <v>8</v>
      </c>
      <c r="P1118" s="133">
        <f t="shared" si="103"/>
        <v>0</v>
      </c>
    </row>
    <row r="1119" spans="1:16" x14ac:dyDescent="0.2">
      <c r="A1119" s="104">
        <v>3628</v>
      </c>
      <c r="B1119" s="105">
        <v>7</v>
      </c>
      <c r="C1119" s="132">
        <f t="shared" si="101"/>
        <v>8.746625286571221E-4</v>
      </c>
      <c r="D1119" s="106">
        <v>0</v>
      </c>
      <c r="E1119" s="106">
        <v>5440</v>
      </c>
      <c r="F1119" s="106">
        <v>0</v>
      </c>
      <c r="G1119" s="106">
        <v>0</v>
      </c>
      <c r="H1119" s="106">
        <v>0</v>
      </c>
      <c r="I1119" s="106">
        <v>12864</v>
      </c>
      <c r="J1119" s="106">
        <v>0</v>
      </c>
      <c r="K1119" s="106">
        <v>33329</v>
      </c>
      <c r="L1119" s="107">
        <f t="shared" si="104"/>
        <v>51633</v>
      </c>
      <c r="M1119" s="107">
        <f t="shared" si="105"/>
        <v>5163.3</v>
      </c>
      <c r="N1119" s="107">
        <f t="shared" si="102"/>
        <v>56796.3</v>
      </c>
      <c r="O1119" s="133">
        <f t="shared" si="106"/>
        <v>50</v>
      </c>
      <c r="P1119" s="133">
        <f t="shared" si="103"/>
        <v>0</v>
      </c>
    </row>
    <row r="1120" spans="1:16" x14ac:dyDescent="0.2">
      <c r="A1120" s="104">
        <v>3628</v>
      </c>
      <c r="B1120" s="105">
        <v>8</v>
      </c>
      <c r="C1120" s="132">
        <f t="shared" si="101"/>
        <v>9.0886720854874148E-4</v>
      </c>
      <c r="D1120" s="106">
        <v>0</v>
      </c>
      <c r="E1120" s="106">
        <v>0</v>
      </c>
      <c r="F1120" s="106">
        <v>0</v>
      </c>
      <c r="G1120" s="106">
        <v>0</v>
      </c>
      <c r="H1120" s="106">
        <v>29456</v>
      </c>
      <c r="I1120" s="106">
        <v>0</v>
      </c>
      <c r="J1120" s="106">
        <v>200</v>
      </c>
      <c r="K1120" s="106">
        <v>0</v>
      </c>
      <c r="L1120" s="107">
        <f t="shared" si="104"/>
        <v>29656</v>
      </c>
      <c r="M1120" s="107">
        <f t="shared" si="105"/>
        <v>0</v>
      </c>
      <c r="N1120" s="107">
        <f t="shared" si="102"/>
        <v>29656</v>
      </c>
      <c r="O1120" s="133">
        <f t="shared" si="106"/>
        <v>27</v>
      </c>
      <c r="P1120" s="133">
        <f t="shared" si="103"/>
        <v>0</v>
      </c>
    </row>
    <row r="1121" spans="1:16" x14ac:dyDescent="0.2">
      <c r="A1121" s="104">
        <v>3628</v>
      </c>
      <c r="B1121" s="105">
        <v>9</v>
      </c>
      <c r="C1121" s="132">
        <f t="shared" ref="C1121:C1184" si="107">C1094</f>
        <v>7.8019246038503074E-4</v>
      </c>
      <c r="D1121" s="106">
        <v>16512</v>
      </c>
      <c r="E1121" s="106">
        <v>2016</v>
      </c>
      <c r="F1121" s="106">
        <v>0</v>
      </c>
      <c r="G1121" s="106">
        <v>0</v>
      </c>
      <c r="H1121" s="106">
        <v>111040</v>
      </c>
      <c r="I1121" s="106">
        <v>0</v>
      </c>
      <c r="J1121" s="106">
        <v>29651</v>
      </c>
      <c r="K1121" s="106">
        <v>0</v>
      </c>
      <c r="L1121" s="107">
        <f t="shared" si="104"/>
        <v>159219</v>
      </c>
      <c r="M1121" s="107">
        <f t="shared" si="105"/>
        <v>201.60000000000002</v>
      </c>
      <c r="N1121" s="107">
        <f t="shared" si="102"/>
        <v>159420.6</v>
      </c>
      <c r="O1121" s="133">
        <f t="shared" si="106"/>
        <v>124</v>
      </c>
      <c r="P1121" s="133">
        <f t="shared" si="103"/>
        <v>0</v>
      </c>
    </row>
    <row r="1122" spans="1:16" x14ac:dyDescent="0.2">
      <c r="A1122" s="104">
        <v>3628</v>
      </c>
      <c r="B1122" s="105">
        <v>10</v>
      </c>
      <c r="C1122" s="132">
        <f t="shared" si="107"/>
        <v>1.1564439391928429E-3</v>
      </c>
      <c r="D1122" s="106">
        <v>0</v>
      </c>
      <c r="E1122" s="106">
        <v>0</v>
      </c>
      <c r="F1122" s="106">
        <v>0</v>
      </c>
      <c r="G1122" s="106">
        <v>0</v>
      </c>
      <c r="H1122" s="106">
        <v>0</v>
      </c>
      <c r="I1122" s="106">
        <v>0</v>
      </c>
      <c r="J1122" s="106">
        <v>0</v>
      </c>
      <c r="K1122" s="106">
        <v>0</v>
      </c>
      <c r="L1122" s="107">
        <f t="shared" si="104"/>
        <v>0</v>
      </c>
      <c r="M1122" s="107">
        <f t="shared" si="105"/>
        <v>0</v>
      </c>
      <c r="N1122" s="107">
        <f t="shared" si="102"/>
        <v>0</v>
      </c>
      <c r="O1122" s="133">
        <f t="shared" si="106"/>
        <v>0</v>
      </c>
      <c r="P1122" s="133">
        <f t="shared" si="103"/>
        <v>0</v>
      </c>
    </row>
    <row r="1123" spans="1:16" x14ac:dyDescent="0.2">
      <c r="A1123" s="104">
        <v>3628</v>
      </c>
      <c r="B1123" s="105">
        <v>11</v>
      </c>
      <c r="C1123" s="132">
        <f t="shared" si="107"/>
        <v>8.0055238889194702E-4</v>
      </c>
      <c r="D1123" s="106">
        <v>0</v>
      </c>
      <c r="E1123" s="106">
        <v>0</v>
      </c>
      <c r="F1123" s="106">
        <v>0</v>
      </c>
      <c r="G1123" s="106">
        <v>0</v>
      </c>
      <c r="H1123" s="106">
        <v>0</v>
      </c>
      <c r="I1123" s="106">
        <v>78576</v>
      </c>
      <c r="J1123" s="106">
        <v>0</v>
      </c>
      <c r="K1123" s="106">
        <v>81495</v>
      </c>
      <c r="L1123" s="107">
        <f t="shared" si="104"/>
        <v>160071</v>
      </c>
      <c r="M1123" s="107">
        <f t="shared" si="105"/>
        <v>16007.1</v>
      </c>
      <c r="N1123" s="107">
        <f t="shared" si="102"/>
        <v>176078.1</v>
      </c>
      <c r="O1123" s="133">
        <f t="shared" si="106"/>
        <v>141</v>
      </c>
      <c r="P1123" s="133">
        <f t="shared" si="103"/>
        <v>0</v>
      </c>
    </row>
    <row r="1124" spans="1:16" x14ac:dyDescent="0.2">
      <c r="A1124" s="104">
        <v>3628</v>
      </c>
      <c r="B1124" s="105">
        <v>12</v>
      </c>
      <c r="C1124" s="132">
        <f t="shared" si="107"/>
        <v>7.6960529756143418E-4</v>
      </c>
      <c r="D1124" s="106">
        <v>150592</v>
      </c>
      <c r="E1124" s="106">
        <v>0</v>
      </c>
      <c r="F1124" s="106">
        <v>0</v>
      </c>
      <c r="G1124" s="106">
        <v>63167</v>
      </c>
      <c r="H1124" s="106">
        <v>0</v>
      </c>
      <c r="I1124" s="106">
        <v>0</v>
      </c>
      <c r="J1124" s="106">
        <v>24</v>
      </c>
      <c r="K1124" s="106">
        <v>0</v>
      </c>
      <c r="L1124" s="107">
        <f t="shared" si="104"/>
        <v>213783</v>
      </c>
      <c r="M1124" s="107">
        <f t="shared" si="105"/>
        <v>0</v>
      </c>
      <c r="N1124" s="107">
        <f t="shared" si="102"/>
        <v>213783</v>
      </c>
      <c r="O1124" s="133">
        <f t="shared" si="106"/>
        <v>165</v>
      </c>
      <c r="P1124" s="133">
        <f t="shared" si="103"/>
        <v>48.613657831063115</v>
      </c>
    </row>
    <row r="1125" spans="1:16" x14ac:dyDescent="0.2">
      <c r="A1125" s="104">
        <v>3628</v>
      </c>
      <c r="B1125" s="105">
        <v>13</v>
      </c>
      <c r="C1125" s="132">
        <f t="shared" si="107"/>
        <v>7.1666948344345212E-4</v>
      </c>
      <c r="D1125" s="106">
        <v>26864</v>
      </c>
      <c r="E1125" s="106">
        <v>0</v>
      </c>
      <c r="F1125" s="106">
        <v>0</v>
      </c>
      <c r="G1125" s="106">
        <v>0</v>
      </c>
      <c r="H1125" s="106">
        <v>0</v>
      </c>
      <c r="I1125" s="106">
        <v>0</v>
      </c>
      <c r="J1125" s="106">
        <v>0</v>
      </c>
      <c r="K1125" s="106">
        <v>0</v>
      </c>
      <c r="L1125" s="107">
        <f t="shared" si="104"/>
        <v>26864</v>
      </c>
      <c r="M1125" s="107">
        <f t="shared" si="105"/>
        <v>0</v>
      </c>
      <c r="N1125" s="107">
        <f t="shared" si="102"/>
        <v>26864</v>
      </c>
      <c r="O1125" s="133">
        <f t="shared" si="106"/>
        <v>19</v>
      </c>
      <c r="P1125" s="133">
        <f t="shared" si="103"/>
        <v>0</v>
      </c>
    </row>
    <row r="1126" spans="1:16" x14ac:dyDescent="0.2">
      <c r="A1126" s="104">
        <v>3628</v>
      </c>
      <c r="B1126" s="105">
        <v>14</v>
      </c>
      <c r="C1126" s="132">
        <f t="shared" si="107"/>
        <v>1.1613303220345029E-3</v>
      </c>
      <c r="D1126" s="106">
        <v>0</v>
      </c>
      <c r="E1126" s="106">
        <v>0</v>
      </c>
      <c r="F1126" s="106">
        <v>0</v>
      </c>
      <c r="G1126" s="106">
        <v>0</v>
      </c>
      <c r="H1126" s="106">
        <v>0</v>
      </c>
      <c r="I1126" s="106">
        <v>117888</v>
      </c>
      <c r="J1126" s="106">
        <v>0</v>
      </c>
      <c r="K1126" s="106">
        <v>4489</v>
      </c>
      <c r="L1126" s="107">
        <f t="shared" si="104"/>
        <v>122377</v>
      </c>
      <c r="M1126" s="107">
        <f t="shared" si="105"/>
        <v>12237.7</v>
      </c>
      <c r="N1126" s="107">
        <f t="shared" si="102"/>
        <v>134614.70000000001</v>
      </c>
      <c r="O1126" s="133">
        <f t="shared" si="106"/>
        <v>156</v>
      </c>
      <c r="P1126" s="133">
        <f t="shared" si="103"/>
        <v>0</v>
      </c>
    </row>
    <row r="1127" spans="1:16" x14ac:dyDescent="0.2">
      <c r="A1127" s="104">
        <v>3628</v>
      </c>
      <c r="B1127" s="105">
        <v>15</v>
      </c>
      <c r="C1127" s="132">
        <f t="shared" si="107"/>
        <v>1.6320518691144066E-3</v>
      </c>
      <c r="D1127" s="106">
        <v>0</v>
      </c>
      <c r="E1127" s="106">
        <v>0</v>
      </c>
      <c r="F1127" s="106">
        <v>0</v>
      </c>
      <c r="G1127" s="106">
        <v>0</v>
      </c>
      <c r="H1127" s="106">
        <v>0</v>
      </c>
      <c r="I1127" s="106">
        <v>0</v>
      </c>
      <c r="J1127" s="106">
        <v>0</v>
      </c>
      <c r="K1127" s="106">
        <v>371</v>
      </c>
      <c r="L1127" s="107">
        <f t="shared" si="104"/>
        <v>371</v>
      </c>
      <c r="M1127" s="107">
        <f t="shared" si="105"/>
        <v>37.1</v>
      </c>
      <c r="N1127" s="107">
        <f t="shared" si="102"/>
        <v>408.1</v>
      </c>
      <c r="O1127" s="133">
        <f t="shared" si="106"/>
        <v>1</v>
      </c>
      <c r="P1127" s="133">
        <f t="shared" si="103"/>
        <v>0</v>
      </c>
    </row>
    <row r="1128" spans="1:16" x14ac:dyDescent="0.2">
      <c r="A1128" s="104">
        <v>3628</v>
      </c>
      <c r="B1128" s="105">
        <v>16</v>
      </c>
      <c r="C1128" s="132">
        <f t="shared" si="107"/>
        <v>9.4958706556257393E-4</v>
      </c>
      <c r="D1128" s="106">
        <v>0</v>
      </c>
      <c r="E1128" s="106">
        <v>0</v>
      </c>
      <c r="F1128" s="106">
        <v>0</v>
      </c>
      <c r="G1128" s="106">
        <v>0</v>
      </c>
      <c r="H1128" s="106">
        <v>0</v>
      </c>
      <c r="I1128" s="106">
        <v>49472</v>
      </c>
      <c r="J1128" s="106">
        <v>0</v>
      </c>
      <c r="K1128" s="106">
        <v>21000</v>
      </c>
      <c r="L1128" s="107">
        <f t="shared" si="104"/>
        <v>70472</v>
      </c>
      <c r="M1128" s="107">
        <f t="shared" si="105"/>
        <v>7047.2000000000007</v>
      </c>
      <c r="N1128" s="107">
        <f t="shared" si="102"/>
        <v>77519.199999999997</v>
      </c>
      <c r="O1128" s="133">
        <f t="shared" si="106"/>
        <v>74</v>
      </c>
      <c r="P1128" s="133">
        <f t="shared" si="103"/>
        <v>0</v>
      </c>
    </row>
    <row r="1129" spans="1:16" x14ac:dyDescent="0.2">
      <c r="A1129" s="104">
        <v>3628</v>
      </c>
      <c r="B1129" s="105">
        <v>17</v>
      </c>
      <c r="C1129" s="132">
        <f t="shared" si="107"/>
        <v>1.30303542444264E-3</v>
      </c>
      <c r="D1129" s="106">
        <v>0</v>
      </c>
      <c r="E1129" s="106">
        <v>0</v>
      </c>
      <c r="F1129" s="106">
        <v>0</v>
      </c>
      <c r="G1129" s="106">
        <v>0</v>
      </c>
      <c r="H1129" s="106">
        <v>0</v>
      </c>
      <c r="I1129" s="106">
        <v>0</v>
      </c>
      <c r="J1129" s="106">
        <v>0</v>
      </c>
      <c r="K1129" s="106">
        <v>0</v>
      </c>
      <c r="L1129" s="107">
        <f t="shared" si="104"/>
        <v>0</v>
      </c>
      <c r="M1129" s="107">
        <f t="shared" si="105"/>
        <v>0</v>
      </c>
      <c r="N1129" s="107">
        <f t="shared" si="102"/>
        <v>0</v>
      </c>
      <c r="O1129" s="133">
        <f t="shared" si="106"/>
        <v>0</v>
      </c>
      <c r="P1129" s="133">
        <f t="shared" si="103"/>
        <v>0</v>
      </c>
    </row>
    <row r="1130" spans="1:16" x14ac:dyDescent="0.2">
      <c r="A1130" s="104">
        <v>3628</v>
      </c>
      <c r="B1130" s="105">
        <v>18</v>
      </c>
      <c r="C1130" s="132">
        <f t="shared" si="107"/>
        <v>9.8053415689308655E-4</v>
      </c>
      <c r="D1130" s="106">
        <v>0</v>
      </c>
      <c r="E1130" s="106">
        <v>0</v>
      </c>
      <c r="F1130" s="106">
        <v>0</v>
      </c>
      <c r="G1130" s="106">
        <v>0</v>
      </c>
      <c r="H1130" s="106">
        <v>0</v>
      </c>
      <c r="I1130" s="106">
        <v>92784</v>
      </c>
      <c r="J1130" s="106">
        <v>0</v>
      </c>
      <c r="K1130" s="106">
        <v>0</v>
      </c>
      <c r="L1130" s="107">
        <f t="shared" si="104"/>
        <v>92784</v>
      </c>
      <c r="M1130" s="107">
        <f t="shared" si="105"/>
        <v>9278.4</v>
      </c>
      <c r="N1130" s="107">
        <f t="shared" si="102"/>
        <v>102062.39999999999</v>
      </c>
      <c r="O1130" s="133">
        <f t="shared" si="106"/>
        <v>100</v>
      </c>
      <c r="P1130" s="133">
        <f t="shared" si="103"/>
        <v>0</v>
      </c>
    </row>
    <row r="1131" spans="1:16" x14ac:dyDescent="0.2">
      <c r="A1131" s="104">
        <v>3628</v>
      </c>
      <c r="B1131" s="105">
        <v>19</v>
      </c>
      <c r="C1131" s="132">
        <f t="shared" si="107"/>
        <v>7.2644224912677183E-4</v>
      </c>
      <c r="D1131" s="106">
        <v>0</v>
      </c>
      <c r="E1131" s="106">
        <v>87952</v>
      </c>
      <c r="F1131" s="106">
        <v>65409</v>
      </c>
      <c r="G1131" s="106">
        <v>0</v>
      </c>
      <c r="H1131" s="106">
        <v>0</v>
      </c>
      <c r="I1131" s="106">
        <v>4192</v>
      </c>
      <c r="J1131" s="106">
        <v>0</v>
      </c>
      <c r="K1131" s="106">
        <v>0</v>
      </c>
      <c r="L1131" s="107">
        <f t="shared" si="104"/>
        <v>157553</v>
      </c>
      <c r="M1131" s="107">
        <f t="shared" si="105"/>
        <v>15755.300000000001</v>
      </c>
      <c r="N1131" s="107">
        <f t="shared" si="102"/>
        <v>173308.3</v>
      </c>
      <c r="O1131" s="133">
        <f t="shared" si="106"/>
        <v>126</v>
      </c>
      <c r="P1131" s="133">
        <f t="shared" si="103"/>
        <v>52.267447180446325</v>
      </c>
    </row>
    <row r="1132" spans="1:16" x14ac:dyDescent="0.2">
      <c r="A1132" s="104">
        <v>3628</v>
      </c>
      <c r="B1132" s="105">
        <v>20</v>
      </c>
      <c r="C1132" s="132">
        <f t="shared" si="107"/>
        <v>9.0235203142652819E-4</v>
      </c>
      <c r="D1132" s="106">
        <v>0</v>
      </c>
      <c r="E1132" s="106">
        <v>0</v>
      </c>
      <c r="F1132" s="106">
        <v>0</v>
      </c>
      <c r="G1132" s="106">
        <v>0</v>
      </c>
      <c r="H1132" s="106">
        <v>54384</v>
      </c>
      <c r="I1132" s="106">
        <v>0</v>
      </c>
      <c r="J1132" s="106">
        <v>14176</v>
      </c>
      <c r="K1132" s="106">
        <v>0</v>
      </c>
      <c r="L1132" s="107">
        <f t="shared" si="104"/>
        <v>68560</v>
      </c>
      <c r="M1132" s="107">
        <f t="shared" si="105"/>
        <v>0</v>
      </c>
      <c r="N1132" s="107">
        <f t="shared" si="102"/>
        <v>68560</v>
      </c>
      <c r="O1132" s="133">
        <f t="shared" si="106"/>
        <v>62</v>
      </c>
      <c r="P1132" s="133">
        <f t="shared" si="103"/>
        <v>0</v>
      </c>
    </row>
    <row r="1133" spans="1:16" x14ac:dyDescent="0.2">
      <c r="A1133" s="104">
        <v>3628</v>
      </c>
      <c r="B1133" s="105">
        <v>21</v>
      </c>
      <c r="C1133" s="132">
        <f t="shared" si="107"/>
        <v>9.2026876851261457E-4</v>
      </c>
      <c r="D1133" s="106">
        <v>0</v>
      </c>
      <c r="E1133" s="106">
        <v>0</v>
      </c>
      <c r="F1133" s="106">
        <v>0</v>
      </c>
      <c r="G1133" s="106">
        <v>0</v>
      </c>
      <c r="H1133" s="106">
        <v>30224</v>
      </c>
      <c r="I1133" s="106">
        <v>0</v>
      </c>
      <c r="J1133" s="106">
        <v>13492</v>
      </c>
      <c r="K1133" s="106">
        <v>0</v>
      </c>
      <c r="L1133" s="107">
        <f t="shared" si="104"/>
        <v>43716</v>
      </c>
      <c r="M1133" s="107">
        <f t="shared" si="105"/>
        <v>0</v>
      </c>
      <c r="N1133" s="107">
        <f t="shared" si="102"/>
        <v>43716</v>
      </c>
      <c r="O1133" s="133">
        <f t="shared" si="106"/>
        <v>40</v>
      </c>
      <c r="P1133" s="133">
        <f t="shared" si="103"/>
        <v>0</v>
      </c>
    </row>
    <row r="1134" spans="1:16" x14ac:dyDescent="0.2">
      <c r="A1134" s="104">
        <v>3628</v>
      </c>
      <c r="B1134" s="105">
        <v>22</v>
      </c>
      <c r="C1134" s="132">
        <f t="shared" si="107"/>
        <v>8.1521153741692665E-4</v>
      </c>
      <c r="D1134" s="106">
        <v>0</v>
      </c>
      <c r="E1134" s="106">
        <v>0</v>
      </c>
      <c r="F1134" s="106">
        <v>0</v>
      </c>
      <c r="G1134" s="106">
        <v>0</v>
      </c>
      <c r="H1134" s="106">
        <v>5728</v>
      </c>
      <c r="I1134" s="106">
        <v>0</v>
      </c>
      <c r="J1134" s="106">
        <v>36</v>
      </c>
      <c r="K1134" s="106">
        <v>0</v>
      </c>
      <c r="L1134" s="107">
        <f t="shared" si="104"/>
        <v>5764</v>
      </c>
      <c r="M1134" s="107">
        <f t="shared" si="105"/>
        <v>0</v>
      </c>
      <c r="N1134" s="107">
        <f t="shared" si="102"/>
        <v>5764</v>
      </c>
      <c r="O1134" s="133">
        <f t="shared" si="106"/>
        <v>5</v>
      </c>
      <c r="P1134" s="133">
        <f t="shared" si="103"/>
        <v>0</v>
      </c>
    </row>
    <row r="1135" spans="1:16" x14ac:dyDescent="0.2">
      <c r="A1135" s="104">
        <v>3628</v>
      </c>
      <c r="B1135" s="105">
        <v>23</v>
      </c>
      <c r="C1135" s="132">
        <f t="shared" si="107"/>
        <v>9.2922713705565765E-4</v>
      </c>
      <c r="D1135" s="106">
        <v>4240</v>
      </c>
      <c r="E1135" s="106">
        <v>0</v>
      </c>
      <c r="F1135" s="106">
        <v>0</v>
      </c>
      <c r="G1135" s="106">
        <v>0</v>
      </c>
      <c r="H1135" s="106">
        <v>0</v>
      </c>
      <c r="I1135" s="106">
        <v>0</v>
      </c>
      <c r="J1135" s="106">
        <v>0</v>
      </c>
      <c r="K1135" s="106">
        <v>0</v>
      </c>
      <c r="L1135" s="107">
        <f t="shared" si="104"/>
        <v>4240</v>
      </c>
      <c r="M1135" s="107">
        <f t="shared" si="105"/>
        <v>0</v>
      </c>
      <c r="N1135" s="107">
        <f t="shared" si="102"/>
        <v>4240</v>
      </c>
      <c r="O1135" s="133">
        <f t="shared" si="106"/>
        <v>4</v>
      </c>
      <c r="P1135" s="133">
        <f t="shared" si="103"/>
        <v>0</v>
      </c>
    </row>
    <row r="1136" spans="1:16" x14ac:dyDescent="0.2">
      <c r="A1136" s="104">
        <v>3628</v>
      </c>
      <c r="B1136" s="105">
        <v>24</v>
      </c>
      <c r="C1136" s="132">
        <f t="shared" si="107"/>
        <v>8.0625316887388357E-4</v>
      </c>
      <c r="D1136" s="106">
        <v>21696</v>
      </c>
      <c r="E1136" s="106">
        <v>0</v>
      </c>
      <c r="F1136" s="106">
        <v>0</v>
      </c>
      <c r="G1136" s="106">
        <v>0</v>
      </c>
      <c r="H1136" s="106">
        <v>3072</v>
      </c>
      <c r="I1136" s="106">
        <v>0</v>
      </c>
      <c r="J1136" s="106">
        <v>12180</v>
      </c>
      <c r="K1136" s="106">
        <v>0</v>
      </c>
      <c r="L1136" s="107">
        <f t="shared" si="104"/>
        <v>36948</v>
      </c>
      <c r="M1136" s="107">
        <f t="shared" si="105"/>
        <v>0</v>
      </c>
      <c r="N1136" s="107">
        <f t="shared" si="102"/>
        <v>36948</v>
      </c>
      <c r="O1136" s="133">
        <f t="shared" si="106"/>
        <v>30</v>
      </c>
      <c r="P1136" s="133">
        <f t="shared" si="103"/>
        <v>0</v>
      </c>
    </row>
    <row r="1137" spans="1:16" x14ac:dyDescent="0.2">
      <c r="A1137" s="104">
        <v>3628</v>
      </c>
      <c r="B1137" s="105">
        <v>25</v>
      </c>
      <c r="C1137" s="132">
        <f t="shared" si="107"/>
        <v>6.7513522928934282E-4</v>
      </c>
      <c r="D1137" s="106">
        <v>269712</v>
      </c>
      <c r="E1137" s="106">
        <v>0</v>
      </c>
      <c r="F1137" s="106">
        <v>0</v>
      </c>
      <c r="G1137" s="106">
        <v>0</v>
      </c>
      <c r="H1137" s="106">
        <v>0</v>
      </c>
      <c r="I1137" s="106">
        <v>0</v>
      </c>
      <c r="J1137" s="106">
        <v>0</v>
      </c>
      <c r="K1137" s="106">
        <v>0</v>
      </c>
      <c r="L1137" s="107">
        <f t="shared" si="104"/>
        <v>269712</v>
      </c>
      <c r="M1137" s="107">
        <f t="shared" si="105"/>
        <v>0</v>
      </c>
      <c r="N1137" s="107">
        <f t="shared" si="102"/>
        <v>269712</v>
      </c>
      <c r="O1137" s="133">
        <f t="shared" si="106"/>
        <v>182</v>
      </c>
      <c r="P1137" s="133">
        <f t="shared" si="103"/>
        <v>0</v>
      </c>
    </row>
    <row r="1138" spans="1:16" x14ac:dyDescent="0.2">
      <c r="A1138" s="104">
        <v>3628</v>
      </c>
      <c r="B1138" s="105">
        <v>26</v>
      </c>
      <c r="C1138" s="132">
        <f t="shared" si="107"/>
        <v>9.0398082570708146E-4</v>
      </c>
      <c r="D1138" s="106">
        <v>65184</v>
      </c>
      <c r="E1138" s="106">
        <v>0</v>
      </c>
      <c r="F1138" s="106">
        <v>0</v>
      </c>
      <c r="G1138" s="106">
        <v>0</v>
      </c>
      <c r="H1138" s="106">
        <v>1376</v>
      </c>
      <c r="I1138" s="106">
        <v>0</v>
      </c>
      <c r="J1138" s="106">
        <v>22568</v>
      </c>
      <c r="K1138" s="106">
        <v>0</v>
      </c>
      <c r="L1138" s="107">
        <f t="shared" si="104"/>
        <v>89128</v>
      </c>
      <c r="M1138" s="107">
        <f t="shared" si="105"/>
        <v>0</v>
      </c>
      <c r="N1138" s="107">
        <f t="shared" si="102"/>
        <v>89128</v>
      </c>
      <c r="O1138" s="133">
        <f t="shared" si="106"/>
        <v>81</v>
      </c>
      <c r="P1138" s="133">
        <f t="shared" si="103"/>
        <v>0</v>
      </c>
    </row>
    <row r="1139" spans="1:16" x14ac:dyDescent="0.2">
      <c r="A1139" s="104">
        <v>3628</v>
      </c>
      <c r="B1139" s="105">
        <v>27</v>
      </c>
      <c r="C1139" s="132">
        <f t="shared" si="107"/>
        <v>0</v>
      </c>
      <c r="D1139" s="106">
        <v>0</v>
      </c>
      <c r="E1139" s="106">
        <v>0</v>
      </c>
      <c r="F1139" s="106">
        <v>0</v>
      </c>
      <c r="G1139" s="106">
        <v>0</v>
      </c>
      <c r="H1139" s="106">
        <v>0</v>
      </c>
      <c r="I1139" s="106">
        <v>0</v>
      </c>
      <c r="J1139" s="106">
        <v>0</v>
      </c>
      <c r="K1139" s="106">
        <v>0</v>
      </c>
      <c r="L1139" s="107">
        <f t="shared" si="104"/>
        <v>0</v>
      </c>
      <c r="M1139" s="107">
        <f t="shared" si="105"/>
        <v>0</v>
      </c>
      <c r="N1139" s="107">
        <f t="shared" si="102"/>
        <v>0</v>
      </c>
      <c r="O1139" s="133">
        <f t="shared" si="106"/>
        <v>0</v>
      </c>
      <c r="P1139" s="133">
        <f t="shared" si="103"/>
        <v>0</v>
      </c>
    </row>
    <row r="1140" spans="1:16" x14ac:dyDescent="0.2">
      <c r="A1140" s="104">
        <v>3643</v>
      </c>
      <c r="B1140" s="105">
        <v>1</v>
      </c>
      <c r="C1140" s="132">
        <f t="shared" si="107"/>
        <v>8.1032515457526674E-4</v>
      </c>
      <c r="D1140" s="106">
        <v>0</v>
      </c>
      <c r="E1140" s="106">
        <v>0</v>
      </c>
      <c r="F1140" s="106">
        <v>0</v>
      </c>
      <c r="G1140" s="106">
        <v>0</v>
      </c>
      <c r="H1140" s="106">
        <v>0</v>
      </c>
      <c r="I1140" s="106">
        <v>0</v>
      </c>
      <c r="J1140" s="106">
        <v>0</v>
      </c>
      <c r="K1140" s="106">
        <v>0</v>
      </c>
      <c r="L1140" s="107">
        <f t="shared" si="104"/>
        <v>0</v>
      </c>
      <c r="M1140" s="107">
        <f t="shared" si="105"/>
        <v>0</v>
      </c>
      <c r="N1140" s="107">
        <f t="shared" si="102"/>
        <v>0</v>
      </c>
      <c r="O1140" s="133">
        <f t="shared" si="106"/>
        <v>0</v>
      </c>
      <c r="P1140" s="133">
        <f t="shared" si="103"/>
        <v>0</v>
      </c>
    </row>
    <row r="1141" spans="1:16" x14ac:dyDescent="0.2">
      <c r="A1141" s="104">
        <v>3643</v>
      </c>
      <c r="B1141" s="105">
        <v>2</v>
      </c>
      <c r="C1141" s="132">
        <f t="shared" si="107"/>
        <v>8.1765472883775655E-4</v>
      </c>
      <c r="D1141" s="106">
        <v>5712</v>
      </c>
      <c r="E1141" s="106">
        <v>0</v>
      </c>
      <c r="F1141" s="106">
        <v>0</v>
      </c>
      <c r="G1141" s="106">
        <v>0</v>
      </c>
      <c r="H1141" s="106">
        <v>0</v>
      </c>
      <c r="I1141" s="106">
        <v>0</v>
      </c>
      <c r="J1141" s="106">
        <v>4720</v>
      </c>
      <c r="K1141" s="106">
        <v>0</v>
      </c>
      <c r="L1141" s="107">
        <f t="shared" si="104"/>
        <v>10432</v>
      </c>
      <c r="M1141" s="107">
        <f t="shared" si="105"/>
        <v>0</v>
      </c>
      <c r="N1141" s="107">
        <f t="shared" si="102"/>
        <v>10432</v>
      </c>
      <c r="O1141" s="133">
        <f t="shared" si="106"/>
        <v>9</v>
      </c>
      <c r="P1141" s="133">
        <f t="shared" si="103"/>
        <v>0</v>
      </c>
    </row>
    <row r="1142" spans="1:16" x14ac:dyDescent="0.2">
      <c r="A1142" s="104">
        <v>3643</v>
      </c>
      <c r="B1142" s="105">
        <v>3</v>
      </c>
      <c r="C1142" s="132">
        <f t="shared" si="107"/>
        <v>7.3214302910870838E-4</v>
      </c>
      <c r="D1142" s="106">
        <v>0</v>
      </c>
      <c r="E1142" s="106">
        <v>141248</v>
      </c>
      <c r="F1142" s="106">
        <v>0</v>
      </c>
      <c r="G1142" s="106">
        <v>0</v>
      </c>
      <c r="H1142" s="106">
        <v>0</v>
      </c>
      <c r="I1142" s="106">
        <v>0</v>
      </c>
      <c r="J1142" s="106">
        <v>0</v>
      </c>
      <c r="K1142" s="106">
        <v>0</v>
      </c>
      <c r="L1142" s="107">
        <f t="shared" si="104"/>
        <v>141248</v>
      </c>
      <c r="M1142" s="107">
        <f t="shared" si="105"/>
        <v>14124.800000000001</v>
      </c>
      <c r="N1142" s="107">
        <f t="shared" si="102"/>
        <v>155372.79999999999</v>
      </c>
      <c r="O1142" s="133">
        <f t="shared" si="106"/>
        <v>114</v>
      </c>
      <c r="P1142" s="133">
        <f t="shared" si="103"/>
        <v>0</v>
      </c>
    </row>
    <row r="1143" spans="1:16" x14ac:dyDescent="0.2">
      <c r="A1143" s="104">
        <v>3643</v>
      </c>
      <c r="B1143" s="105">
        <v>4</v>
      </c>
      <c r="C1143" s="132">
        <f t="shared" si="107"/>
        <v>7.2969983768787848E-4</v>
      </c>
      <c r="D1143" s="106">
        <v>13152</v>
      </c>
      <c r="E1143" s="106">
        <v>2928</v>
      </c>
      <c r="F1143" s="106">
        <v>0</v>
      </c>
      <c r="G1143" s="106">
        <v>0</v>
      </c>
      <c r="H1143" s="106">
        <v>28848</v>
      </c>
      <c r="I1143" s="106">
        <v>11392</v>
      </c>
      <c r="J1143" s="106">
        <v>0</v>
      </c>
      <c r="K1143" s="106">
        <v>0</v>
      </c>
      <c r="L1143" s="107">
        <f t="shared" si="104"/>
        <v>56320</v>
      </c>
      <c r="M1143" s="107">
        <f t="shared" si="105"/>
        <v>1432</v>
      </c>
      <c r="N1143" s="107">
        <f t="shared" si="102"/>
        <v>57752</v>
      </c>
      <c r="O1143" s="133">
        <f t="shared" si="106"/>
        <v>42</v>
      </c>
      <c r="P1143" s="133">
        <f t="shared" si="103"/>
        <v>0</v>
      </c>
    </row>
    <row r="1144" spans="1:16" x14ac:dyDescent="0.2">
      <c r="A1144" s="104">
        <v>3643</v>
      </c>
      <c r="B1144" s="105">
        <v>5</v>
      </c>
      <c r="C1144" s="132">
        <f t="shared" si="107"/>
        <v>2.8715643166154678E-3</v>
      </c>
      <c r="D1144" s="106">
        <v>0</v>
      </c>
      <c r="E1144" s="106">
        <v>0</v>
      </c>
      <c r="F1144" s="106">
        <v>0</v>
      </c>
      <c r="G1144" s="106">
        <v>0</v>
      </c>
      <c r="H1144" s="106">
        <v>0</v>
      </c>
      <c r="I1144" s="106">
        <v>0</v>
      </c>
      <c r="J1144" s="106">
        <v>0</v>
      </c>
      <c r="K1144" s="106">
        <v>0</v>
      </c>
      <c r="L1144" s="107">
        <f t="shared" si="104"/>
        <v>0</v>
      </c>
      <c r="M1144" s="107">
        <f t="shared" si="105"/>
        <v>0</v>
      </c>
      <c r="N1144" s="107">
        <f t="shared" si="102"/>
        <v>0</v>
      </c>
      <c r="O1144" s="133">
        <f t="shared" si="106"/>
        <v>0</v>
      </c>
      <c r="P1144" s="133">
        <f t="shared" si="103"/>
        <v>0</v>
      </c>
    </row>
    <row r="1145" spans="1:16" x14ac:dyDescent="0.2">
      <c r="A1145" s="104">
        <v>3643</v>
      </c>
      <c r="B1145" s="105">
        <v>6</v>
      </c>
      <c r="C1145" s="132">
        <f t="shared" si="107"/>
        <v>7.9485160891001037E-4</v>
      </c>
      <c r="D1145" s="106">
        <v>0</v>
      </c>
      <c r="E1145" s="106">
        <v>0</v>
      </c>
      <c r="F1145" s="106">
        <v>0</v>
      </c>
      <c r="G1145" s="106">
        <v>0</v>
      </c>
      <c r="H1145" s="106">
        <v>640</v>
      </c>
      <c r="I1145" s="106">
        <v>0</v>
      </c>
      <c r="J1145" s="106">
        <v>0</v>
      </c>
      <c r="K1145" s="106">
        <v>0</v>
      </c>
      <c r="L1145" s="107">
        <f t="shared" si="104"/>
        <v>640</v>
      </c>
      <c r="M1145" s="107">
        <f t="shared" si="105"/>
        <v>0</v>
      </c>
      <c r="N1145" s="107">
        <f t="shared" si="102"/>
        <v>640</v>
      </c>
      <c r="O1145" s="133">
        <f t="shared" si="106"/>
        <v>1</v>
      </c>
      <c r="P1145" s="133">
        <f t="shared" si="103"/>
        <v>0</v>
      </c>
    </row>
    <row r="1146" spans="1:16" x14ac:dyDescent="0.2">
      <c r="A1146" s="104">
        <v>3643</v>
      </c>
      <c r="B1146" s="105">
        <v>7</v>
      </c>
      <c r="C1146" s="132">
        <f t="shared" si="107"/>
        <v>8.746625286571221E-4</v>
      </c>
      <c r="D1146" s="106">
        <v>0</v>
      </c>
      <c r="E1146" s="106">
        <v>12112</v>
      </c>
      <c r="F1146" s="106">
        <v>0</v>
      </c>
      <c r="G1146" s="106">
        <v>0</v>
      </c>
      <c r="H1146" s="106">
        <v>0</v>
      </c>
      <c r="I1146" s="106">
        <v>22112</v>
      </c>
      <c r="J1146" s="106">
        <v>0</v>
      </c>
      <c r="K1146" s="106">
        <v>1044</v>
      </c>
      <c r="L1146" s="107">
        <f t="shared" si="104"/>
        <v>35268</v>
      </c>
      <c r="M1146" s="107">
        <f t="shared" si="105"/>
        <v>3526.8</v>
      </c>
      <c r="N1146" s="107">
        <f t="shared" si="102"/>
        <v>38794.800000000003</v>
      </c>
      <c r="O1146" s="133">
        <f t="shared" si="106"/>
        <v>34</v>
      </c>
      <c r="P1146" s="133">
        <f t="shared" si="103"/>
        <v>0</v>
      </c>
    </row>
    <row r="1147" spans="1:16" x14ac:dyDescent="0.2">
      <c r="A1147" s="104">
        <v>3643</v>
      </c>
      <c r="B1147" s="105">
        <v>8</v>
      </c>
      <c r="C1147" s="132">
        <f t="shared" si="107"/>
        <v>9.0886720854874148E-4</v>
      </c>
      <c r="D1147" s="106">
        <v>0</v>
      </c>
      <c r="E1147" s="106">
        <v>0</v>
      </c>
      <c r="F1147" s="106">
        <v>0</v>
      </c>
      <c r="G1147" s="106">
        <v>0</v>
      </c>
      <c r="H1147" s="106">
        <v>10800</v>
      </c>
      <c r="I1147" s="106">
        <v>0</v>
      </c>
      <c r="J1147" s="106">
        <v>0</v>
      </c>
      <c r="K1147" s="106">
        <v>0</v>
      </c>
      <c r="L1147" s="107">
        <f t="shared" si="104"/>
        <v>10800</v>
      </c>
      <c r="M1147" s="107">
        <f t="shared" si="105"/>
        <v>0</v>
      </c>
      <c r="N1147" s="107">
        <f t="shared" si="102"/>
        <v>10800</v>
      </c>
      <c r="O1147" s="133">
        <f t="shared" si="106"/>
        <v>10</v>
      </c>
      <c r="P1147" s="133">
        <f t="shared" si="103"/>
        <v>0</v>
      </c>
    </row>
    <row r="1148" spans="1:16" x14ac:dyDescent="0.2">
      <c r="A1148" s="104">
        <v>3643</v>
      </c>
      <c r="B1148" s="105">
        <v>9</v>
      </c>
      <c r="C1148" s="132">
        <f t="shared" si="107"/>
        <v>7.8019246038503074E-4</v>
      </c>
      <c r="D1148" s="106">
        <v>0</v>
      </c>
      <c r="E1148" s="106">
        <v>6912</v>
      </c>
      <c r="F1148" s="106">
        <v>0</v>
      </c>
      <c r="G1148" s="106">
        <v>0</v>
      </c>
      <c r="H1148" s="106">
        <v>20032</v>
      </c>
      <c r="I1148" s="106">
        <v>720</v>
      </c>
      <c r="J1148" s="106">
        <v>105</v>
      </c>
      <c r="K1148" s="106">
        <v>0</v>
      </c>
      <c r="L1148" s="107">
        <f t="shared" si="104"/>
        <v>27769</v>
      </c>
      <c r="M1148" s="107">
        <f t="shared" si="105"/>
        <v>763.2</v>
      </c>
      <c r="N1148" s="107">
        <f t="shared" si="102"/>
        <v>28532.2</v>
      </c>
      <c r="O1148" s="133">
        <f t="shared" si="106"/>
        <v>22</v>
      </c>
      <c r="P1148" s="133">
        <f t="shared" si="103"/>
        <v>0</v>
      </c>
    </row>
    <row r="1149" spans="1:16" x14ac:dyDescent="0.2">
      <c r="A1149" s="104">
        <v>3643</v>
      </c>
      <c r="B1149" s="105">
        <v>10</v>
      </c>
      <c r="C1149" s="132">
        <f t="shared" si="107"/>
        <v>1.1564439391928429E-3</v>
      </c>
      <c r="D1149" s="106">
        <v>0</v>
      </c>
      <c r="E1149" s="106">
        <v>0</v>
      </c>
      <c r="F1149" s="106">
        <v>0</v>
      </c>
      <c r="G1149" s="106">
        <v>0</v>
      </c>
      <c r="H1149" s="106">
        <v>0</v>
      </c>
      <c r="I1149" s="106">
        <v>0</v>
      </c>
      <c r="J1149" s="106">
        <v>0</v>
      </c>
      <c r="K1149" s="106">
        <v>0</v>
      </c>
      <c r="L1149" s="107">
        <f t="shared" si="104"/>
        <v>0</v>
      </c>
      <c r="M1149" s="107">
        <f t="shared" si="105"/>
        <v>0</v>
      </c>
      <c r="N1149" s="107">
        <f t="shared" si="102"/>
        <v>0</v>
      </c>
      <c r="O1149" s="133">
        <f t="shared" si="106"/>
        <v>0</v>
      </c>
      <c r="P1149" s="133">
        <f t="shared" si="103"/>
        <v>0</v>
      </c>
    </row>
    <row r="1150" spans="1:16" x14ac:dyDescent="0.2">
      <c r="A1150" s="104">
        <v>3643</v>
      </c>
      <c r="B1150" s="105">
        <v>11</v>
      </c>
      <c r="C1150" s="132">
        <f t="shared" si="107"/>
        <v>8.0055238889194702E-4</v>
      </c>
      <c r="D1150" s="106">
        <v>0</v>
      </c>
      <c r="E1150" s="106">
        <v>6096</v>
      </c>
      <c r="F1150" s="106">
        <v>0</v>
      </c>
      <c r="G1150" s="106">
        <v>0</v>
      </c>
      <c r="H1150" s="106">
        <v>0</v>
      </c>
      <c r="I1150" s="106">
        <v>19664</v>
      </c>
      <c r="J1150" s="106">
        <v>0</v>
      </c>
      <c r="K1150" s="106">
        <v>2120</v>
      </c>
      <c r="L1150" s="107">
        <f t="shared" si="104"/>
        <v>27880</v>
      </c>
      <c r="M1150" s="107">
        <f t="shared" si="105"/>
        <v>2788</v>
      </c>
      <c r="N1150" s="107">
        <f t="shared" si="102"/>
        <v>30668</v>
      </c>
      <c r="O1150" s="133">
        <f t="shared" si="106"/>
        <v>25</v>
      </c>
      <c r="P1150" s="133">
        <f t="shared" si="103"/>
        <v>0</v>
      </c>
    </row>
    <row r="1151" spans="1:16" x14ac:dyDescent="0.2">
      <c r="A1151" s="104">
        <v>3643</v>
      </c>
      <c r="B1151" s="105">
        <v>12</v>
      </c>
      <c r="C1151" s="132">
        <f t="shared" si="107"/>
        <v>7.6960529756143418E-4</v>
      </c>
      <c r="D1151" s="106">
        <v>169920</v>
      </c>
      <c r="E1151" s="106">
        <v>0</v>
      </c>
      <c r="F1151" s="106">
        <v>0</v>
      </c>
      <c r="G1151" s="106">
        <v>83577</v>
      </c>
      <c r="H1151" s="106">
        <v>0</v>
      </c>
      <c r="I1151" s="106">
        <v>0</v>
      </c>
      <c r="J1151" s="106">
        <v>0</v>
      </c>
      <c r="K1151" s="106">
        <v>0</v>
      </c>
      <c r="L1151" s="107">
        <f t="shared" si="104"/>
        <v>253497</v>
      </c>
      <c r="M1151" s="107">
        <f t="shared" si="105"/>
        <v>0</v>
      </c>
      <c r="N1151" s="107">
        <f t="shared" si="102"/>
        <v>253497</v>
      </c>
      <c r="O1151" s="133">
        <f t="shared" si="106"/>
        <v>195</v>
      </c>
      <c r="P1151" s="133">
        <f t="shared" si="103"/>
        <v>64.321301954291982</v>
      </c>
    </row>
    <row r="1152" spans="1:16" x14ac:dyDescent="0.2">
      <c r="A1152" s="104">
        <v>3643</v>
      </c>
      <c r="B1152" s="105">
        <v>13</v>
      </c>
      <c r="C1152" s="132">
        <f t="shared" si="107"/>
        <v>7.1666948344345212E-4</v>
      </c>
      <c r="D1152" s="106">
        <v>60144</v>
      </c>
      <c r="E1152" s="106">
        <v>0</v>
      </c>
      <c r="F1152" s="106">
        <v>0</v>
      </c>
      <c r="G1152" s="106">
        <v>0</v>
      </c>
      <c r="H1152" s="106">
        <v>0</v>
      </c>
      <c r="I1152" s="106">
        <v>0</v>
      </c>
      <c r="J1152" s="106">
        <v>0</v>
      </c>
      <c r="K1152" s="106">
        <v>0</v>
      </c>
      <c r="L1152" s="107">
        <f t="shared" si="104"/>
        <v>60144</v>
      </c>
      <c r="M1152" s="107">
        <f t="shared" si="105"/>
        <v>0</v>
      </c>
      <c r="N1152" s="107">
        <f t="shared" si="102"/>
        <v>60144</v>
      </c>
      <c r="O1152" s="133">
        <f t="shared" si="106"/>
        <v>43</v>
      </c>
      <c r="P1152" s="133">
        <f t="shared" si="103"/>
        <v>0</v>
      </c>
    </row>
    <row r="1153" spans="1:16" x14ac:dyDescent="0.2">
      <c r="A1153" s="104">
        <v>3643</v>
      </c>
      <c r="B1153" s="105">
        <v>14</v>
      </c>
      <c r="C1153" s="132">
        <f t="shared" si="107"/>
        <v>1.1613303220345029E-3</v>
      </c>
      <c r="D1153" s="106">
        <v>0</v>
      </c>
      <c r="E1153" s="106">
        <v>0</v>
      </c>
      <c r="F1153" s="106">
        <v>0</v>
      </c>
      <c r="G1153" s="106">
        <v>0</v>
      </c>
      <c r="H1153" s="106">
        <v>0</v>
      </c>
      <c r="I1153" s="106">
        <v>77024</v>
      </c>
      <c r="J1153" s="106">
        <v>0</v>
      </c>
      <c r="K1153" s="106">
        <v>0</v>
      </c>
      <c r="L1153" s="107">
        <f t="shared" si="104"/>
        <v>77024</v>
      </c>
      <c r="M1153" s="107">
        <f t="shared" si="105"/>
        <v>7702.4000000000005</v>
      </c>
      <c r="N1153" s="107">
        <f t="shared" si="102"/>
        <v>84726.399999999994</v>
      </c>
      <c r="O1153" s="133">
        <f t="shared" si="106"/>
        <v>98</v>
      </c>
      <c r="P1153" s="133">
        <f t="shared" si="103"/>
        <v>0</v>
      </c>
    </row>
    <row r="1154" spans="1:16" x14ac:dyDescent="0.2">
      <c r="A1154" s="104">
        <v>3643</v>
      </c>
      <c r="B1154" s="105">
        <v>15</v>
      </c>
      <c r="C1154" s="132">
        <f t="shared" si="107"/>
        <v>1.6320518691144066E-3</v>
      </c>
      <c r="D1154" s="106">
        <v>0</v>
      </c>
      <c r="E1154" s="106">
        <v>0</v>
      </c>
      <c r="F1154" s="106">
        <v>0</v>
      </c>
      <c r="G1154" s="106">
        <v>0</v>
      </c>
      <c r="H1154" s="106">
        <v>0</v>
      </c>
      <c r="I1154" s="106">
        <v>0</v>
      </c>
      <c r="J1154" s="106">
        <v>0</v>
      </c>
      <c r="K1154" s="106">
        <v>0</v>
      </c>
      <c r="L1154" s="107">
        <f t="shared" si="104"/>
        <v>0</v>
      </c>
      <c r="M1154" s="107">
        <f t="shared" si="105"/>
        <v>0</v>
      </c>
      <c r="N1154" s="107">
        <f t="shared" si="102"/>
        <v>0</v>
      </c>
      <c r="O1154" s="133">
        <f t="shared" si="106"/>
        <v>0</v>
      </c>
      <c r="P1154" s="133">
        <f t="shared" si="103"/>
        <v>0</v>
      </c>
    </row>
    <row r="1155" spans="1:16" x14ac:dyDescent="0.2">
      <c r="A1155" s="104">
        <v>3643</v>
      </c>
      <c r="B1155" s="105">
        <v>16</v>
      </c>
      <c r="C1155" s="132">
        <f t="shared" si="107"/>
        <v>9.4958706556257393E-4</v>
      </c>
      <c r="D1155" s="106">
        <v>6384</v>
      </c>
      <c r="E1155" s="106">
        <v>0</v>
      </c>
      <c r="F1155" s="106">
        <v>0</v>
      </c>
      <c r="G1155" s="106">
        <v>0</v>
      </c>
      <c r="H1155" s="106">
        <v>0</v>
      </c>
      <c r="I1155" s="106">
        <v>48848</v>
      </c>
      <c r="J1155" s="106">
        <v>0</v>
      </c>
      <c r="K1155" s="106">
        <v>18323</v>
      </c>
      <c r="L1155" s="107">
        <f t="shared" si="104"/>
        <v>73555</v>
      </c>
      <c r="M1155" s="107">
        <f t="shared" si="105"/>
        <v>6717.1</v>
      </c>
      <c r="N1155" s="107">
        <f t="shared" si="102"/>
        <v>80272.100000000006</v>
      </c>
      <c r="O1155" s="133">
        <f t="shared" si="106"/>
        <v>76</v>
      </c>
      <c r="P1155" s="133">
        <f t="shared" si="103"/>
        <v>0</v>
      </c>
    </row>
    <row r="1156" spans="1:16" x14ac:dyDescent="0.2">
      <c r="A1156" s="104">
        <v>3643</v>
      </c>
      <c r="B1156" s="105">
        <v>17</v>
      </c>
      <c r="C1156" s="132">
        <f t="shared" si="107"/>
        <v>1.30303542444264E-3</v>
      </c>
      <c r="D1156" s="106">
        <v>0</v>
      </c>
      <c r="E1156" s="106">
        <v>0</v>
      </c>
      <c r="F1156" s="106">
        <v>0</v>
      </c>
      <c r="G1156" s="106">
        <v>0</v>
      </c>
      <c r="H1156" s="106">
        <v>0</v>
      </c>
      <c r="I1156" s="106">
        <v>22144</v>
      </c>
      <c r="J1156" s="106">
        <v>0</v>
      </c>
      <c r="K1156" s="106">
        <v>0</v>
      </c>
      <c r="L1156" s="107">
        <f t="shared" si="104"/>
        <v>22144</v>
      </c>
      <c r="M1156" s="107">
        <f t="shared" si="105"/>
        <v>2214.4</v>
      </c>
      <c r="N1156" s="107">
        <f t="shared" si="102"/>
        <v>24358.400000000001</v>
      </c>
      <c r="O1156" s="133">
        <f t="shared" si="106"/>
        <v>32</v>
      </c>
      <c r="P1156" s="133">
        <f t="shared" si="103"/>
        <v>0</v>
      </c>
    </row>
    <row r="1157" spans="1:16" x14ac:dyDescent="0.2">
      <c r="A1157" s="104">
        <v>3643</v>
      </c>
      <c r="B1157" s="105">
        <v>18</v>
      </c>
      <c r="C1157" s="132">
        <f t="shared" si="107"/>
        <v>9.8053415689308655E-4</v>
      </c>
      <c r="D1157" s="106">
        <v>0</v>
      </c>
      <c r="E1157" s="106">
        <v>0</v>
      </c>
      <c r="F1157" s="106">
        <v>0</v>
      </c>
      <c r="G1157" s="106">
        <v>0</v>
      </c>
      <c r="H1157" s="106">
        <v>0</v>
      </c>
      <c r="I1157" s="106">
        <v>63720</v>
      </c>
      <c r="J1157" s="106">
        <v>0</v>
      </c>
      <c r="K1157" s="106">
        <v>0</v>
      </c>
      <c r="L1157" s="107">
        <f t="shared" si="104"/>
        <v>63720</v>
      </c>
      <c r="M1157" s="107">
        <f t="shared" si="105"/>
        <v>6372</v>
      </c>
      <c r="N1157" s="107">
        <f t="shared" si="102"/>
        <v>70092</v>
      </c>
      <c r="O1157" s="133">
        <f t="shared" si="106"/>
        <v>69</v>
      </c>
      <c r="P1157" s="133">
        <f t="shared" si="103"/>
        <v>0</v>
      </c>
    </row>
    <row r="1158" spans="1:16" x14ac:dyDescent="0.2">
      <c r="A1158" s="104">
        <v>3643</v>
      </c>
      <c r="B1158" s="105">
        <v>19</v>
      </c>
      <c r="C1158" s="132">
        <f t="shared" si="107"/>
        <v>7.2644224912677183E-4</v>
      </c>
      <c r="D1158" s="106">
        <v>0</v>
      </c>
      <c r="E1158" s="106">
        <v>108432</v>
      </c>
      <c r="F1158" s="106">
        <v>69481</v>
      </c>
      <c r="G1158" s="106">
        <v>0</v>
      </c>
      <c r="H1158" s="106">
        <v>0</v>
      </c>
      <c r="I1158" s="106">
        <v>0</v>
      </c>
      <c r="J1158" s="106">
        <v>0</v>
      </c>
      <c r="K1158" s="106">
        <v>0</v>
      </c>
      <c r="L1158" s="107">
        <f t="shared" si="104"/>
        <v>177913</v>
      </c>
      <c r="M1158" s="107">
        <f t="shared" si="105"/>
        <v>17791.3</v>
      </c>
      <c r="N1158" s="107">
        <f t="shared" ref="N1158:N1221" si="108">SUM(L1158:M1158)</f>
        <v>195704.3</v>
      </c>
      <c r="O1158" s="133">
        <f t="shared" si="106"/>
        <v>142</v>
      </c>
      <c r="P1158" s="133">
        <f t="shared" ref="P1158:P1221" si="109">(G1158+F1158*1.1)*C1158</f>
        <v>55.52132730273496</v>
      </c>
    </row>
    <row r="1159" spans="1:16" x14ac:dyDescent="0.2">
      <c r="A1159" s="104">
        <v>3643</v>
      </c>
      <c r="B1159" s="105">
        <v>20</v>
      </c>
      <c r="C1159" s="132">
        <f t="shared" si="107"/>
        <v>9.0235203142652819E-4</v>
      </c>
      <c r="D1159" s="106">
        <v>0</v>
      </c>
      <c r="E1159" s="106">
        <v>0</v>
      </c>
      <c r="F1159" s="106">
        <v>0</v>
      </c>
      <c r="G1159" s="106">
        <v>0</v>
      </c>
      <c r="H1159" s="106">
        <v>38592</v>
      </c>
      <c r="I1159" s="106">
        <v>0</v>
      </c>
      <c r="J1159" s="106">
        <v>0</v>
      </c>
      <c r="K1159" s="106">
        <v>0</v>
      </c>
      <c r="L1159" s="107">
        <f t="shared" ref="L1159:L1222" si="110">SUM(D1159:K1159)</f>
        <v>38592</v>
      </c>
      <c r="M1159" s="107">
        <f t="shared" ref="M1159:M1222" si="111">IF(B1159&lt;28,E1159+F1159+I1159+K1159,0)*0.1</f>
        <v>0</v>
      </c>
      <c r="N1159" s="107">
        <f t="shared" si="108"/>
        <v>38592</v>
      </c>
      <c r="O1159" s="133">
        <f t="shared" ref="O1159:O1222" si="112">ROUND(N1159*C1159,0)</f>
        <v>35</v>
      </c>
      <c r="P1159" s="133">
        <f t="shared" si="109"/>
        <v>0</v>
      </c>
    </row>
    <row r="1160" spans="1:16" x14ac:dyDescent="0.2">
      <c r="A1160" s="104">
        <v>3643</v>
      </c>
      <c r="B1160" s="105">
        <v>21</v>
      </c>
      <c r="C1160" s="132">
        <f t="shared" si="107"/>
        <v>9.2026876851261457E-4</v>
      </c>
      <c r="D1160" s="106">
        <v>0</v>
      </c>
      <c r="E1160" s="106">
        <v>0</v>
      </c>
      <c r="F1160" s="106">
        <v>0</v>
      </c>
      <c r="G1160" s="106">
        <v>0</v>
      </c>
      <c r="H1160" s="106">
        <v>0</v>
      </c>
      <c r="I1160" s="106">
        <v>0</v>
      </c>
      <c r="J1160" s="106">
        <v>0</v>
      </c>
      <c r="K1160" s="106">
        <v>0</v>
      </c>
      <c r="L1160" s="107">
        <f t="shared" si="110"/>
        <v>0</v>
      </c>
      <c r="M1160" s="107">
        <f t="shared" si="111"/>
        <v>0</v>
      </c>
      <c r="N1160" s="107">
        <f t="shared" si="108"/>
        <v>0</v>
      </c>
      <c r="O1160" s="133">
        <f t="shared" si="112"/>
        <v>0</v>
      </c>
      <c r="P1160" s="133">
        <f t="shared" si="109"/>
        <v>0</v>
      </c>
    </row>
    <row r="1161" spans="1:16" x14ac:dyDescent="0.2">
      <c r="A1161" s="104">
        <v>3643</v>
      </c>
      <c r="B1161" s="105">
        <v>22</v>
      </c>
      <c r="C1161" s="132">
        <f t="shared" si="107"/>
        <v>8.1521153741692665E-4</v>
      </c>
      <c r="D1161" s="106">
        <v>0</v>
      </c>
      <c r="E1161" s="106">
        <v>0</v>
      </c>
      <c r="F1161" s="106">
        <v>0</v>
      </c>
      <c r="G1161" s="106">
        <v>0</v>
      </c>
      <c r="H1161" s="106">
        <v>4032</v>
      </c>
      <c r="I1161" s="106">
        <v>0</v>
      </c>
      <c r="J1161" s="106">
        <v>0</v>
      </c>
      <c r="K1161" s="106">
        <v>0</v>
      </c>
      <c r="L1161" s="107">
        <f t="shared" si="110"/>
        <v>4032</v>
      </c>
      <c r="M1161" s="107">
        <f t="shared" si="111"/>
        <v>0</v>
      </c>
      <c r="N1161" s="107">
        <f t="shared" si="108"/>
        <v>4032</v>
      </c>
      <c r="O1161" s="133">
        <f t="shared" si="112"/>
        <v>3</v>
      </c>
      <c r="P1161" s="133">
        <f t="shared" si="109"/>
        <v>0</v>
      </c>
    </row>
    <row r="1162" spans="1:16" x14ac:dyDescent="0.2">
      <c r="A1162" s="104">
        <v>3643</v>
      </c>
      <c r="B1162" s="105">
        <v>23</v>
      </c>
      <c r="C1162" s="132">
        <f t="shared" si="107"/>
        <v>9.2922713705565765E-4</v>
      </c>
      <c r="D1162" s="106">
        <v>7408</v>
      </c>
      <c r="E1162" s="106">
        <v>0</v>
      </c>
      <c r="F1162" s="106">
        <v>0</v>
      </c>
      <c r="G1162" s="106">
        <v>0</v>
      </c>
      <c r="H1162" s="106">
        <v>0</v>
      </c>
      <c r="I1162" s="106">
        <v>0</v>
      </c>
      <c r="J1162" s="106">
        <v>0</v>
      </c>
      <c r="K1162" s="106">
        <v>0</v>
      </c>
      <c r="L1162" s="107">
        <f t="shared" si="110"/>
        <v>7408</v>
      </c>
      <c r="M1162" s="107">
        <f t="shared" si="111"/>
        <v>0</v>
      </c>
      <c r="N1162" s="107">
        <f t="shared" si="108"/>
        <v>7408</v>
      </c>
      <c r="O1162" s="133">
        <f t="shared" si="112"/>
        <v>7</v>
      </c>
      <c r="P1162" s="133">
        <f t="shared" si="109"/>
        <v>0</v>
      </c>
    </row>
    <row r="1163" spans="1:16" x14ac:dyDescent="0.2">
      <c r="A1163" s="104">
        <v>3643</v>
      </c>
      <c r="B1163" s="105">
        <v>24</v>
      </c>
      <c r="C1163" s="132">
        <f t="shared" si="107"/>
        <v>8.0625316887388357E-4</v>
      </c>
      <c r="D1163" s="106">
        <v>31968</v>
      </c>
      <c r="E1163" s="106">
        <v>0</v>
      </c>
      <c r="F1163" s="106">
        <v>0</v>
      </c>
      <c r="G1163" s="106">
        <v>0</v>
      </c>
      <c r="H1163" s="106">
        <v>0</v>
      </c>
      <c r="I1163" s="106">
        <v>0</v>
      </c>
      <c r="J1163" s="106">
        <v>41084</v>
      </c>
      <c r="K1163" s="106">
        <v>0</v>
      </c>
      <c r="L1163" s="107">
        <f t="shared" si="110"/>
        <v>73052</v>
      </c>
      <c r="M1163" s="107">
        <f t="shared" si="111"/>
        <v>0</v>
      </c>
      <c r="N1163" s="107">
        <f t="shared" si="108"/>
        <v>73052</v>
      </c>
      <c r="O1163" s="133">
        <f t="shared" si="112"/>
        <v>59</v>
      </c>
      <c r="P1163" s="133">
        <f t="shared" si="109"/>
        <v>0</v>
      </c>
    </row>
    <row r="1164" spans="1:16" x14ac:dyDescent="0.2">
      <c r="A1164" s="104">
        <v>3643</v>
      </c>
      <c r="B1164" s="105">
        <v>25</v>
      </c>
      <c r="C1164" s="132">
        <f t="shared" si="107"/>
        <v>6.7513522928934282E-4</v>
      </c>
      <c r="D1164" s="106">
        <v>228048</v>
      </c>
      <c r="E1164" s="106">
        <v>0</v>
      </c>
      <c r="F1164" s="106">
        <v>0</v>
      </c>
      <c r="G1164" s="106">
        <v>0</v>
      </c>
      <c r="H1164" s="106">
        <v>0</v>
      </c>
      <c r="I1164" s="106">
        <v>0</v>
      </c>
      <c r="J1164" s="106">
        <v>0</v>
      </c>
      <c r="K1164" s="106">
        <v>0</v>
      </c>
      <c r="L1164" s="107">
        <f t="shared" si="110"/>
        <v>228048</v>
      </c>
      <c r="M1164" s="107">
        <f t="shared" si="111"/>
        <v>0</v>
      </c>
      <c r="N1164" s="107">
        <f t="shared" si="108"/>
        <v>228048</v>
      </c>
      <c r="O1164" s="133">
        <f t="shared" si="112"/>
        <v>154</v>
      </c>
      <c r="P1164" s="133">
        <f t="shared" si="109"/>
        <v>0</v>
      </c>
    </row>
    <row r="1165" spans="1:16" x14ac:dyDescent="0.2">
      <c r="A1165" s="104">
        <v>3643</v>
      </c>
      <c r="B1165" s="105">
        <v>26</v>
      </c>
      <c r="C1165" s="132">
        <f t="shared" si="107"/>
        <v>9.0398082570708146E-4</v>
      </c>
      <c r="D1165" s="106">
        <v>79392</v>
      </c>
      <c r="E1165" s="106">
        <v>0</v>
      </c>
      <c r="F1165" s="106">
        <v>0</v>
      </c>
      <c r="G1165" s="106">
        <v>0</v>
      </c>
      <c r="H1165" s="106">
        <v>0</v>
      </c>
      <c r="I1165" s="106">
        <v>0</v>
      </c>
      <c r="J1165" s="106">
        <v>0</v>
      </c>
      <c r="K1165" s="106">
        <v>0</v>
      </c>
      <c r="L1165" s="107">
        <f t="shared" si="110"/>
        <v>79392</v>
      </c>
      <c r="M1165" s="107">
        <f t="shared" si="111"/>
        <v>0</v>
      </c>
      <c r="N1165" s="107">
        <f t="shared" si="108"/>
        <v>79392</v>
      </c>
      <c r="O1165" s="133">
        <f t="shared" si="112"/>
        <v>72</v>
      </c>
      <c r="P1165" s="133">
        <f t="shared" si="109"/>
        <v>0</v>
      </c>
    </row>
    <row r="1166" spans="1:16" x14ac:dyDescent="0.2">
      <c r="A1166" s="104">
        <v>3643</v>
      </c>
      <c r="B1166" s="105">
        <v>27</v>
      </c>
      <c r="C1166" s="132">
        <f t="shared" si="107"/>
        <v>0</v>
      </c>
      <c r="D1166" s="106">
        <v>0</v>
      </c>
      <c r="E1166" s="106">
        <v>0</v>
      </c>
      <c r="F1166" s="106">
        <v>0</v>
      </c>
      <c r="G1166" s="106">
        <v>0</v>
      </c>
      <c r="H1166" s="106">
        <v>0</v>
      </c>
      <c r="I1166" s="106">
        <v>0</v>
      </c>
      <c r="J1166" s="106">
        <v>0</v>
      </c>
      <c r="K1166" s="106">
        <v>0</v>
      </c>
      <c r="L1166" s="107">
        <f t="shared" si="110"/>
        <v>0</v>
      </c>
      <c r="M1166" s="107">
        <f t="shared" si="111"/>
        <v>0</v>
      </c>
      <c r="N1166" s="107">
        <f t="shared" si="108"/>
        <v>0</v>
      </c>
      <c r="O1166" s="133">
        <f t="shared" si="112"/>
        <v>0</v>
      </c>
      <c r="P1166" s="133">
        <f t="shared" si="109"/>
        <v>0</v>
      </c>
    </row>
    <row r="1167" spans="1:16" x14ac:dyDescent="0.2">
      <c r="A1167" s="104">
        <v>3572</v>
      </c>
      <c r="B1167" s="105">
        <v>1</v>
      </c>
      <c r="C1167" s="132">
        <f t="shared" si="107"/>
        <v>8.1032515457526674E-4</v>
      </c>
      <c r="D1167" s="106">
        <v>9872</v>
      </c>
      <c r="E1167" s="106">
        <v>0</v>
      </c>
      <c r="F1167" s="106">
        <v>0</v>
      </c>
      <c r="G1167" s="106">
        <v>0</v>
      </c>
      <c r="H1167" s="106">
        <v>74400</v>
      </c>
      <c r="I1167" s="106">
        <v>0</v>
      </c>
      <c r="J1167" s="106">
        <v>603</v>
      </c>
      <c r="K1167" s="106">
        <v>0</v>
      </c>
      <c r="L1167" s="107">
        <f t="shared" si="110"/>
        <v>84875</v>
      </c>
      <c r="M1167" s="107">
        <f t="shared" si="111"/>
        <v>0</v>
      </c>
      <c r="N1167" s="107">
        <f t="shared" si="108"/>
        <v>84875</v>
      </c>
      <c r="O1167" s="133">
        <f t="shared" si="112"/>
        <v>69</v>
      </c>
      <c r="P1167" s="133">
        <f t="shared" si="109"/>
        <v>0</v>
      </c>
    </row>
    <row r="1168" spans="1:16" x14ac:dyDescent="0.2">
      <c r="A1168" s="104">
        <v>3572</v>
      </c>
      <c r="B1168" s="105">
        <v>2</v>
      </c>
      <c r="C1168" s="132">
        <f t="shared" si="107"/>
        <v>8.1765472883775655E-4</v>
      </c>
      <c r="D1168" s="106">
        <v>0</v>
      </c>
      <c r="E1168" s="106">
        <v>0</v>
      </c>
      <c r="F1168" s="106">
        <v>0</v>
      </c>
      <c r="G1168" s="106">
        <v>0</v>
      </c>
      <c r="H1168" s="106">
        <v>144304</v>
      </c>
      <c r="I1168" s="106">
        <v>0</v>
      </c>
      <c r="J1168" s="106">
        <v>25376</v>
      </c>
      <c r="K1168" s="106">
        <v>0</v>
      </c>
      <c r="L1168" s="107">
        <f t="shared" si="110"/>
        <v>169680</v>
      </c>
      <c r="M1168" s="107">
        <f t="shared" si="111"/>
        <v>0</v>
      </c>
      <c r="N1168" s="107">
        <f t="shared" si="108"/>
        <v>169680</v>
      </c>
      <c r="O1168" s="133">
        <f t="shared" si="112"/>
        <v>139</v>
      </c>
      <c r="P1168" s="133">
        <f t="shared" si="109"/>
        <v>0</v>
      </c>
    </row>
    <row r="1169" spans="1:16" x14ac:dyDescent="0.2">
      <c r="A1169" s="104">
        <v>3572</v>
      </c>
      <c r="B1169" s="105">
        <v>3</v>
      </c>
      <c r="C1169" s="132">
        <f t="shared" si="107"/>
        <v>7.3214302910870838E-4</v>
      </c>
      <c r="D1169" s="106">
        <v>0</v>
      </c>
      <c r="E1169" s="106">
        <v>361824</v>
      </c>
      <c r="F1169" s="106">
        <v>0</v>
      </c>
      <c r="G1169" s="106">
        <v>0</v>
      </c>
      <c r="H1169" s="106">
        <v>0</v>
      </c>
      <c r="I1169" s="106">
        <v>1056</v>
      </c>
      <c r="J1169" s="106">
        <v>0</v>
      </c>
      <c r="K1169" s="106">
        <v>28</v>
      </c>
      <c r="L1169" s="107">
        <f t="shared" si="110"/>
        <v>362908</v>
      </c>
      <c r="M1169" s="107">
        <f t="shared" si="111"/>
        <v>36290.800000000003</v>
      </c>
      <c r="N1169" s="107">
        <f t="shared" si="108"/>
        <v>399198.8</v>
      </c>
      <c r="O1169" s="133">
        <f t="shared" si="112"/>
        <v>292</v>
      </c>
      <c r="P1169" s="133">
        <f t="shared" si="109"/>
        <v>0</v>
      </c>
    </row>
    <row r="1170" spans="1:16" x14ac:dyDescent="0.2">
      <c r="A1170" s="104">
        <v>3572</v>
      </c>
      <c r="B1170" s="105">
        <v>4</v>
      </c>
      <c r="C1170" s="132">
        <f t="shared" si="107"/>
        <v>7.2969983768787848E-4</v>
      </c>
      <c r="D1170" s="106">
        <v>23808</v>
      </c>
      <c r="E1170" s="106">
        <v>162064</v>
      </c>
      <c r="F1170" s="106">
        <v>0</v>
      </c>
      <c r="G1170" s="106">
        <v>0</v>
      </c>
      <c r="H1170" s="106">
        <v>130128</v>
      </c>
      <c r="I1170" s="106">
        <v>10944</v>
      </c>
      <c r="J1170" s="106">
        <v>823</v>
      </c>
      <c r="K1170" s="106">
        <v>402</v>
      </c>
      <c r="L1170" s="107">
        <f t="shared" si="110"/>
        <v>328169</v>
      </c>
      <c r="M1170" s="107">
        <f t="shared" si="111"/>
        <v>17341</v>
      </c>
      <c r="N1170" s="107">
        <f t="shared" si="108"/>
        <v>345510</v>
      </c>
      <c r="O1170" s="133">
        <f t="shared" si="112"/>
        <v>252</v>
      </c>
      <c r="P1170" s="133">
        <f t="shared" si="109"/>
        <v>0</v>
      </c>
    </row>
    <row r="1171" spans="1:16" x14ac:dyDescent="0.2">
      <c r="A1171" s="104">
        <v>3572</v>
      </c>
      <c r="B1171" s="105">
        <v>5</v>
      </c>
      <c r="C1171" s="132">
        <f t="shared" si="107"/>
        <v>2.8715643166154678E-3</v>
      </c>
      <c r="D1171" s="106">
        <v>0</v>
      </c>
      <c r="E1171" s="106">
        <v>0</v>
      </c>
      <c r="F1171" s="106">
        <v>0</v>
      </c>
      <c r="G1171" s="106">
        <v>0</v>
      </c>
      <c r="H1171" s="106">
        <v>0</v>
      </c>
      <c r="I1171" s="106">
        <v>0</v>
      </c>
      <c r="J1171" s="106">
        <v>0</v>
      </c>
      <c r="K1171" s="106">
        <v>0</v>
      </c>
      <c r="L1171" s="107">
        <f t="shared" si="110"/>
        <v>0</v>
      </c>
      <c r="M1171" s="107">
        <f t="shared" si="111"/>
        <v>0</v>
      </c>
      <c r="N1171" s="107">
        <f t="shared" si="108"/>
        <v>0</v>
      </c>
      <c r="O1171" s="133">
        <f t="shared" si="112"/>
        <v>0</v>
      </c>
      <c r="P1171" s="133">
        <f t="shared" si="109"/>
        <v>0</v>
      </c>
    </row>
    <row r="1172" spans="1:16" x14ac:dyDescent="0.2">
      <c r="A1172" s="104">
        <v>3572</v>
      </c>
      <c r="B1172" s="105">
        <v>6</v>
      </c>
      <c r="C1172" s="132">
        <f t="shared" si="107"/>
        <v>7.9485160891001037E-4</v>
      </c>
      <c r="D1172" s="106">
        <v>4368</v>
      </c>
      <c r="E1172" s="106">
        <v>0</v>
      </c>
      <c r="F1172" s="106">
        <v>0</v>
      </c>
      <c r="G1172" s="106">
        <v>0</v>
      </c>
      <c r="H1172" s="106">
        <v>3552</v>
      </c>
      <c r="I1172" s="106">
        <v>0</v>
      </c>
      <c r="J1172" s="106">
        <v>28</v>
      </c>
      <c r="K1172" s="106">
        <v>0</v>
      </c>
      <c r="L1172" s="107">
        <f t="shared" si="110"/>
        <v>7948</v>
      </c>
      <c r="M1172" s="107">
        <f t="shared" si="111"/>
        <v>0</v>
      </c>
      <c r="N1172" s="107">
        <f t="shared" si="108"/>
        <v>7948</v>
      </c>
      <c r="O1172" s="133">
        <f t="shared" si="112"/>
        <v>6</v>
      </c>
      <c r="P1172" s="133">
        <f t="shared" si="109"/>
        <v>0</v>
      </c>
    </row>
    <row r="1173" spans="1:16" x14ac:dyDescent="0.2">
      <c r="A1173" s="104">
        <v>3572</v>
      </c>
      <c r="B1173" s="105">
        <v>7</v>
      </c>
      <c r="C1173" s="132">
        <f t="shared" si="107"/>
        <v>8.746625286571221E-4</v>
      </c>
      <c r="D1173" s="106">
        <v>0</v>
      </c>
      <c r="E1173" s="106">
        <v>7968</v>
      </c>
      <c r="F1173" s="106">
        <v>0</v>
      </c>
      <c r="G1173" s="106">
        <v>0</v>
      </c>
      <c r="H1173" s="106">
        <v>0</v>
      </c>
      <c r="I1173" s="106">
        <v>36912</v>
      </c>
      <c r="J1173" s="106">
        <v>0</v>
      </c>
      <c r="K1173" s="106">
        <v>97157</v>
      </c>
      <c r="L1173" s="107">
        <f t="shared" si="110"/>
        <v>142037</v>
      </c>
      <c r="M1173" s="107">
        <f t="shared" si="111"/>
        <v>14203.7</v>
      </c>
      <c r="N1173" s="107">
        <f t="shared" si="108"/>
        <v>156240.70000000001</v>
      </c>
      <c r="O1173" s="133">
        <f t="shared" si="112"/>
        <v>137</v>
      </c>
      <c r="P1173" s="133">
        <f t="shared" si="109"/>
        <v>0</v>
      </c>
    </row>
    <row r="1174" spans="1:16" x14ac:dyDescent="0.2">
      <c r="A1174" s="104">
        <v>3572</v>
      </c>
      <c r="B1174" s="105">
        <v>8</v>
      </c>
      <c r="C1174" s="132">
        <f t="shared" si="107"/>
        <v>9.0886720854874148E-4</v>
      </c>
      <c r="D1174" s="106">
        <v>0</v>
      </c>
      <c r="E1174" s="106">
        <v>0</v>
      </c>
      <c r="F1174" s="106">
        <v>0</v>
      </c>
      <c r="G1174" s="106">
        <v>0</v>
      </c>
      <c r="H1174" s="106">
        <v>34512</v>
      </c>
      <c r="I1174" s="106">
        <v>0</v>
      </c>
      <c r="J1174" s="106">
        <v>63130</v>
      </c>
      <c r="K1174" s="106">
        <v>0</v>
      </c>
      <c r="L1174" s="107">
        <f t="shared" si="110"/>
        <v>97642</v>
      </c>
      <c r="M1174" s="107">
        <f t="shared" si="111"/>
        <v>0</v>
      </c>
      <c r="N1174" s="107">
        <f t="shared" si="108"/>
        <v>97642</v>
      </c>
      <c r="O1174" s="133">
        <f t="shared" si="112"/>
        <v>89</v>
      </c>
      <c r="P1174" s="133">
        <f t="shared" si="109"/>
        <v>0</v>
      </c>
    </row>
    <row r="1175" spans="1:16" x14ac:dyDescent="0.2">
      <c r="A1175" s="104">
        <v>3572</v>
      </c>
      <c r="B1175" s="105">
        <v>9</v>
      </c>
      <c r="C1175" s="132">
        <f t="shared" si="107"/>
        <v>7.8019246038503074E-4</v>
      </c>
      <c r="D1175" s="106">
        <v>13248</v>
      </c>
      <c r="E1175" s="106">
        <v>15040</v>
      </c>
      <c r="F1175" s="106">
        <v>0</v>
      </c>
      <c r="G1175" s="106">
        <v>0</v>
      </c>
      <c r="H1175" s="106">
        <v>139440</v>
      </c>
      <c r="I1175" s="106">
        <v>0</v>
      </c>
      <c r="J1175" s="106">
        <v>628</v>
      </c>
      <c r="K1175" s="106">
        <v>0</v>
      </c>
      <c r="L1175" s="107">
        <f t="shared" si="110"/>
        <v>168356</v>
      </c>
      <c r="M1175" s="107">
        <f t="shared" si="111"/>
        <v>1504</v>
      </c>
      <c r="N1175" s="107">
        <f t="shared" si="108"/>
        <v>169860</v>
      </c>
      <c r="O1175" s="133">
        <f t="shared" si="112"/>
        <v>133</v>
      </c>
      <c r="P1175" s="133">
        <f t="shared" si="109"/>
        <v>0</v>
      </c>
    </row>
    <row r="1176" spans="1:16" x14ac:dyDescent="0.2">
      <c r="A1176" s="104">
        <v>3572</v>
      </c>
      <c r="B1176" s="105">
        <v>10</v>
      </c>
      <c r="C1176" s="132">
        <f t="shared" si="107"/>
        <v>1.1564439391928429E-3</v>
      </c>
      <c r="D1176" s="106">
        <v>0</v>
      </c>
      <c r="E1176" s="106">
        <v>0</v>
      </c>
      <c r="F1176" s="106">
        <v>0</v>
      </c>
      <c r="G1176" s="106">
        <v>0</v>
      </c>
      <c r="H1176" s="106">
        <v>0</v>
      </c>
      <c r="I1176" s="106">
        <v>0</v>
      </c>
      <c r="J1176" s="106">
        <v>0</v>
      </c>
      <c r="K1176" s="106">
        <v>0</v>
      </c>
      <c r="L1176" s="107">
        <f t="shared" si="110"/>
        <v>0</v>
      </c>
      <c r="M1176" s="107">
        <f t="shared" si="111"/>
        <v>0</v>
      </c>
      <c r="N1176" s="107">
        <f t="shared" si="108"/>
        <v>0</v>
      </c>
      <c r="O1176" s="133">
        <f t="shared" si="112"/>
        <v>0</v>
      </c>
      <c r="P1176" s="133">
        <f t="shared" si="109"/>
        <v>0</v>
      </c>
    </row>
    <row r="1177" spans="1:16" x14ac:dyDescent="0.2">
      <c r="A1177" s="104">
        <v>3572</v>
      </c>
      <c r="B1177" s="105">
        <v>11</v>
      </c>
      <c r="C1177" s="132">
        <f t="shared" si="107"/>
        <v>8.0055238889194702E-4</v>
      </c>
      <c r="D1177" s="106">
        <v>0</v>
      </c>
      <c r="E1177" s="106">
        <v>1536</v>
      </c>
      <c r="F1177" s="106">
        <v>0</v>
      </c>
      <c r="G1177" s="106">
        <v>0</v>
      </c>
      <c r="H1177" s="106">
        <v>0</v>
      </c>
      <c r="I1177" s="106">
        <v>156176</v>
      </c>
      <c r="J1177" s="106">
        <v>0</v>
      </c>
      <c r="K1177" s="106">
        <v>96</v>
      </c>
      <c r="L1177" s="107">
        <f t="shared" si="110"/>
        <v>157808</v>
      </c>
      <c r="M1177" s="107">
        <f t="shared" si="111"/>
        <v>15780.800000000001</v>
      </c>
      <c r="N1177" s="107">
        <f t="shared" si="108"/>
        <v>173588.8</v>
      </c>
      <c r="O1177" s="133">
        <f t="shared" si="112"/>
        <v>139</v>
      </c>
      <c r="P1177" s="133">
        <f t="shared" si="109"/>
        <v>0</v>
      </c>
    </row>
    <row r="1178" spans="1:16" x14ac:dyDescent="0.2">
      <c r="A1178" s="104">
        <v>3572</v>
      </c>
      <c r="B1178" s="105">
        <v>12</v>
      </c>
      <c r="C1178" s="132">
        <f t="shared" si="107"/>
        <v>7.6960529756143418E-4</v>
      </c>
      <c r="D1178" s="106">
        <v>318928</v>
      </c>
      <c r="E1178" s="106">
        <v>0</v>
      </c>
      <c r="F1178" s="106">
        <v>0</v>
      </c>
      <c r="G1178" s="106">
        <v>70632</v>
      </c>
      <c r="H1178" s="106">
        <v>0</v>
      </c>
      <c r="I1178" s="106">
        <v>0</v>
      </c>
      <c r="J1178" s="106">
        <v>0</v>
      </c>
      <c r="K1178" s="106">
        <v>0</v>
      </c>
      <c r="L1178" s="107">
        <f t="shared" si="110"/>
        <v>389560</v>
      </c>
      <c r="M1178" s="107">
        <f t="shared" si="111"/>
        <v>0</v>
      </c>
      <c r="N1178" s="107">
        <f t="shared" si="108"/>
        <v>389560</v>
      </c>
      <c r="O1178" s="133">
        <f t="shared" si="112"/>
        <v>300</v>
      </c>
      <c r="P1178" s="133">
        <f t="shared" si="109"/>
        <v>54.358761377359222</v>
      </c>
    </row>
    <row r="1179" spans="1:16" x14ac:dyDescent="0.2">
      <c r="A1179" s="104">
        <v>3572</v>
      </c>
      <c r="B1179" s="105">
        <v>13</v>
      </c>
      <c r="C1179" s="132">
        <f t="shared" si="107"/>
        <v>7.1666948344345212E-4</v>
      </c>
      <c r="D1179" s="106">
        <v>42176</v>
      </c>
      <c r="E1179" s="106">
        <v>0</v>
      </c>
      <c r="F1179" s="106">
        <v>0</v>
      </c>
      <c r="G1179" s="106">
        <v>0</v>
      </c>
      <c r="H1179" s="106">
        <v>0</v>
      </c>
      <c r="I1179" s="106">
        <v>0</v>
      </c>
      <c r="J1179" s="106">
        <v>0</v>
      </c>
      <c r="K1179" s="106">
        <v>0</v>
      </c>
      <c r="L1179" s="107">
        <f t="shared" si="110"/>
        <v>42176</v>
      </c>
      <c r="M1179" s="107">
        <f t="shared" si="111"/>
        <v>0</v>
      </c>
      <c r="N1179" s="107">
        <f t="shared" si="108"/>
        <v>42176</v>
      </c>
      <c r="O1179" s="133">
        <f t="shared" si="112"/>
        <v>30</v>
      </c>
      <c r="P1179" s="133">
        <f t="shared" si="109"/>
        <v>0</v>
      </c>
    </row>
    <row r="1180" spans="1:16" x14ac:dyDescent="0.2">
      <c r="A1180" s="104">
        <v>3572</v>
      </c>
      <c r="B1180" s="105">
        <v>14</v>
      </c>
      <c r="C1180" s="132">
        <f t="shared" si="107"/>
        <v>1.1613303220345029E-3</v>
      </c>
      <c r="D1180" s="106">
        <v>0</v>
      </c>
      <c r="E1180" s="106">
        <v>0</v>
      </c>
      <c r="F1180" s="106">
        <v>0</v>
      </c>
      <c r="G1180" s="106">
        <v>0</v>
      </c>
      <c r="H1180" s="106">
        <v>0</v>
      </c>
      <c r="I1180" s="106">
        <v>178016</v>
      </c>
      <c r="J1180" s="106">
        <v>0</v>
      </c>
      <c r="K1180" s="106">
        <v>6035</v>
      </c>
      <c r="L1180" s="107">
        <f t="shared" si="110"/>
        <v>184051</v>
      </c>
      <c r="M1180" s="107">
        <f t="shared" si="111"/>
        <v>18405.100000000002</v>
      </c>
      <c r="N1180" s="107">
        <f t="shared" si="108"/>
        <v>202456.1</v>
      </c>
      <c r="O1180" s="133">
        <f t="shared" si="112"/>
        <v>235</v>
      </c>
      <c r="P1180" s="133">
        <f t="shared" si="109"/>
        <v>0</v>
      </c>
    </row>
    <row r="1181" spans="1:16" x14ac:dyDescent="0.2">
      <c r="A1181" s="104">
        <v>3572</v>
      </c>
      <c r="B1181" s="105">
        <v>15</v>
      </c>
      <c r="C1181" s="132">
        <f t="shared" si="107"/>
        <v>1.6320518691144066E-3</v>
      </c>
      <c r="D1181" s="106">
        <v>0</v>
      </c>
      <c r="E1181" s="106">
        <v>0</v>
      </c>
      <c r="F1181" s="106">
        <v>0</v>
      </c>
      <c r="G1181" s="106">
        <v>0</v>
      </c>
      <c r="H1181" s="106">
        <v>0</v>
      </c>
      <c r="I1181" s="106">
        <v>0</v>
      </c>
      <c r="J1181" s="106">
        <v>0</v>
      </c>
      <c r="K1181" s="106">
        <v>0</v>
      </c>
      <c r="L1181" s="107">
        <f t="shared" si="110"/>
        <v>0</v>
      </c>
      <c r="M1181" s="107">
        <f t="shared" si="111"/>
        <v>0</v>
      </c>
      <c r="N1181" s="107">
        <f t="shared" si="108"/>
        <v>0</v>
      </c>
      <c r="O1181" s="133">
        <f t="shared" si="112"/>
        <v>0</v>
      </c>
      <c r="P1181" s="133">
        <f t="shared" si="109"/>
        <v>0</v>
      </c>
    </row>
    <row r="1182" spans="1:16" x14ac:dyDescent="0.2">
      <c r="A1182" s="104">
        <v>3572</v>
      </c>
      <c r="B1182" s="105">
        <v>16</v>
      </c>
      <c r="C1182" s="132">
        <f t="shared" si="107"/>
        <v>9.4958706556257393E-4</v>
      </c>
      <c r="D1182" s="106">
        <v>19536</v>
      </c>
      <c r="E1182" s="106">
        <v>1488</v>
      </c>
      <c r="F1182" s="106">
        <v>0</v>
      </c>
      <c r="G1182" s="106">
        <v>0</v>
      </c>
      <c r="H1182" s="106">
        <v>0</v>
      </c>
      <c r="I1182" s="106">
        <v>95016</v>
      </c>
      <c r="J1182" s="106">
        <v>0</v>
      </c>
      <c r="K1182" s="106">
        <v>34667</v>
      </c>
      <c r="L1182" s="107">
        <f t="shared" si="110"/>
        <v>150707</v>
      </c>
      <c r="M1182" s="107">
        <f t="shared" si="111"/>
        <v>13117.1</v>
      </c>
      <c r="N1182" s="107">
        <f t="shared" si="108"/>
        <v>163824.1</v>
      </c>
      <c r="O1182" s="133">
        <f t="shared" si="112"/>
        <v>156</v>
      </c>
      <c r="P1182" s="133">
        <f t="shared" si="109"/>
        <v>0</v>
      </c>
    </row>
    <row r="1183" spans="1:16" x14ac:dyDescent="0.2">
      <c r="A1183" s="104">
        <v>3572</v>
      </c>
      <c r="B1183" s="105">
        <v>17</v>
      </c>
      <c r="C1183" s="132">
        <f t="shared" si="107"/>
        <v>1.30303542444264E-3</v>
      </c>
      <c r="D1183" s="106">
        <v>0</v>
      </c>
      <c r="E1183" s="106">
        <v>0</v>
      </c>
      <c r="F1183" s="106">
        <v>0</v>
      </c>
      <c r="G1183" s="106">
        <v>0</v>
      </c>
      <c r="H1183" s="106">
        <v>0</v>
      </c>
      <c r="I1183" s="106">
        <v>0</v>
      </c>
      <c r="J1183" s="106">
        <v>0</v>
      </c>
      <c r="K1183" s="106">
        <v>0</v>
      </c>
      <c r="L1183" s="107">
        <f t="shared" si="110"/>
        <v>0</v>
      </c>
      <c r="M1183" s="107">
        <f t="shared" si="111"/>
        <v>0</v>
      </c>
      <c r="N1183" s="107">
        <f t="shared" si="108"/>
        <v>0</v>
      </c>
      <c r="O1183" s="133">
        <f t="shared" si="112"/>
        <v>0</v>
      </c>
      <c r="P1183" s="133">
        <f t="shared" si="109"/>
        <v>0</v>
      </c>
    </row>
    <row r="1184" spans="1:16" x14ac:dyDescent="0.2">
      <c r="A1184" s="104">
        <v>3572</v>
      </c>
      <c r="B1184" s="105">
        <v>18</v>
      </c>
      <c r="C1184" s="132">
        <f t="shared" si="107"/>
        <v>9.8053415689308655E-4</v>
      </c>
      <c r="D1184" s="106">
        <v>0</v>
      </c>
      <c r="E1184" s="106">
        <v>0</v>
      </c>
      <c r="F1184" s="106">
        <v>0</v>
      </c>
      <c r="G1184" s="106">
        <v>0</v>
      </c>
      <c r="H1184" s="106">
        <v>0</v>
      </c>
      <c r="I1184" s="106">
        <v>77216</v>
      </c>
      <c r="J1184" s="106">
        <v>0</v>
      </c>
      <c r="K1184" s="106">
        <v>96</v>
      </c>
      <c r="L1184" s="107">
        <f t="shared" si="110"/>
        <v>77312</v>
      </c>
      <c r="M1184" s="107">
        <f t="shared" si="111"/>
        <v>7731.2000000000007</v>
      </c>
      <c r="N1184" s="107">
        <f t="shared" si="108"/>
        <v>85043.199999999997</v>
      </c>
      <c r="O1184" s="133">
        <f t="shared" si="112"/>
        <v>83</v>
      </c>
      <c r="P1184" s="133">
        <f t="shared" si="109"/>
        <v>0</v>
      </c>
    </row>
    <row r="1185" spans="1:16" x14ac:dyDescent="0.2">
      <c r="A1185" s="104">
        <v>3572</v>
      </c>
      <c r="B1185" s="105">
        <v>19</v>
      </c>
      <c r="C1185" s="132">
        <f t="shared" ref="C1185:C1248" si="113">C1158</f>
        <v>7.2644224912677183E-4</v>
      </c>
      <c r="D1185" s="106">
        <v>0</v>
      </c>
      <c r="E1185" s="106">
        <v>151888</v>
      </c>
      <c r="F1185" s="106">
        <v>120736</v>
      </c>
      <c r="G1185" s="106">
        <v>0</v>
      </c>
      <c r="H1185" s="106">
        <v>0</v>
      </c>
      <c r="I1185" s="106">
        <v>0</v>
      </c>
      <c r="J1185" s="106">
        <v>0</v>
      </c>
      <c r="K1185" s="106">
        <v>6600</v>
      </c>
      <c r="L1185" s="107">
        <f t="shared" si="110"/>
        <v>279224</v>
      </c>
      <c r="M1185" s="107">
        <f t="shared" si="111"/>
        <v>27922.400000000001</v>
      </c>
      <c r="N1185" s="107">
        <f t="shared" si="108"/>
        <v>307146.40000000002</v>
      </c>
      <c r="O1185" s="133">
        <f t="shared" si="112"/>
        <v>223</v>
      </c>
      <c r="P1185" s="133">
        <f t="shared" si="109"/>
        <v>96.478504529626917</v>
      </c>
    </row>
    <row r="1186" spans="1:16" x14ac:dyDescent="0.2">
      <c r="A1186" s="104">
        <v>3572</v>
      </c>
      <c r="B1186" s="105">
        <v>20</v>
      </c>
      <c r="C1186" s="132">
        <f t="shared" si="113"/>
        <v>9.0235203142652819E-4</v>
      </c>
      <c r="D1186" s="106">
        <v>0</v>
      </c>
      <c r="E1186" s="106">
        <v>0</v>
      </c>
      <c r="F1186" s="106">
        <v>0</v>
      </c>
      <c r="G1186" s="106">
        <v>0</v>
      </c>
      <c r="H1186" s="106">
        <v>57120</v>
      </c>
      <c r="I1186" s="106">
        <v>0</v>
      </c>
      <c r="J1186" s="106">
        <v>30528</v>
      </c>
      <c r="K1186" s="106">
        <v>0</v>
      </c>
      <c r="L1186" s="107">
        <f t="shared" si="110"/>
        <v>87648</v>
      </c>
      <c r="M1186" s="107">
        <f t="shared" si="111"/>
        <v>0</v>
      </c>
      <c r="N1186" s="107">
        <f t="shared" si="108"/>
        <v>87648</v>
      </c>
      <c r="O1186" s="133">
        <f t="shared" si="112"/>
        <v>79</v>
      </c>
      <c r="P1186" s="133">
        <f t="shared" si="109"/>
        <v>0</v>
      </c>
    </row>
    <row r="1187" spans="1:16" x14ac:dyDescent="0.2">
      <c r="A1187" s="104">
        <v>3572</v>
      </c>
      <c r="B1187" s="105">
        <v>21</v>
      </c>
      <c r="C1187" s="132">
        <f t="shared" si="113"/>
        <v>9.2026876851261457E-4</v>
      </c>
      <c r="D1187" s="106">
        <v>0</v>
      </c>
      <c r="E1187" s="106">
        <v>0</v>
      </c>
      <c r="F1187" s="106">
        <v>0</v>
      </c>
      <c r="G1187" s="106">
        <v>0</v>
      </c>
      <c r="H1187" s="106">
        <v>0</v>
      </c>
      <c r="I1187" s="106">
        <v>0</v>
      </c>
      <c r="J1187" s="106">
        <v>0</v>
      </c>
      <c r="K1187" s="106">
        <v>0</v>
      </c>
      <c r="L1187" s="107">
        <f t="shared" si="110"/>
        <v>0</v>
      </c>
      <c r="M1187" s="107">
        <f t="shared" si="111"/>
        <v>0</v>
      </c>
      <c r="N1187" s="107">
        <f t="shared" si="108"/>
        <v>0</v>
      </c>
      <c r="O1187" s="133">
        <f t="shared" si="112"/>
        <v>0</v>
      </c>
      <c r="P1187" s="133">
        <f t="shared" si="109"/>
        <v>0</v>
      </c>
    </row>
    <row r="1188" spans="1:16" x14ac:dyDescent="0.2">
      <c r="A1188" s="104">
        <v>3572</v>
      </c>
      <c r="B1188" s="105">
        <v>22</v>
      </c>
      <c r="C1188" s="132">
        <f t="shared" si="113"/>
        <v>8.1521153741692665E-4</v>
      </c>
      <c r="D1188" s="106">
        <v>0</v>
      </c>
      <c r="E1188" s="106">
        <v>0</v>
      </c>
      <c r="F1188" s="106">
        <v>0</v>
      </c>
      <c r="G1188" s="106">
        <v>0</v>
      </c>
      <c r="H1188" s="106">
        <v>4032</v>
      </c>
      <c r="I1188" s="106">
        <v>0</v>
      </c>
      <c r="J1188" s="106">
        <v>56</v>
      </c>
      <c r="K1188" s="106">
        <v>0</v>
      </c>
      <c r="L1188" s="107">
        <f t="shared" si="110"/>
        <v>4088</v>
      </c>
      <c r="M1188" s="107">
        <f t="shared" si="111"/>
        <v>0</v>
      </c>
      <c r="N1188" s="107">
        <f t="shared" si="108"/>
        <v>4088</v>
      </c>
      <c r="O1188" s="133">
        <f t="shared" si="112"/>
        <v>3</v>
      </c>
      <c r="P1188" s="133">
        <f t="shared" si="109"/>
        <v>0</v>
      </c>
    </row>
    <row r="1189" spans="1:16" x14ac:dyDescent="0.2">
      <c r="A1189" s="104">
        <v>3572</v>
      </c>
      <c r="B1189" s="105">
        <v>23</v>
      </c>
      <c r="C1189" s="132">
        <f t="shared" si="113"/>
        <v>9.2922713705565765E-4</v>
      </c>
      <c r="D1189" s="106">
        <v>58832</v>
      </c>
      <c r="E1189" s="106">
        <v>0</v>
      </c>
      <c r="F1189" s="106">
        <v>0</v>
      </c>
      <c r="G1189" s="106">
        <v>0</v>
      </c>
      <c r="H1189" s="106">
        <v>0</v>
      </c>
      <c r="I1189" s="106">
        <v>0</v>
      </c>
      <c r="J1189" s="106">
        <v>0</v>
      </c>
      <c r="K1189" s="106">
        <v>0</v>
      </c>
      <c r="L1189" s="107">
        <f t="shared" si="110"/>
        <v>58832</v>
      </c>
      <c r="M1189" s="107">
        <f t="shared" si="111"/>
        <v>0</v>
      </c>
      <c r="N1189" s="107">
        <f t="shared" si="108"/>
        <v>58832</v>
      </c>
      <c r="O1189" s="133">
        <f t="shared" si="112"/>
        <v>55</v>
      </c>
      <c r="P1189" s="133">
        <f t="shared" si="109"/>
        <v>0</v>
      </c>
    </row>
    <row r="1190" spans="1:16" x14ac:dyDescent="0.2">
      <c r="A1190" s="104">
        <v>3572</v>
      </c>
      <c r="B1190" s="105">
        <v>24</v>
      </c>
      <c r="C1190" s="132">
        <f t="shared" si="113"/>
        <v>8.0625316887388357E-4</v>
      </c>
      <c r="D1190" s="106">
        <v>30144</v>
      </c>
      <c r="E1190" s="106">
        <v>0</v>
      </c>
      <c r="F1190" s="106">
        <v>0</v>
      </c>
      <c r="G1190" s="106">
        <v>0</v>
      </c>
      <c r="H1190" s="106">
        <v>13872</v>
      </c>
      <c r="I1190" s="106">
        <v>0</v>
      </c>
      <c r="J1190" s="106">
        <v>18</v>
      </c>
      <c r="K1190" s="106">
        <v>0</v>
      </c>
      <c r="L1190" s="107">
        <f t="shared" si="110"/>
        <v>44034</v>
      </c>
      <c r="M1190" s="107">
        <f t="shared" si="111"/>
        <v>0</v>
      </c>
      <c r="N1190" s="107">
        <f t="shared" si="108"/>
        <v>44034</v>
      </c>
      <c r="O1190" s="133">
        <f t="shared" si="112"/>
        <v>36</v>
      </c>
      <c r="P1190" s="133">
        <f t="shared" si="109"/>
        <v>0</v>
      </c>
    </row>
    <row r="1191" spans="1:16" x14ac:dyDescent="0.2">
      <c r="A1191" s="104">
        <v>3572</v>
      </c>
      <c r="B1191" s="105">
        <v>25</v>
      </c>
      <c r="C1191" s="132">
        <f t="shared" si="113"/>
        <v>6.7513522928934282E-4</v>
      </c>
      <c r="D1191" s="106">
        <v>508336</v>
      </c>
      <c r="E1191" s="106">
        <v>0</v>
      </c>
      <c r="F1191" s="106">
        <v>0</v>
      </c>
      <c r="G1191" s="106">
        <v>0</v>
      </c>
      <c r="H1191" s="106">
        <v>0</v>
      </c>
      <c r="I1191" s="106">
        <v>0</v>
      </c>
      <c r="J1191" s="106">
        <v>0</v>
      </c>
      <c r="K1191" s="106">
        <v>0</v>
      </c>
      <c r="L1191" s="107">
        <f t="shared" si="110"/>
        <v>508336</v>
      </c>
      <c r="M1191" s="107">
        <f t="shared" si="111"/>
        <v>0</v>
      </c>
      <c r="N1191" s="107">
        <f t="shared" si="108"/>
        <v>508336</v>
      </c>
      <c r="O1191" s="133">
        <f t="shared" si="112"/>
        <v>343</v>
      </c>
      <c r="P1191" s="133">
        <f t="shared" si="109"/>
        <v>0</v>
      </c>
    </row>
    <row r="1192" spans="1:16" x14ac:dyDescent="0.2">
      <c r="A1192" s="104">
        <v>3572</v>
      </c>
      <c r="B1192" s="105">
        <v>26</v>
      </c>
      <c r="C1192" s="132">
        <f t="shared" si="113"/>
        <v>9.0398082570708146E-4</v>
      </c>
      <c r="D1192" s="106">
        <v>148884</v>
      </c>
      <c r="E1192" s="106">
        <v>0</v>
      </c>
      <c r="F1192" s="106">
        <v>0</v>
      </c>
      <c r="G1192" s="106">
        <v>0</v>
      </c>
      <c r="H1192" s="106">
        <v>5216</v>
      </c>
      <c r="I1192" s="106">
        <v>0</v>
      </c>
      <c r="J1192" s="106">
        <v>0</v>
      </c>
      <c r="K1192" s="106">
        <v>0</v>
      </c>
      <c r="L1192" s="107">
        <f t="shared" si="110"/>
        <v>154100</v>
      </c>
      <c r="M1192" s="107">
        <f t="shared" si="111"/>
        <v>0</v>
      </c>
      <c r="N1192" s="107">
        <f t="shared" si="108"/>
        <v>154100</v>
      </c>
      <c r="O1192" s="133">
        <f t="shared" si="112"/>
        <v>139</v>
      </c>
      <c r="P1192" s="133">
        <f t="shared" si="109"/>
        <v>0</v>
      </c>
    </row>
    <row r="1193" spans="1:16" x14ac:dyDescent="0.2">
      <c r="A1193" s="104">
        <v>3572</v>
      </c>
      <c r="B1193" s="105">
        <v>27</v>
      </c>
      <c r="C1193" s="132">
        <f t="shared" si="113"/>
        <v>0</v>
      </c>
      <c r="D1193" s="106">
        <v>0</v>
      </c>
      <c r="E1193" s="106">
        <v>0</v>
      </c>
      <c r="F1193" s="106">
        <v>0</v>
      </c>
      <c r="G1193" s="106">
        <v>0</v>
      </c>
      <c r="H1193" s="106">
        <v>0</v>
      </c>
      <c r="I1193" s="106">
        <v>0</v>
      </c>
      <c r="J1193" s="106">
        <v>0</v>
      </c>
      <c r="K1193" s="106">
        <v>0</v>
      </c>
      <c r="L1193" s="107">
        <f t="shared" si="110"/>
        <v>0</v>
      </c>
      <c r="M1193" s="107">
        <f t="shared" si="111"/>
        <v>0</v>
      </c>
      <c r="N1193" s="107">
        <f t="shared" si="108"/>
        <v>0</v>
      </c>
      <c r="O1193" s="133">
        <f t="shared" si="112"/>
        <v>0</v>
      </c>
      <c r="P1193" s="133">
        <f t="shared" si="109"/>
        <v>0</v>
      </c>
    </row>
    <row r="1194" spans="1:16" x14ac:dyDescent="0.2">
      <c r="A1194" s="104">
        <v>3648</v>
      </c>
      <c r="B1194" s="105">
        <v>1</v>
      </c>
      <c r="C1194" s="132">
        <f t="shared" si="113"/>
        <v>8.1032515457526674E-4</v>
      </c>
      <c r="D1194" s="106">
        <v>25824</v>
      </c>
      <c r="E1194" s="106">
        <v>0</v>
      </c>
      <c r="F1194" s="106">
        <v>0</v>
      </c>
      <c r="G1194" s="106">
        <v>0</v>
      </c>
      <c r="H1194" s="106">
        <v>0</v>
      </c>
      <c r="I1194" s="106">
        <v>0</v>
      </c>
      <c r="J1194" s="106">
        <v>504</v>
      </c>
      <c r="K1194" s="106">
        <v>0</v>
      </c>
      <c r="L1194" s="107">
        <f t="shared" si="110"/>
        <v>26328</v>
      </c>
      <c r="M1194" s="107">
        <f t="shared" si="111"/>
        <v>0</v>
      </c>
      <c r="N1194" s="107">
        <f t="shared" si="108"/>
        <v>26328</v>
      </c>
      <c r="O1194" s="133">
        <f t="shared" si="112"/>
        <v>21</v>
      </c>
      <c r="P1194" s="133">
        <f t="shared" si="109"/>
        <v>0</v>
      </c>
    </row>
    <row r="1195" spans="1:16" x14ac:dyDescent="0.2">
      <c r="A1195" s="104">
        <v>3648</v>
      </c>
      <c r="B1195" s="105">
        <v>2</v>
      </c>
      <c r="C1195" s="132">
        <f t="shared" si="113"/>
        <v>8.1765472883775655E-4</v>
      </c>
      <c r="D1195" s="106">
        <v>0</v>
      </c>
      <c r="E1195" s="106">
        <v>0</v>
      </c>
      <c r="F1195" s="106">
        <v>0</v>
      </c>
      <c r="G1195" s="106">
        <v>0</v>
      </c>
      <c r="H1195" s="106">
        <v>51712</v>
      </c>
      <c r="I1195" s="106">
        <v>0</v>
      </c>
      <c r="J1195" s="106">
        <v>10373</v>
      </c>
      <c r="K1195" s="106">
        <v>0</v>
      </c>
      <c r="L1195" s="107">
        <f t="shared" si="110"/>
        <v>62085</v>
      </c>
      <c r="M1195" s="107">
        <f t="shared" si="111"/>
        <v>0</v>
      </c>
      <c r="N1195" s="107">
        <f t="shared" si="108"/>
        <v>62085</v>
      </c>
      <c r="O1195" s="133">
        <f t="shared" si="112"/>
        <v>51</v>
      </c>
      <c r="P1195" s="133">
        <f t="shared" si="109"/>
        <v>0</v>
      </c>
    </row>
    <row r="1196" spans="1:16" x14ac:dyDescent="0.2">
      <c r="A1196" s="104">
        <v>3648</v>
      </c>
      <c r="B1196" s="105">
        <v>3</v>
      </c>
      <c r="C1196" s="132">
        <f t="shared" si="113"/>
        <v>7.3214302910870838E-4</v>
      </c>
      <c r="D1196" s="106">
        <v>0</v>
      </c>
      <c r="E1196" s="106">
        <v>712512</v>
      </c>
      <c r="F1196" s="106">
        <v>0</v>
      </c>
      <c r="G1196" s="106">
        <v>0</v>
      </c>
      <c r="H1196" s="106">
        <v>0</v>
      </c>
      <c r="I1196" s="106">
        <v>8112</v>
      </c>
      <c r="J1196" s="106">
        <v>860</v>
      </c>
      <c r="K1196" s="106">
        <v>24</v>
      </c>
      <c r="L1196" s="107">
        <f t="shared" si="110"/>
        <v>721508</v>
      </c>
      <c r="M1196" s="107">
        <f t="shared" si="111"/>
        <v>72064.800000000003</v>
      </c>
      <c r="N1196" s="107">
        <f t="shared" si="108"/>
        <v>793572.8</v>
      </c>
      <c r="O1196" s="133">
        <f t="shared" si="112"/>
        <v>581</v>
      </c>
      <c r="P1196" s="133">
        <f t="shared" si="109"/>
        <v>0</v>
      </c>
    </row>
    <row r="1197" spans="1:16" x14ac:dyDescent="0.2">
      <c r="A1197" s="104">
        <v>3648</v>
      </c>
      <c r="B1197" s="105">
        <v>4</v>
      </c>
      <c r="C1197" s="132">
        <f t="shared" si="113"/>
        <v>7.2969983768787848E-4</v>
      </c>
      <c r="D1197" s="106">
        <v>50160</v>
      </c>
      <c r="E1197" s="106">
        <v>50688</v>
      </c>
      <c r="F1197" s="106">
        <v>0</v>
      </c>
      <c r="G1197" s="106">
        <v>0</v>
      </c>
      <c r="H1197" s="106">
        <v>92288</v>
      </c>
      <c r="I1197" s="106">
        <v>145440</v>
      </c>
      <c r="J1197" s="106">
        <v>12032</v>
      </c>
      <c r="K1197" s="106">
        <v>3796</v>
      </c>
      <c r="L1197" s="107">
        <f t="shared" si="110"/>
        <v>354404</v>
      </c>
      <c r="M1197" s="107">
        <f t="shared" si="111"/>
        <v>19992.400000000001</v>
      </c>
      <c r="N1197" s="107">
        <f t="shared" si="108"/>
        <v>374396.4</v>
      </c>
      <c r="O1197" s="133">
        <f t="shared" si="112"/>
        <v>273</v>
      </c>
      <c r="P1197" s="133">
        <f t="shared" si="109"/>
        <v>0</v>
      </c>
    </row>
    <row r="1198" spans="1:16" x14ac:dyDescent="0.2">
      <c r="A1198" s="104">
        <v>3648</v>
      </c>
      <c r="B1198" s="105">
        <v>5</v>
      </c>
      <c r="C1198" s="132">
        <f t="shared" si="113"/>
        <v>2.8715643166154678E-3</v>
      </c>
      <c r="D1198" s="106">
        <v>0</v>
      </c>
      <c r="E1198" s="106">
        <v>0</v>
      </c>
      <c r="F1198" s="106">
        <v>0</v>
      </c>
      <c r="G1198" s="106">
        <v>0</v>
      </c>
      <c r="H1198" s="106">
        <v>0</v>
      </c>
      <c r="I1198" s="106">
        <v>0</v>
      </c>
      <c r="J1198" s="106">
        <v>0</v>
      </c>
      <c r="K1198" s="106">
        <v>0</v>
      </c>
      <c r="L1198" s="107">
        <f t="shared" si="110"/>
        <v>0</v>
      </c>
      <c r="M1198" s="107">
        <f t="shared" si="111"/>
        <v>0</v>
      </c>
      <c r="N1198" s="107">
        <f t="shared" si="108"/>
        <v>0</v>
      </c>
      <c r="O1198" s="133">
        <f t="shared" si="112"/>
        <v>0</v>
      </c>
      <c r="P1198" s="133">
        <f t="shared" si="109"/>
        <v>0</v>
      </c>
    </row>
    <row r="1199" spans="1:16" x14ac:dyDescent="0.2">
      <c r="A1199" s="104">
        <v>3648</v>
      </c>
      <c r="B1199" s="105">
        <v>6</v>
      </c>
      <c r="C1199" s="132">
        <f t="shared" si="113"/>
        <v>7.9485160891001037E-4</v>
      </c>
      <c r="D1199" s="106">
        <v>21008</v>
      </c>
      <c r="E1199" s="106">
        <v>0</v>
      </c>
      <c r="F1199" s="106">
        <v>0</v>
      </c>
      <c r="G1199" s="106">
        <v>0</v>
      </c>
      <c r="H1199" s="106">
        <v>34800</v>
      </c>
      <c r="I1199" s="106">
        <v>0</v>
      </c>
      <c r="J1199" s="106">
        <v>0</v>
      </c>
      <c r="K1199" s="106">
        <v>0</v>
      </c>
      <c r="L1199" s="107">
        <f t="shared" si="110"/>
        <v>55808</v>
      </c>
      <c r="M1199" s="107">
        <f t="shared" si="111"/>
        <v>0</v>
      </c>
      <c r="N1199" s="107">
        <f t="shared" si="108"/>
        <v>55808</v>
      </c>
      <c r="O1199" s="133">
        <f t="shared" si="112"/>
        <v>44</v>
      </c>
      <c r="P1199" s="133">
        <f t="shared" si="109"/>
        <v>0</v>
      </c>
    </row>
    <row r="1200" spans="1:16" x14ac:dyDescent="0.2">
      <c r="A1200" s="104">
        <v>3648</v>
      </c>
      <c r="B1200" s="105">
        <v>7</v>
      </c>
      <c r="C1200" s="132">
        <f t="shared" si="113"/>
        <v>8.746625286571221E-4</v>
      </c>
      <c r="D1200" s="106">
        <v>0</v>
      </c>
      <c r="E1200" s="106">
        <v>153216</v>
      </c>
      <c r="F1200" s="106">
        <v>0</v>
      </c>
      <c r="G1200" s="106">
        <v>0</v>
      </c>
      <c r="H1200" s="106">
        <v>0</v>
      </c>
      <c r="I1200" s="106">
        <v>68928</v>
      </c>
      <c r="J1200" s="106">
        <v>0</v>
      </c>
      <c r="K1200" s="106">
        <v>7430</v>
      </c>
      <c r="L1200" s="107">
        <f t="shared" si="110"/>
        <v>229574</v>
      </c>
      <c r="M1200" s="107">
        <f t="shared" si="111"/>
        <v>22957.4</v>
      </c>
      <c r="N1200" s="107">
        <f t="shared" si="108"/>
        <v>252531.4</v>
      </c>
      <c r="O1200" s="133">
        <f t="shared" si="112"/>
        <v>221</v>
      </c>
      <c r="P1200" s="133">
        <f t="shared" si="109"/>
        <v>0</v>
      </c>
    </row>
    <row r="1201" spans="1:16" x14ac:dyDescent="0.2">
      <c r="A1201" s="104">
        <v>3648</v>
      </c>
      <c r="B1201" s="105">
        <v>8</v>
      </c>
      <c r="C1201" s="132">
        <f t="shared" si="113"/>
        <v>9.0886720854874148E-4</v>
      </c>
      <c r="D1201" s="106">
        <v>0</v>
      </c>
      <c r="E1201" s="106">
        <v>0</v>
      </c>
      <c r="F1201" s="106">
        <v>0</v>
      </c>
      <c r="G1201" s="106">
        <v>0</v>
      </c>
      <c r="H1201" s="106">
        <v>3952</v>
      </c>
      <c r="I1201" s="106">
        <v>0</v>
      </c>
      <c r="J1201" s="106">
        <v>11558</v>
      </c>
      <c r="K1201" s="106">
        <v>0</v>
      </c>
      <c r="L1201" s="107">
        <f t="shared" si="110"/>
        <v>15510</v>
      </c>
      <c r="M1201" s="107">
        <f t="shared" si="111"/>
        <v>0</v>
      </c>
      <c r="N1201" s="107">
        <f t="shared" si="108"/>
        <v>15510</v>
      </c>
      <c r="O1201" s="133">
        <f t="shared" si="112"/>
        <v>14</v>
      </c>
      <c r="P1201" s="133">
        <f t="shared" si="109"/>
        <v>0</v>
      </c>
    </row>
    <row r="1202" spans="1:16" x14ac:dyDescent="0.2">
      <c r="A1202" s="104">
        <v>3648</v>
      </c>
      <c r="B1202" s="105">
        <v>9</v>
      </c>
      <c r="C1202" s="132">
        <f t="shared" si="113"/>
        <v>7.8019246038503074E-4</v>
      </c>
      <c r="D1202" s="106">
        <v>30192</v>
      </c>
      <c r="E1202" s="106">
        <v>20992</v>
      </c>
      <c r="F1202" s="106">
        <v>0</v>
      </c>
      <c r="G1202" s="106">
        <v>0</v>
      </c>
      <c r="H1202" s="106">
        <v>28944</v>
      </c>
      <c r="I1202" s="106">
        <v>13968</v>
      </c>
      <c r="J1202" s="106">
        <v>9903</v>
      </c>
      <c r="K1202" s="106">
        <v>1848</v>
      </c>
      <c r="L1202" s="107">
        <f t="shared" si="110"/>
        <v>105847</v>
      </c>
      <c r="M1202" s="107">
        <f t="shared" si="111"/>
        <v>3680.8</v>
      </c>
      <c r="N1202" s="107">
        <f t="shared" si="108"/>
        <v>109527.8</v>
      </c>
      <c r="O1202" s="133">
        <f t="shared" si="112"/>
        <v>85</v>
      </c>
      <c r="P1202" s="133">
        <f t="shared" si="109"/>
        <v>0</v>
      </c>
    </row>
    <row r="1203" spans="1:16" x14ac:dyDescent="0.2">
      <c r="A1203" s="104">
        <v>3648</v>
      </c>
      <c r="B1203" s="105">
        <v>10</v>
      </c>
      <c r="C1203" s="132">
        <f t="shared" si="113"/>
        <v>1.1564439391928429E-3</v>
      </c>
      <c r="D1203" s="106">
        <v>0</v>
      </c>
      <c r="E1203" s="106">
        <v>9168</v>
      </c>
      <c r="F1203" s="106">
        <v>0</v>
      </c>
      <c r="G1203" s="106">
        <v>0</v>
      </c>
      <c r="H1203" s="106">
        <v>0</v>
      </c>
      <c r="I1203" s="106">
        <v>0</v>
      </c>
      <c r="J1203" s="106">
        <v>0</v>
      </c>
      <c r="K1203" s="106">
        <v>0</v>
      </c>
      <c r="L1203" s="107">
        <f t="shared" si="110"/>
        <v>9168</v>
      </c>
      <c r="M1203" s="107">
        <f t="shared" si="111"/>
        <v>916.80000000000007</v>
      </c>
      <c r="N1203" s="107">
        <f t="shared" si="108"/>
        <v>10084.799999999999</v>
      </c>
      <c r="O1203" s="133">
        <f t="shared" si="112"/>
        <v>12</v>
      </c>
      <c r="P1203" s="133">
        <f t="shared" si="109"/>
        <v>0</v>
      </c>
    </row>
    <row r="1204" spans="1:16" x14ac:dyDescent="0.2">
      <c r="A1204" s="104">
        <v>3648</v>
      </c>
      <c r="B1204" s="105">
        <v>11</v>
      </c>
      <c r="C1204" s="132">
        <f t="shared" si="113"/>
        <v>8.0055238889194702E-4</v>
      </c>
      <c r="D1204" s="106">
        <v>0</v>
      </c>
      <c r="E1204" s="106">
        <v>4800</v>
      </c>
      <c r="F1204" s="106">
        <v>0</v>
      </c>
      <c r="G1204" s="106">
        <v>0</v>
      </c>
      <c r="H1204" s="106">
        <v>0</v>
      </c>
      <c r="I1204" s="106">
        <v>107968</v>
      </c>
      <c r="J1204" s="106">
        <v>0</v>
      </c>
      <c r="K1204" s="106">
        <v>30508</v>
      </c>
      <c r="L1204" s="107">
        <f t="shared" si="110"/>
        <v>143276</v>
      </c>
      <c r="M1204" s="107">
        <f t="shared" si="111"/>
        <v>14327.6</v>
      </c>
      <c r="N1204" s="107">
        <f t="shared" si="108"/>
        <v>157603.6</v>
      </c>
      <c r="O1204" s="133">
        <f t="shared" si="112"/>
        <v>126</v>
      </c>
      <c r="P1204" s="133">
        <f t="shared" si="109"/>
        <v>0</v>
      </c>
    </row>
    <row r="1205" spans="1:16" x14ac:dyDescent="0.2">
      <c r="A1205" s="104">
        <v>3648</v>
      </c>
      <c r="B1205" s="105">
        <v>12</v>
      </c>
      <c r="C1205" s="132">
        <f t="shared" si="113"/>
        <v>7.6960529756143418E-4</v>
      </c>
      <c r="D1205" s="106">
        <v>524464</v>
      </c>
      <c r="E1205" s="106">
        <v>0</v>
      </c>
      <c r="F1205" s="106">
        <v>0</v>
      </c>
      <c r="G1205" s="106">
        <v>94992</v>
      </c>
      <c r="H1205" s="106">
        <v>0</v>
      </c>
      <c r="I1205" s="106">
        <v>0</v>
      </c>
      <c r="J1205" s="106">
        <v>208</v>
      </c>
      <c r="K1205" s="106">
        <v>0</v>
      </c>
      <c r="L1205" s="107">
        <f t="shared" si="110"/>
        <v>619664</v>
      </c>
      <c r="M1205" s="107">
        <f t="shared" si="111"/>
        <v>0</v>
      </c>
      <c r="N1205" s="107">
        <f t="shared" si="108"/>
        <v>619664</v>
      </c>
      <c r="O1205" s="133">
        <f t="shared" si="112"/>
        <v>477</v>
      </c>
      <c r="P1205" s="133">
        <f t="shared" si="109"/>
        <v>73.106346425955749</v>
      </c>
    </row>
    <row r="1206" spans="1:16" x14ac:dyDescent="0.2">
      <c r="A1206" s="104">
        <v>3648</v>
      </c>
      <c r="B1206" s="105">
        <v>13</v>
      </c>
      <c r="C1206" s="132">
        <f t="shared" si="113"/>
        <v>7.1666948344345212E-4</v>
      </c>
      <c r="D1206" s="106">
        <v>86512</v>
      </c>
      <c r="E1206" s="106">
        <v>0</v>
      </c>
      <c r="F1206" s="106">
        <v>0</v>
      </c>
      <c r="G1206" s="106">
        <v>0</v>
      </c>
      <c r="H1206" s="106">
        <v>6624</v>
      </c>
      <c r="I1206" s="106">
        <v>0</v>
      </c>
      <c r="J1206" s="106">
        <v>884</v>
      </c>
      <c r="K1206" s="106">
        <v>0</v>
      </c>
      <c r="L1206" s="107">
        <f t="shared" si="110"/>
        <v>94020</v>
      </c>
      <c r="M1206" s="107">
        <f t="shared" si="111"/>
        <v>0</v>
      </c>
      <c r="N1206" s="107">
        <f t="shared" si="108"/>
        <v>94020</v>
      </c>
      <c r="O1206" s="133">
        <f t="shared" si="112"/>
        <v>67</v>
      </c>
      <c r="P1206" s="133">
        <f t="shared" si="109"/>
        <v>0</v>
      </c>
    </row>
    <row r="1207" spans="1:16" x14ac:dyDescent="0.2">
      <c r="A1207" s="104">
        <v>3648</v>
      </c>
      <c r="B1207" s="105">
        <v>14</v>
      </c>
      <c r="C1207" s="132">
        <f t="shared" si="113"/>
        <v>1.1613303220345029E-3</v>
      </c>
      <c r="D1207" s="106">
        <v>0</v>
      </c>
      <c r="E1207" s="106">
        <v>0</v>
      </c>
      <c r="F1207" s="106">
        <v>0</v>
      </c>
      <c r="G1207" s="106">
        <v>0</v>
      </c>
      <c r="H1207" s="106">
        <v>0</v>
      </c>
      <c r="I1207" s="106">
        <v>223344</v>
      </c>
      <c r="J1207" s="106">
        <v>0</v>
      </c>
      <c r="K1207" s="106">
        <v>15704</v>
      </c>
      <c r="L1207" s="107">
        <f t="shared" si="110"/>
        <v>239048</v>
      </c>
      <c r="M1207" s="107">
        <f t="shared" si="111"/>
        <v>23904.800000000003</v>
      </c>
      <c r="N1207" s="107">
        <f t="shared" si="108"/>
        <v>262952.8</v>
      </c>
      <c r="O1207" s="133">
        <f t="shared" si="112"/>
        <v>305</v>
      </c>
      <c r="P1207" s="133">
        <f t="shared" si="109"/>
        <v>0</v>
      </c>
    </row>
    <row r="1208" spans="1:16" x14ac:dyDescent="0.2">
      <c r="A1208" s="104">
        <v>3648</v>
      </c>
      <c r="B1208" s="105">
        <v>15</v>
      </c>
      <c r="C1208" s="132">
        <f t="shared" si="113"/>
        <v>1.6320518691144066E-3</v>
      </c>
      <c r="D1208" s="106">
        <v>0</v>
      </c>
      <c r="E1208" s="106">
        <v>0</v>
      </c>
      <c r="F1208" s="106">
        <v>0</v>
      </c>
      <c r="G1208" s="106">
        <v>0</v>
      </c>
      <c r="H1208" s="106">
        <v>0</v>
      </c>
      <c r="I1208" s="106">
        <v>33488</v>
      </c>
      <c r="J1208" s="106">
        <v>0</v>
      </c>
      <c r="K1208" s="106">
        <v>88</v>
      </c>
      <c r="L1208" s="107">
        <f t="shared" si="110"/>
        <v>33576</v>
      </c>
      <c r="M1208" s="107">
        <f t="shared" si="111"/>
        <v>3357.6000000000004</v>
      </c>
      <c r="N1208" s="107">
        <f t="shared" si="108"/>
        <v>36933.599999999999</v>
      </c>
      <c r="O1208" s="133">
        <f t="shared" si="112"/>
        <v>60</v>
      </c>
      <c r="P1208" s="133">
        <f t="shared" si="109"/>
        <v>0</v>
      </c>
    </row>
    <row r="1209" spans="1:16" x14ac:dyDescent="0.2">
      <c r="A1209" s="104">
        <v>3648</v>
      </c>
      <c r="B1209" s="105">
        <v>16</v>
      </c>
      <c r="C1209" s="132">
        <f t="shared" si="113"/>
        <v>9.4958706556257393E-4</v>
      </c>
      <c r="D1209" s="106">
        <v>18048</v>
      </c>
      <c r="E1209" s="106">
        <v>656</v>
      </c>
      <c r="F1209" s="106">
        <v>0</v>
      </c>
      <c r="G1209" s="106">
        <v>0</v>
      </c>
      <c r="H1209" s="106">
        <v>7984</v>
      </c>
      <c r="I1209" s="106">
        <v>214928</v>
      </c>
      <c r="J1209" s="106">
        <v>0</v>
      </c>
      <c r="K1209" s="106">
        <v>45979</v>
      </c>
      <c r="L1209" s="107">
        <f t="shared" si="110"/>
        <v>287595</v>
      </c>
      <c r="M1209" s="107">
        <f t="shared" si="111"/>
        <v>26156.300000000003</v>
      </c>
      <c r="N1209" s="107">
        <f t="shared" si="108"/>
        <v>313751.3</v>
      </c>
      <c r="O1209" s="133">
        <f t="shared" si="112"/>
        <v>298</v>
      </c>
      <c r="P1209" s="133">
        <f t="shared" si="109"/>
        <v>0</v>
      </c>
    </row>
    <row r="1210" spans="1:16" x14ac:dyDescent="0.2">
      <c r="A1210" s="104">
        <v>3648</v>
      </c>
      <c r="B1210" s="105">
        <v>17</v>
      </c>
      <c r="C1210" s="132">
        <f t="shared" si="113"/>
        <v>1.30303542444264E-3</v>
      </c>
      <c r="D1210" s="106">
        <v>0</v>
      </c>
      <c r="E1210" s="106">
        <v>0</v>
      </c>
      <c r="F1210" s="106">
        <v>0</v>
      </c>
      <c r="G1210" s="106">
        <v>0</v>
      </c>
      <c r="H1210" s="106">
        <v>0</v>
      </c>
      <c r="I1210" s="106">
        <v>28208</v>
      </c>
      <c r="J1210" s="106">
        <v>0</v>
      </c>
      <c r="K1210" s="106">
        <v>0</v>
      </c>
      <c r="L1210" s="107">
        <f t="shared" si="110"/>
        <v>28208</v>
      </c>
      <c r="M1210" s="107">
        <f t="shared" si="111"/>
        <v>2820.8</v>
      </c>
      <c r="N1210" s="107">
        <f t="shared" si="108"/>
        <v>31028.799999999999</v>
      </c>
      <c r="O1210" s="133">
        <f t="shared" si="112"/>
        <v>40</v>
      </c>
      <c r="P1210" s="133">
        <f t="shared" si="109"/>
        <v>0</v>
      </c>
    </row>
    <row r="1211" spans="1:16" x14ac:dyDescent="0.2">
      <c r="A1211" s="104">
        <v>3648</v>
      </c>
      <c r="B1211" s="105">
        <v>18</v>
      </c>
      <c r="C1211" s="132">
        <f t="shared" si="113"/>
        <v>9.8053415689308655E-4</v>
      </c>
      <c r="D1211" s="106">
        <v>0</v>
      </c>
      <c r="E1211" s="106">
        <v>0</v>
      </c>
      <c r="F1211" s="106">
        <v>0</v>
      </c>
      <c r="G1211" s="106">
        <v>0</v>
      </c>
      <c r="H1211" s="106">
        <v>0</v>
      </c>
      <c r="I1211" s="106">
        <v>197216</v>
      </c>
      <c r="J1211" s="106">
        <v>0</v>
      </c>
      <c r="K1211" s="106">
        <v>248</v>
      </c>
      <c r="L1211" s="107">
        <f t="shared" si="110"/>
        <v>197464</v>
      </c>
      <c r="M1211" s="107">
        <f t="shared" si="111"/>
        <v>19746.400000000001</v>
      </c>
      <c r="N1211" s="107">
        <f t="shared" si="108"/>
        <v>217210.4</v>
      </c>
      <c r="O1211" s="133">
        <f t="shared" si="112"/>
        <v>213</v>
      </c>
      <c r="P1211" s="133">
        <f t="shared" si="109"/>
        <v>0</v>
      </c>
    </row>
    <row r="1212" spans="1:16" x14ac:dyDescent="0.2">
      <c r="A1212" s="104">
        <v>3648</v>
      </c>
      <c r="B1212" s="105">
        <v>19</v>
      </c>
      <c r="C1212" s="132">
        <f t="shared" si="113"/>
        <v>7.2644224912677183E-4</v>
      </c>
      <c r="D1212" s="106">
        <v>0</v>
      </c>
      <c r="E1212" s="106">
        <v>284176</v>
      </c>
      <c r="F1212" s="106">
        <v>147200</v>
      </c>
      <c r="G1212" s="106">
        <v>0</v>
      </c>
      <c r="H1212" s="106">
        <v>0</v>
      </c>
      <c r="I1212" s="106">
        <v>1968</v>
      </c>
      <c r="J1212" s="106">
        <v>0</v>
      </c>
      <c r="K1212" s="106">
        <v>214</v>
      </c>
      <c r="L1212" s="107">
        <f t="shared" si="110"/>
        <v>433558</v>
      </c>
      <c r="M1212" s="107">
        <f t="shared" si="111"/>
        <v>43355.8</v>
      </c>
      <c r="N1212" s="107">
        <f t="shared" si="108"/>
        <v>476913.8</v>
      </c>
      <c r="O1212" s="133">
        <f t="shared" si="112"/>
        <v>346</v>
      </c>
      <c r="P1212" s="133">
        <f t="shared" si="109"/>
        <v>117.62552897860689</v>
      </c>
    </row>
    <row r="1213" spans="1:16" x14ac:dyDescent="0.2">
      <c r="A1213" s="104">
        <v>3648</v>
      </c>
      <c r="B1213" s="105">
        <v>20</v>
      </c>
      <c r="C1213" s="132">
        <f t="shared" si="113"/>
        <v>9.0235203142652819E-4</v>
      </c>
      <c r="D1213" s="106">
        <v>0</v>
      </c>
      <c r="E1213" s="106">
        <v>0</v>
      </c>
      <c r="F1213" s="106">
        <v>0</v>
      </c>
      <c r="G1213" s="106">
        <v>0</v>
      </c>
      <c r="H1213" s="106">
        <v>68064</v>
      </c>
      <c r="I1213" s="106">
        <v>0</v>
      </c>
      <c r="J1213" s="106">
        <v>17068</v>
      </c>
      <c r="K1213" s="106">
        <v>0</v>
      </c>
      <c r="L1213" s="107">
        <f t="shared" si="110"/>
        <v>85132</v>
      </c>
      <c r="M1213" s="107">
        <f t="shared" si="111"/>
        <v>0</v>
      </c>
      <c r="N1213" s="107">
        <f t="shared" si="108"/>
        <v>85132</v>
      </c>
      <c r="O1213" s="133">
        <f t="shared" si="112"/>
        <v>77</v>
      </c>
      <c r="P1213" s="133">
        <f t="shared" si="109"/>
        <v>0</v>
      </c>
    </row>
    <row r="1214" spans="1:16" x14ac:dyDescent="0.2">
      <c r="A1214" s="104">
        <v>3648</v>
      </c>
      <c r="B1214" s="105">
        <v>21</v>
      </c>
      <c r="C1214" s="132">
        <f t="shared" si="113"/>
        <v>9.2026876851261457E-4</v>
      </c>
      <c r="D1214" s="106">
        <v>0</v>
      </c>
      <c r="E1214" s="106">
        <v>0</v>
      </c>
      <c r="F1214" s="106">
        <v>0</v>
      </c>
      <c r="G1214" s="106">
        <v>0</v>
      </c>
      <c r="H1214" s="106">
        <v>0</v>
      </c>
      <c r="I1214" s="106">
        <v>0</v>
      </c>
      <c r="J1214" s="106">
        <v>15124</v>
      </c>
      <c r="K1214" s="106">
        <v>0</v>
      </c>
      <c r="L1214" s="107">
        <f t="shared" si="110"/>
        <v>15124</v>
      </c>
      <c r="M1214" s="107">
        <f t="shared" si="111"/>
        <v>0</v>
      </c>
      <c r="N1214" s="107">
        <f t="shared" si="108"/>
        <v>15124</v>
      </c>
      <c r="O1214" s="133">
        <f t="shared" si="112"/>
        <v>14</v>
      </c>
      <c r="P1214" s="133">
        <f t="shared" si="109"/>
        <v>0</v>
      </c>
    </row>
    <row r="1215" spans="1:16" x14ac:dyDescent="0.2">
      <c r="A1215" s="104">
        <v>3648</v>
      </c>
      <c r="B1215" s="105">
        <v>22</v>
      </c>
      <c r="C1215" s="132">
        <f t="shared" si="113"/>
        <v>8.1521153741692665E-4</v>
      </c>
      <c r="D1215" s="106">
        <v>0</v>
      </c>
      <c r="E1215" s="106">
        <v>0</v>
      </c>
      <c r="F1215" s="106">
        <v>0</v>
      </c>
      <c r="G1215" s="106">
        <v>0</v>
      </c>
      <c r="H1215" s="106">
        <v>10192</v>
      </c>
      <c r="I1215" s="106">
        <v>0</v>
      </c>
      <c r="J1215" s="106">
        <v>888</v>
      </c>
      <c r="K1215" s="106">
        <v>0</v>
      </c>
      <c r="L1215" s="107">
        <f t="shared" si="110"/>
        <v>11080</v>
      </c>
      <c r="M1215" s="107">
        <f t="shared" si="111"/>
        <v>0</v>
      </c>
      <c r="N1215" s="107">
        <f t="shared" si="108"/>
        <v>11080</v>
      </c>
      <c r="O1215" s="133">
        <f t="shared" si="112"/>
        <v>9</v>
      </c>
      <c r="P1215" s="133">
        <f t="shared" si="109"/>
        <v>0</v>
      </c>
    </row>
    <row r="1216" spans="1:16" x14ac:dyDescent="0.2">
      <c r="A1216" s="104">
        <v>3648</v>
      </c>
      <c r="B1216" s="105">
        <v>23</v>
      </c>
      <c r="C1216" s="132">
        <f t="shared" si="113"/>
        <v>9.2922713705565765E-4</v>
      </c>
      <c r="D1216" s="106">
        <v>102560</v>
      </c>
      <c r="E1216" s="106">
        <v>0</v>
      </c>
      <c r="F1216" s="106">
        <v>0</v>
      </c>
      <c r="G1216" s="106">
        <v>0</v>
      </c>
      <c r="H1216" s="106">
        <v>2256</v>
      </c>
      <c r="I1216" s="106">
        <v>0</v>
      </c>
      <c r="J1216" s="106">
        <v>1350</v>
      </c>
      <c r="K1216" s="106">
        <v>0</v>
      </c>
      <c r="L1216" s="107">
        <f t="shared" si="110"/>
        <v>106166</v>
      </c>
      <c r="M1216" s="107">
        <f t="shared" si="111"/>
        <v>0</v>
      </c>
      <c r="N1216" s="107">
        <f t="shared" si="108"/>
        <v>106166</v>
      </c>
      <c r="O1216" s="133">
        <f t="shared" si="112"/>
        <v>99</v>
      </c>
      <c r="P1216" s="133">
        <f t="shared" si="109"/>
        <v>0</v>
      </c>
    </row>
    <row r="1217" spans="1:16" x14ac:dyDescent="0.2">
      <c r="A1217" s="104">
        <v>3648</v>
      </c>
      <c r="B1217" s="105">
        <v>24</v>
      </c>
      <c r="C1217" s="132">
        <f t="shared" si="113"/>
        <v>8.0625316887388357E-4</v>
      </c>
      <c r="D1217" s="106">
        <v>61152</v>
      </c>
      <c r="E1217" s="106">
        <v>0</v>
      </c>
      <c r="F1217" s="106">
        <v>0</v>
      </c>
      <c r="G1217" s="106">
        <v>0</v>
      </c>
      <c r="H1217" s="106">
        <v>11632</v>
      </c>
      <c r="I1217" s="106">
        <v>0</v>
      </c>
      <c r="J1217" s="106">
        <v>42114</v>
      </c>
      <c r="K1217" s="106">
        <v>0</v>
      </c>
      <c r="L1217" s="107">
        <f t="shared" si="110"/>
        <v>114898</v>
      </c>
      <c r="M1217" s="107">
        <f t="shared" si="111"/>
        <v>0</v>
      </c>
      <c r="N1217" s="107">
        <f t="shared" si="108"/>
        <v>114898</v>
      </c>
      <c r="O1217" s="133">
        <f t="shared" si="112"/>
        <v>93</v>
      </c>
      <c r="P1217" s="133">
        <f t="shared" si="109"/>
        <v>0</v>
      </c>
    </row>
    <row r="1218" spans="1:16" x14ac:dyDescent="0.2">
      <c r="A1218" s="104">
        <v>3648</v>
      </c>
      <c r="B1218" s="105">
        <v>25</v>
      </c>
      <c r="C1218" s="132">
        <f t="shared" si="113"/>
        <v>6.7513522928934282E-4</v>
      </c>
      <c r="D1218" s="106">
        <v>851328</v>
      </c>
      <c r="E1218" s="106">
        <v>0</v>
      </c>
      <c r="F1218" s="106">
        <v>0</v>
      </c>
      <c r="G1218" s="106">
        <v>0</v>
      </c>
      <c r="H1218" s="106">
        <v>0</v>
      </c>
      <c r="I1218" s="106">
        <v>0</v>
      </c>
      <c r="J1218" s="106">
        <v>98</v>
      </c>
      <c r="K1218" s="106">
        <v>0</v>
      </c>
      <c r="L1218" s="107">
        <f t="shared" si="110"/>
        <v>851426</v>
      </c>
      <c r="M1218" s="107">
        <f t="shared" si="111"/>
        <v>0</v>
      </c>
      <c r="N1218" s="107">
        <f t="shared" si="108"/>
        <v>851426</v>
      </c>
      <c r="O1218" s="133">
        <f t="shared" si="112"/>
        <v>575</v>
      </c>
      <c r="P1218" s="133">
        <f t="shared" si="109"/>
        <v>0</v>
      </c>
    </row>
    <row r="1219" spans="1:16" x14ac:dyDescent="0.2">
      <c r="A1219" s="104">
        <v>3648</v>
      </c>
      <c r="B1219" s="105">
        <v>26</v>
      </c>
      <c r="C1219" s="132">
        <f t="shared" si="113"/>
        <v>9.0398082570708146E-4</v>
      </c>
      <c r="D1219" s="106">
        <v>324680</v>
      </c>
      <c r="E1219" s="106">
        <v>0</v>
      </c>
      <c r="F1219" s="106">
        <v>0</v>
      </c>
      <c r="G1219" s="106">
        <v>0</v>
      </c>
      <c r="H1219" s="106">
        <v>40400</v>
      </c>
      <c r="I1219" s="106">
        <v>0</v>
      </c>
      <c r="J1219" s="106">
        <v>456</v>
      </c>
      <c r="K1219" s="106">
        <v>0</v>
      </c>
      <c r="L1219" s="107">
        <f t="shared" si="110"/>
        <v>365536</v>
      </c>
      <c r="M1219" s="107">
        <f t="shared" si="111"/>
        <v>0</v>
      </c>
      <c r="N1219" s="107">
        <f t="shared" si="108"/>
        <v>365536</v>
      </c>
      <c r="O1219" s="133">
        <f t="shared" si="112"/>
        <v>330</v>
      </c>
      <c r="P1219" s="133">
        <f t="shared" si="109"/>
        <v>0</v>
      </c>
    </row>
    <row r="1220" spans="1:16" x14ac:dyDescent="0.2">
      <c r="A1220" s="104">
        <v>3648</v>
      </c>
      <c r="B1220" s="105">
        <v>27</v>
      </c>
      <c r="C1220" s="132">
        <f t="shared" si="113"/>
        <v>0</v>
      </c>
      <c r="D1220" s="106">
        <v>0</v>
      </c>
      <c r="E1220" s="106">
        <v>0</v>
      </c>
      <c r="F1220" s="106">
        <v>0</v>
      </c>
      <c r="G1220" s="106">
        <v>0</v>
      </c>
      <c r="H1220" s="106">
        <v>0</v>
      </c>
      <c r="I1220" s="106">
        <v>0</v>
      </c>
      <c r="J1220" s="106">
        <v>0</v>
      </c>
      <c r="K1220" s="106">
        <v>0</v>
      </c>
      <c r="L1220" s="107">
        <f t="shared" si="110"/>
        <v>0</v>
      </c>
      <c r="M1220" s="107">
        <f t="shared" si="111"/>
        <v>0</v>
      </c>
      <c r="N1220" s="107">
        <f t="shared" si="108"/>
        <v>0</v>
      </c>
      <c r="O1220" s="133">
        <f t="shared" si="112"/>
        <v>0</v>
      </c>
      <c r="P1220" s="133">
        <f t="shared" si="109"/>
        <v>0</v>
      </c>
    </row>
    <row r="1221" spans="1:16" x14ac:dyDescent="0.2">
      <c r="A1221" s="104">
        <v>10060</v>
      </c>
      <c r="B1221" s="105">
        <v>1</v>
      </c>
      <c r="C1221" s="132">
        <f t="shared" si="113"/>
        <v>8.1032515457526674E-4</v>
      </c>
      <c r="D1221" s="106">
        <v>2624</v>
      </c>
      <c r="E1221" s="106">
        <v>0</v>
      </c>
      <c r="F1221" s="106">
        <v>0</v>
      </c>
      <c r="G1221" s="106">
        <v>0</v>
      </c>
      <c r="H1221" s="106">
        <v>4144</v>
      </c>
      <c r="I1221" s="106">
        <v>0</v>
      </c>
      <c r="J1221" s="106">
        <v>0</v>
      </c>
      <c r="K1221" s="106">
        <v>0</v>
      </c>
      <c r="L1221" s="107">
        <f t="shared" si="110"/>
        <v>6768</v>
      </c>
      <c r="M1221" s="107">
        <f t="shared" si="111"/>
        <v>0</v>
      </c>
      <c r="N1221" s="107">
        <f t="shared" si="108"/>
        <v>6768</v>
      </c>
      <c r="O1221" s="133">
        <f t="shared" si="112"/>
        <v>5</v>
      </c>
      <c r="P1221" s="133">
        <f t="shared" si="109"/>
        <v>0</v>
      </c>
    </row>
    <row r="1222" spans="1:16" x14ac:dyDescent="0.2">
      <c r="A1222" s="104">
        <v>10060</v>
      </c>
      <c r="B1222" s="105">
        <v>2</v>
      </c>
      <c r="C1222" s="132">
        <f t="shared" si="113"/>
        <v>8.1765472883775655E-4</v>
      </c>
      <c r="D1222" s="106">
        <v>0</v>
      </c>
      <c r="E1222" s="106">
        <v>0</v>
      </c>
      <c r="F1222" s="106">
        <v>0</v>
      </c>
      <c r="G1222" s="106">
        <v>0</v>
      </c>
      <c r="H1222" s="106">
        <v>47872</v>
      </c>
      <c r="I1222" s="106">
        <v>0</v>
      </c>
      <c r="J1222" s="106">
        <v>9088</v>
      </c>
      <c r="K1222" s="106">
        <v>0</v>
      </c>
      <c r="L1222" s="107">
        <f t="shared" si="110"/>
        <v>56960</v>
      </c>
      <c r="M1222" s="107">
        <f t="shared" si="111"/>
        <v>0</v>
      </c>
      <c r="N1222" s="107">
        <f t="shared" ref="N1222:N1274" si="114">SUM(L1222:M1222)</f>
        <v>56960</v>
      </c>
      <c r="O1222" s="133">
        <f t="shared" si="112"/>
        <v>47</v>
      </c>
      <c r="P1222" s="133">
        <f t="shared" ref="P1222:P1285" si="115">(G1222+F1222*1.1)*C1222</f>
        <v>0</v>
      </c>
    </row>
    <row r="1223" spans="1:16" x14ac:dyDescent="0.2">
      <c r="A1223" s="104">
        <v>10060</v>
      </c>
      <c r="B1223" s="105">
        <v>3</v>
      </c>
      <c r="C1223" s="132">
        <f t="shared" si="113"/>
        <v>7.3214302910870838E-4</v>
      </c>
      <c r="D1223" s="106">
        <v>0</v>
      </c>
      <c r="E1223" s="106">
        <v>142848</v>
      </c>
      <c r="F1223" s="106">
        <v>0</v>
      </c>
      <c r="G1223" s="106">
        <v>0</v>
      </c>
      <c r="H1223" s="106">
        <v>0</v>
      </c>
      <c r="I1223" s="106">
        <v>0</v>
      </c>
      <c r="J1223" s="106">
        <v>0</v>
      </c>
      <c r="K1223" s="106">
        <v>0</v>
      </c>
      <c r="L1223" s="107">
        <f t="shared" ref="L1223:L1286" si="116">SUM(D1223:K1223)</f>
        <v>142848</v>
      </c>
      <c r="M1223" s="107">
        <f t="shared" ref="M1223:M1286" si="117">IF(B1223&lt;28,E1223+F1223+I1223+K1223,0)*0.1</f>
        <v>14284.800000000001</v>
      </c>
      <c r="N1223" s="107">
        <f t="shared" si="114"/>
        <v>157132.79999999999</v>
      </c>
      <c r="O1223" s="133">
        <f t="shared" ref="O1223:O1286" si="118">ROUND(N1223*C1223,0)</f>
        <v>115</v>
      </c>
      <c r="P1223" s="133">
        <f t="shared" si="115"/>
        <v>0</v>
      </c>
    </row>
    <row r="1224" spans="1:16" x14ac:dyDescent="0.2">
      <c r="A1224" s="104">
        <v>10060</v>
      </c>
      <c r="B1224" s="105">
        <v>4</v>
      </c>
      <c r="C1224" s="132">
        <f t="shared" si="113"/>
        <v>7.2969983768787848E-4</v>
      </c>
      <c r="D1224" s="106">
        <v>9536</v>
      </c>
      <c r="E1224" s="106">
        <v>576</v>
      </c>
      <c r="F1224" s="106">
        <v>0</v>
      </c>
      <c r="G1224" s="106">
        <v>0</v>
      </c>
      <c r="H1224" s="106">
        <v>7872</v>
      </c>
      <c r="I1224" s="106">
        <v>11280</v>
      </c>
      <c r="J1224" s="106">
        <v>8226</v>
      </c>
      <c r="K1224" s="106">
        <v>0</v>
      </c>
      <c r="L1224" s="107">
        <f t="shared" si="116"/>
        <v>37490</v>
      </c>
      <c r="M1224" s="107">
        <f t="shared" si="117"/>
        <v>1185.6000000000001</v>
      </c>
      <c r="N1224" s="107">
        <f t="shared" si="114"/>
        <v>38675.599999999999</v>
      </c>
      <c r="O1224" s="133">
        <f t="shared" si="118"/>
        <v>28</v>
      </c>
      <c r="P1224" s="133">
        <f t="shared" si="115"/>
        <v>0</v>
      </c>
    </row>
    <row r="1225" spans="1:16" x14ac:dyDescent="0.2">
      <c r="A1225" s="104">
        <v>10060</v>
      </c>
      <c r="B1225" s="105">
        <v>5</v>
      </c>
      <c r="C1225" s="132">
        <f t="shared" si="113"/>
        <v>2.8715643166154678E-3</v>
      </c>
      <c r="D1225" s="106">
        <v>0</v>
      </c>
      <c r="E1225" s="106">
        <v>0</v>
      </c>
      <c r="F1225" s="106">
        <v>0</v>
      </c>
      <c r="G1225" s="106">
        <v>0</v>
      </c>
      <c r="H1225" s="106">
        <v>0</v>
      </c>
      <c r="I1225" s="106">
        <v>0</v>
      </c>
      <c r="J1225" s="106">
        <v>0</v>
      </c>
      <c r="K1225" s="106">
        <v>0</v>
      </c>
      <c r="L1225" s="107">
        <f t="shared" si="116"/>
        <v>0</v>
      </c>
      <c r="M1225" s="107">
        <f t="shared" si="117"/>
        <v>0</v>
      </c>
      <c r="N1225" s="107">
        <f t="shared" si="114"/>
        <v>0</v>
      </c>
      <c r="O1225" s="133">
        <f t="shared" si="118"/>
        <v>0</v>
      </c>
      <c r="P1225" s="133">
        <f t="shared" si="115"/>
        <v>0</v>
      </c>
    </row>
    <row r="1226" spans="1:16" x14ac:dyDescent="0.2">
      <c r="A1226" s="104">
        <v>10060</v>
      </c>
      <c r="B1226" s="105">
        <v>6</v>
      </c>
      <c r="C1226" s="132">
        <f t="shared" si="113"/>
        <v>7.9485160891001037E-4</v>
      </c>
      <c r="D1226" s="106">
        <v>0</v>
      </c>
      <c r="E1226" s="106">
        <v>0</v>
      </c>
      <c r="F1226" s="106">
        <v>0</v>
      </c>
      <c r="G1226" s="106">
        <v>0</v>
      </c>
      <c r="H1226" s="106">
        <v>0</v>
      </c>
      <c r="I1226" s="106">
        <v>0</v>
      </c>
      <c r="J1226" s="106">
        <v>0</v>
      </c>
      <c r="K1226" s="106">
        <v>0</v>
      </c>
      <c r="L1226" s="107">
        <f t="shared" si="116"/>
        <v>0</v>
      </c>
      <c r="M1226" s="107">
        <f t="shared" si="117"/>
        <v>0</v>
      </c>
      <c r="N1226" s="107">
        <f t="shared" si="114"/>
        <v>0</v>
      </c>
      <c r="O1226" s="133">
        <f t="shared" si="118"/>
        <v>0</v>
      </c>
      <c r="P1226" s="133">
        <f t="shared" si="115"/>
        <v>0</v>
      </c>
    </row>
    <row r="1227" spans="1:16" x14ac:dyDescent="0.2">
      <c r="A1227" s="104">
        <v>10060</v>
      </c>
      <c r="B1227" s="105">
        <v>7</v>
      </c>
      <c r="C1227" s="132">
        <f t="shared" si="113"/>
        <v>8.746625286571221E-4</v>
      </c>
      <c r="D1227" s="106">
        <v>0</v>
      </c>
      <c r="E1227" s="106">
        <v>32832</v>
      </c>
      <c r="F1227" s="106">
        <v>0</v>
      </c>
      <c r="G1227" s="106">
        <v>0</v>
      </c>
      <c r="H1227" s="106">
        <v>0</v>
      </c>
      <c r="I1227" s="106">
        <v>13888</v>
      </c>
      <c r="J1227" s="106">
        <v>0</v>
      </c>
      <c r="K1227" s="106">
        <v>208</v>
      </c>
      <c r="L1227" s="107">
        <f t="shared" si="116"/>
        <v>46928</v>
      </c>
      <c r="M1227" s="107">
        <f t="shared" si="117"/>
        <v>4692.8</v>
      </c>
      <c r="N1227" s="107">
        <f t="shared" si="114"/>
        <v>51620.800000000003</v>
      </c>
      <c r="O1227" s="133">
        <f t="shared" si="118"/>
        <v>45</v>
      </c>
      <c r="P1227" s="133">
        <f t="shared" si="115"/>
        <v>0</v>
      </c>
    </row>
    <row r="1228" spans="1:16" x14ac:dyDescent="0.2">
      <c r="A1228" s="104">
        <v>10060</v>
      </c>
      <c r="B1228" s="105">
        <v>8</v>
      </c>
      <c r="C1228" s="132">
        <f t="shared" si="113"/>
        <v>9.0886720854874148E-4</v>
      </c>
      <c r="D1228" s="106">
        <v>0</v>
      </c>
      <c r="E1228" s="106">
        <v>0</v>
      </c>
      <c r="F1228" s="106">
        <v>0</v>
      </c>
      <c r="G1228" s="106">
        <v>0</v>
      </c>
      <c r="H1228" s="106">
        <v>3440</v>
      </c>
      <c r="I1228" s="106">
        <v>0</v>
      </c>
      <c r="J1228" s="106">
        <v>0</v>
      </c>
      <c r="K1228" s="106">
        <v>0</v>
      </c>
      <c r="L1228" s="107">
        <f t="shared" si="116"/>
        <v>3440</v>
      </c>
      <c r="M1228" s="107">
        <f t="shared" si="117"/>
        <v>0</v>
      </c>
      <c r="N1228" s="107">
        <f t="shared" si="114"/>
        <v>3440</v>
      </c>
      <c r="O1228" s="133">
        <f t="shared" si="118"/>
        <v>3</v>
      </c>
      <c r="P1228" s="133">
        <f t="shared" si="115"/>
        <v>0</v>
      </c>
    </row>
    <row r="1229" spans="1:16" x14ac:dyDescent="0.2">
      <c r="A1229" s="104">
        <v>10060</v>
      </c>
      <c r="B1229" s="105">
        <v>9</v>
      </c>
      <c r="C1229" s="132">
        <f t="shared" si="113"/>
        <v>7.8019246038503074E-4</v>
      </c>
      <c r="D1229" s="106">
        <v>11232</v>
      </c>
      <c r="E1229" s="106">
        <v>4736</v>
      </c>
      <c r="F1229" s="106">
        <v>0</v>
      </c>
      <c r="G1229" s="106">
        <v>0</v>
      </c>
      <c r="H1229" s="106">
        <v>46416</v>
      </c>
      <c r="I1229" s="106">
        <v>0</v>
      </c>
      <c r="J1229" s="106">
        <v>10925</v>
      </c>
      <c r="K1229" s="106">
        <v>0</v>
      </c>
      <c r="L1229" s="107">
        <f t="shared" si="116"/>
        <v>73309</v>
      </c>
      <c r="M1229" s="107">
        <f t="shared" si="117"/>
        <v>473.6</v>
      </c>
      <c r="N1229" s="107">
        <f t="shared" si="114"/>
        <v>73782.600000000006</v>
      </c>
      <c r="O1229" s="133">
        <f t="shared" si="118"/>
        <v>58</v>
      </c>
      <c r="P1229" s="133">
        <f t="shared" si="115"/>
        <v>0</v>
      </c>
    </row>
    <row r="1230" spans="1:16" x14ac:dyDescent="0.2">
      <c r="A1230" s="104">
        <v>10060</v>
      </c>
      <c r="B1230" s="105">
        <v>10</v>
      </c>
      <c r="C1230" s="132">
        <f t="shared" si="113"/>
        <v>1.1564439391928429E-3</v>
      </c>
      <c r="D1230" s="106">
        <v>0</v>
      </c>
      <c r="E1230" s="106">
        <v>0</v>
      </c>
      <c r="F1230" s="106">
        <v>0</v>
      </c>
      <c r="G1230" s="106">
        <v>0</v>
      </c>
      <c r="H1230" s="106">
        <v>0</v>
      </c>
      <c r="I1230" s="106">
        <v>0</v>
      </c>
      <c r="J1230" s="106">
        <v>0</v>
      </c>
      <c r="K1230" s="106">
        <v>0</v>
      </c>
      <c r="L1230" s="107">
        <f t="shared" si="116"/>
        <v>0</v>
      </c>
      <c r="M1230" s="107">
        <f t="shared" si="117"/>
        <v>0</v>
      </c>
      <c r="N1230" s="107">
        <f t="shared" si="114"/>
        <v>0</v>
      </c>
      <c r="O1230" s="133">
        <f t="shared" si="118"/>
        <v>0</v>
      </c>
      <c r="P1230" s="133">
        <f t="shared" si="115"/>
        <v>0</v>
      </c>
    </row>
    <row r="1231" spans="1:16" x14ac:dyDescent="0.2">
      <c r="A1231" s="104">
        <v>10060</v>
      </c>
      <c r="B1231" s="105">
        <v>11</v>
      </c>
      <c r="C1231" s="132">
        <f t="shared" si="113"/>
        <v>8.0055238889194702E-4</v>
      </c>
      <c r="D1231" s="106">
        <v>0</v>
      </c>
      <c r="E1231" s="106">
        <v>0</v>
      </c>
      <c r="F1231" s="106">
        <v>0</v>
      </c>
      <c r="G1231" s="106">
        <v>0</v>
      </c>
      <c r="H1231" s="106">
        <v>0</v>
      </c>
      <c r="I1231" s="106">
        <v>16816</v>
      </c>
      <c r="J1231" s="106">
        <v>0</v>
      </c>
      <c r="K1231" s="106">
        <v>8757</v>
      </c>
      <c r="L1231" s="107">
        <f t="shared" si="116"/>
        <v>25573</v>
      </c>
      <c r="M1231" s="107">
        <f t="shared" si="117"/>
        <v>2557.3000000000002</v>
      </c>
      <c r="N1231" s="107">
        <f t="shared" si="114"/>
        <v>28130.3</v>
      </c>
      <c r="O1231" s="133">
        <f t="shared" si="118"/>
        <v>23</v>
      </c>
      <c r="P1231" s="133">
        <f t="shared" si="115"/>
        <v>0</v>
      </c>
    </row>
    <row r="1232" spans="1:16" x14ac:dyDescent="0.2">
      <c r="A1232" s="104">
        <v>10060</v>
      </c>
      <c r="B1232" s="105">
        <v>12</v>
      </c>
      <c r="C1232" s="132">
        <f t="shared" si="113"/>
        <v>7.6960529756143418E-4</v>
      </c>
      <c r="D1232" s="106">
        <v>133968</v>
      </c>
      <c r="E1232" s="106">
        <v>0</v>
      </c>
      <c r="F1232" s="106">
        <v>0</v>
      </c>
      <c r="G1232" s="106">
        <v>14048</v>
      </c>
      <c r="H1232" s="106">
        <v>0</v>
      </c>
      <c r="I1232" s="106">
        <v>0</v>
      </c>
      <c r="J1232" s="106">
        <v>0</v>
      </c>
      <c r="K1232" s="106">
        <v>0</v>
      </c>
      <c r="L1232" s="107">
        <f t="shared" si="116"/>
        <v>148016</v>
      </c>
      <c r="M1232" s="107">
        <f t="shared" si="117"/>
        <v>0</v>
      </c>
      <c r="N1232" s="107">
        <f t="shared" si="114"/>
        <v>148016</v>
      </c>
      <c r="O1232" s="133">
        <f t="shared" si="118"/>
        <v>114</v>
      </c>
      <c r="P1232" s="133">
        <f t="shared" si="115"/>
        <v>10.811415220143028</v>
      </c>
    </row>
    <row r="1233" spans="1:16" x14ac:dyDescent="0.2">
      <c r="A1233" s="104">
        <v>10060</v>
      </c>
      <c r="B1233" s="105">
        <v>13</v>
      </c>
      <c r="C1233" s="132">
        <f t="shared" si="113"/>
        <v>7.1666948344345212E-4</v>
      </c>
      <c r="D1233" s="106">
        <v>15792</v>
      </c>
      <c r="E1233" s="106">
        <v>0</v>
      </c>
      <c r="F1233" s="106">
        <v>0</v>
      </c>
      <c r="G1233" s="106">
        <v>0</v>
      </c>
      <c r="H1233" s="106">
        <v>0</v>
      </c>
      <c r="I1233" s="106">
        <v>0</v>
      </c>
      <c r="J1233" s="106">
        <v>582</v>
      </c>
      <c r="K1233" s="106">
        <v>0</v>
      </c>
      <c r="L1233" s="107">
        <f t="shared" si="116"/>
        <v>16374</v>
      </c>
      <c r="M1233" s="107">
        <f t="shared" si="117"/>
        <v>0</v>
      </c>
      <c r="N1233" s="107">
        <f t="shared" si="114"/>
        <v>16374</v>
      </c>
      <c r="O1233" s="133">
        <f t="shared" si="118"/>
        <v>12</v>
      </c>
      <c r="P1233" s="133">
        <f t="shared" si="115"/>
        <v>0</v>
      </c>
    </row>
    <row r="1234" spans="1:16" x14ac:dyDescent="0.2">
      <c r="A1234" s="104">
        <v>10060</v>
      </c>
      <c r="B1234" s="105">
        <v>14</v>
      </c>
      <c r="C1234" s="132">
        <f t="shared" si="113"/>
        <v>1.1613303220345029E-3</v>
      </c>
      <c r="D1234" s="106">
        <v>0</v>
      </c>
      <c r="E1234" s="106">
        <v>4800</v>
      </c>
      <c r="F1234" s="106">
        <v>0</v>
      </c>
      <c r="G1234" s="106">
        <v>0</v>
      </c>
      <c r="H1234" s="106">
        <v>0</v>
      </c>
      <c r="I1234" s="106">
        <v>127984</v>
      </c>
      <c r="J1234" s="106">
        <v>0</v>
      </c>
      <c r="K1234" s="106">
        <v>10286</v>
      </c>
      <c r="L1234" s="107">
        <f t="shared" si="116"/>
        <v>143070</v>
      </c>
      <c r="M1234" s="107">
        <f t="shared" si="117"/>
        <v>14307</v>
      </c>
      <c r="N1234" s="107">
        <f t="shared" si="114"/>
        <v>157377</v>
      </c>
      <c r="O1234" s="133">
        <f t="shared" si="118"/>
        <v>183</v>
      </c>
      <c r="P1234" s="133">
        <f t="shared" si="115"/>
        <v>0</v>
      </c>
    </row>
    <row r="1235" spans="1:16" x14ac:dyDescent="0.2">
      <c r="A1235" s="104">
        <v>10060</v>
      </c>
      <c r="B1235" s="105">
        <v>15</v>
      </c>
      <c r="C1235" s="132">
        <f t="shared" si="113"/>
        <v>1.6320518691144066E-3</v>
      </c>
      <c r="D1235" s="106">
        <v>0</v>
      </c>
      <c r="E1235" s="106">
        <v>0</v>
      </c>
      <c r="F1235" s="106">
        <v>0</v>
      </c>
      <c r="G1235" s="106">
        <v>0</v>
      </c>
      <c r="H1235" s="106">
        <v>0</v>
      </c>
      <c r="I1235" s="106">
        <v>0</v>
      </c>
      <c r="J1235" s="106">
        <v>0</v>
      </c>
      <c r="K1235" s="106">
        <v>0</v>
      </c>
      <c r="L1235" s="107">
        <f t="shared" si="116"/>
        <v>0</v>
      </c>
      <c r="M1235" s="107">
        <f t="shared" si="117"/>
        <v>0</v>
      </c>
      <c r="N1235" s="107">
        <f t="shared" si="114"/>
        <v>0</v>
      </c>
      <c r="O1235" s="133">
        <f t="shared" si="118"/>
        <v>0</v>
      </c>
      <c r="P1235" s="133">
        <f t="shared" si="115"/>
        <v>0</v>
      </c>
    </row>
    <row r="1236" spans="1:16" x14ac:dyDescent="0.2">
      <c r="A1236" s="104">
        <v>10060</v>
      </c>
      <c r="B1236" s="105">
        <v>16</v>
      </c>
      <c r="C1236" s="132">
        <f t="shared" si="113"/>
        <v>9.4958706556257393E-4</v>
      </c>
      <c r="D1236" s="106">
        <v>5664</v>
      </c>
      <c r="E1236" s="106">
        <v>1280</v>
      </c>
      <c r="F1236" s="106">
        <v>0</v>
      </c>
      <c r="G1236" s="106">
        <v>0</v>
      </c>
      <c r="H1236" s="106">
        <v>0</v>
      </c>
      <c r="I1236" s="106">
        <v>50912</v>
      </c>
      <c r="J1236" s="106">
        <v>0</v>
      </c>
      <c r="K1236" s="106">
        <v>64680</v>
      </c>
      <c r="L1236" s="107">
        <f t="shared" si="116"/>
        <v>122536</v>
      </c>
      <c r="M1236" s="107">
        <f t="shared" si="117"/>
        <v>11687.2</v>
      </c>
      <c r="N1236" s="107">
        <f t="shared" si="114"/>
        <v>134223.20000000001</v>
      </c>
      <c r="O1236" s="133">
        <f t="shared" si="118"/>
        <v>127</v>
      </c>
      <c r="P1236" s="133">
        <f t="shared" si="115"/>
        <v>0</v>
      </c>
    </row>
    <row r="1237" spans="1:16" x14ac:dyDescent="0.2">
      <c r="A1237" s="104">
        <v>10060</v>
      </c>
      <c r="B1237" s="105">
        <v>17</v>
      </c>
      <c r="C1237" s="132">
        <f t="shared" si="113"/>
        <v>1.30303542444264E-3</v>
      </c>
      <c r="D1237" s="106">
        <v>0</v>
      </c>
      <c r="E1237" s="106">
        <v>0</v>
      </c>
      <c r="F1237" s="106">
        <v>0</v>
      </c>
      <c r="G1237" s="106">
        <v>0</v>
      </c>
      <c r="H1237" s="106">
        <v>0</v>
      </c>
      <c r="I1237" s="106">
        <v>0</v>
      </c>
      <c r="J1237" s="106">
        <v>0</v>
      </c>
      <c r="K1237" s="106">
        <v>0</v>
      </c>
      <c r="L1237" s="107">
        <f t="shared" si="116"/>
        <v>0</v>
      </c>
      <c r="M1237" s="107">
        <f t="shared" si="117"/>
        <v>0</v>
      </c>
      <c r="N1237" s="107">
        <f t="shared" si="114"/>
        <v>0</v>
      </c>
      <c r="O1237" s="133">
        <f t="shared" si="118"/>
        <v>0</v>
      </c>
      <c r="P1237" s="133">
        <f t="shared" si="115"/>
        <v>0</v>
      </c>
    </row>
    <row r="1238" spans="1:16" x14ac:dyDescent="0.2">
      <c r="A1238" s="104">
        <v>10060</v>
      </c>
      <c r="B1238" s="105">
        <v>18</v>
      </c>
      <c r="C1238" s="132">
        <f t="shared" si="113"/>
        <v>9.8053415689308655E-4</v>
      </c>
      <c r="D1238" s="106">
        <v>0</v>
      </c>
      <c r="E1238" s="106">
        <v>0</v>
      </c>
      <c r="F1238" s="106">
        <v>0</v>
      </c>
      <c r="G1238" s="106">
        <v>0</v>
      </c>
      <c r="H1238" s="106">
        <v>0</v>
      </c>
      <c r="I1238" s="106">
        <v>240976</v>
      </c>
      <c r="J1238" s="106">
        <v>0</v>
      </c>
      <c r="K1238" s="106">
        <v>5653</v>
      </c>
      <c r="L1238" s="107">
        <f t="shared" si="116"/>
        <v>246629</v>
      </c>
      <c r="M1238" s="107">
        <f t="shared" si="117"/>
        <v>24662.9</v>
      </c>
      <c r="N1238" s="107">
        <f t="shared" si="114"/>
        <v>271291.90000000002</v>
      </c>
      <c r="O1238" s="133">
        <f t="shared" si="118"/>
        <v>266</v>
      </c>
      <c r="P1238" s="133">
        <f t="shared" si="115"/>
        <v>0</v>
      </c>
    </row>
    <row r="1239" spans="1:16" x14ac:dyDescent="0.2">
      <c r="A1239" s="104">
        <v>10060</v>
      </c>
      <c r="B1239" s="105">
        <v>19</v>
      </c>
      <c r="C1239" s="132">
        <f t="shared" si="113"/>
        <v>7.2644224912677183E-4</v>
      </c>
      <c r="D1239" s="106">
        <v>0</v>
      </c>
      <c r="E1239" s="106">
        <v>57248</v>
      </c>
      <c r="F1239" s="106">
        <v>45718</v>
      </c>
      <c r="G1239" s="106">
        <v>0</v>
      </c>
      <c r="H1239" s="106">
        <v>0</v>
      </c>
      <c r="I1239" s="106">
        <v>0</v>
      </c>
      <c r="J1239" s="106">
        <v>0</v>
      </c>
      <c r="K1239" s="106">
        <v>0</v>
      </c>
      <c r="L1239" s="107">
        <f t="shared" si="116"/>
        <v>102966</v>
      </c>
      <c r="M1239" s="107">
        <f t="shared" si="117"/>
        <v>10296.6</v>
      </c>
      <c r="N1239" s="107">
        <f t="shared" si="114"/>
        <v>113262.6</v>
      </c>
      <c r="O1239" s="133">
        <f t="shared" si="118"/>
        <v>82</v>
      </c>
      <c r="P1239" s="133">
        <f t="shared" si="115"/>
        <v>36.532635420135534</v>
      </c>
    </row>
    <row r="1240" spans="1:16" x14ac:dyDescent="0.2">
      <c r="A1240" s="104">
        <v>10060</v>
      </c>
      <c r="B1240" s="105">
        <v>20</v>
      </c>
      <c r="C1240" s="132">
        <f t="shared" si="113"/>
        <v>9.0235203142652819E-4</v>
      </c>
      <c r="D1240" s="106">
        <v>0</v>
      </c>
      <c r="E1240" s="106">
        <v>0</v>
      </c>
      <c r="F1240" s="106">
        <v>0</v>
      </c>
      <c r="G1240" s="106">
        <v>0</v>
      </c>
      <c r="H1240" s="106">
        <v>8016</v>
      </c>
      <c r="I1240" s="106">
        <v>0</v>
      </c>
      <c r="J1240" s="106">
        <v>1728</v>
      </c>
      <c r="K1240" s="106">
        <v>0</v>
      </c>
      <c r="L1240" s="107">
        <f t="shared" si="116"/>
        <v>9744</v>
      </c>
      <c r="M1240" s="107">
        <f t="shared" si="117"/>
        <v>0</v>
      </c>
      <c r="N1240" s="107">
        <f t="shared" si="114"/>
        <v>9744</v>
      </c>
      <c r="O1240" s="133">
        <f t="shared" si="118"/>
        <v>9</v>
      </c>
      <c r="P1240" s="133">
        <f t="shared" si="115"/>
        <v>0</v>
      </c>
    </row>
    <row r="1241" spans="1:16" x14ac:dyDescent="0.2">
      <c r="A1241" s="104">
        <v>10060</v>
      </c>
      <c r="B1241" s="105">
        <v>21</v>
      </c>
      <c r="C1241" s="132">
        <f t="shared" si="113"/>
        <v>9.2026876851261457E-4</v>
      </c>
      <c r="D1241" s="106">
        <v>0</v>
      </c>
      <c r="E1241" s="106">
        <v>0</v>
      </c>
      <c r="F1241" s="106">
        <v>0</v>
      </c>
      <c r="G1241" s="106">
        <v>0</v>
      </c>
      <c r="H1241" s="106">
        <v>0</v>
      </c>
      <c r="I1241" s="106">
        <v>0</v>
      </c>
      <c r="J1241" s="106">
        <v>0</v>
      </c>
      <c r="K1241" s="106">
        <v>0</v>
      </c>
      <c r="L1241" s="107">
        <f t="shared" si="116"/>
        <v>0</v>
      </c>
      <c r="M1241" s="107">
        <f t="shared" si="117"/>
        <v>0</v>
      </c>
      <c r="N1241" s="107">
        <f t="shared" si="114"/>
        <v>0</v>
      </c>
      <c r="O1241" s="133">
        <f t="shared" si="118"/>
        <v>0</v>
      </c>
      <c r="P1241" s="133">
        <f t="shared" si="115"/>
        <v>0</v>
      </c>
    </row>
    <row r="1242" spans="1:16" x14ac:dyDescent="0.2">
      <c r="A1242" s="104">
        <v>10060</v>
      </c>
      <c r="B1242" s="105">
        <v>22</v>
      </c>
      <c r="C1242" s="132">
        <f t="shared" si="113"/>
        <v>8.1521153741692665E-4</v>
      </c>
      <c r="D1242" s="106">
        <v>0</v>
      </c>
      <c r="E1242" s="106">
        <v>0</v>
      </c>
      <c r="F1242" s="106">
        <v>0</v>
      </c>
      <c r="G1242" s="106">
        <v>0</v>
      </c>
      <c r="H1242" s="106">
        <v>7392</v>
      </c>
      <c r="I1242" s="106">
        <v>0</v>
      </c>
      <c r="J1242" s="106">
        <v>0</v>
      </c>
      <c r="K1242" s="106">
        <v>0</v>
      </c>
      <c r="L1242" s="107">
        <f t="shared" si="116"/>
        <v>7392</v>
      </c>
      <c r="M1242" s="107">
        <f t="shared" si="117"/>
        <v>0</v>
      </c>
      <c r="N1242" s="107">
        <f t="shared" si="114"/>
        <v>7392</v>
      </c>
      <c r="O1242" s="133">
        <f t="shared" si="118"/>
        <v>6</v>
      </c>
      <c r="P1242" s="133">
        <f t="shared" si="115"/>
        <v>0</v>
      </c>
    </row>
    <row r="1243" spans="1:16" x14ac:dyDescent="0.2">
      <c r="A1243" s="104">
        <v>10060</v>
      </c>
      <c r="B1243" s="105">
        <v>23</v>
      </c>
      <c r="C1243" s="132">
        <f t="shared" si="113"/>
        <v>9.2922713705565765E-4</v>
      </c>
      <c r="D1243" s="106">
        <v>19968</v>
      </c>
      <c r="E1243" s="106">
        <v>0</v>
      </c>
      <c r="F1243" s="106">
        <v>0</v>
      </c>
      <c r="G1243" s="106">
        <v>0</v>
      </c>
      <c r="H1243" s="106">
        <v>0</v>
      </c>
      <c r="I1243" s="106">
        <v>0</v>
      </c>
      <c r="J1243" s="106">
        <v>612</v>
      </c>
      <c r="K1243" s="106">
        <v>0</v>
      </c>
      <c r="L1243" s="107">
        <f t="shared" si="116"/>
        <v>20580</v>
      </c>
      <c r="M1243" s="107">
        <f t="shared" si="117"/>
        <v>0</v>
      </c>
      <c r="N1243" s="107">
        <f t="shared" si="114"/>
        <v>20580</v>
      </c>
      <c r="O1243" s="133">
        <f t="shared" si="118"/>
        <v>19</v>
      </c>
      <c r="P1243" s="133">
        <f t="shared" si="115"/>
        <v>0</v>
      </c>
    </row>
    <row r="1244" spans="1:16" x14ac:dyDescent="0.2">
      <c r="A1244" s="104">
        <v>10060</v>
      </c>
      <c r="B1244" s="105">
        <v>24</v>
      </c>
      <c r="C1244" s="132">
        <f t="shared" si="113"/>
        <v>8.0625316887388357E-4</v>
      </c>
      <c r="D1244" s="106">
        <v>3360</v>
      </c>
      <c r="E1244" s="106">
        <v>0</v>
      </c>
      <c r="F1244" s="106">
        <v>0</v>
      </c>
      <c r="G1244" s="106">
        <v>0</v>
      </c>
      <c r="H1244" s="106">
        <v>0</v>
      </c>
      <c r="I1244" s="106">
        <v>0</v>
      </c>
      <c r="J1244" s="106">
        <v>110268</v>
      </c>
      <c r="K1244" s="106">
        <v>0</v>
      </c>
      <c r="L1244" s="107">
        <f t="shared" si="116"/>
        <v>113628</v>
      </c>
      <c r="M1244" s="107">
        <f t="shared" si="117"/>
        <v>0</v>
      </c>
      <c r="N1244" s="107">
        <f t="shared" si="114"/>
        <v>113628</v>
      </c>
      <c r="O1244" s="133">
        <f t="shared" si="118"/>
        <v>92</v>
      </c>
      <c r="P1244" s="133">
        <f t="shared" si="115"/>
        <v>0</v>
      </c>
    </row>
    <row r="1245" spans="1:16" x14ac:dyDescent="0.2">
      <c r="A1245" s="104">
        <v>10060</v>
      </c>
      <c r="B1245" s="105">
        <v>25</v>
      </c>
      <c r="C1245" s="132">
        <f t="shared" si="113"/>
        <v>6.7513522928934282E-4</v>
      </c>
      <c r="D1245" s="106">
        <v>224304</v>
      </c>
      <c r="E1245" s="106">
        <v>0</v>
      </c>
      <c r="F1245" s="106">
        <v>0</v>
      </c>
      <c r="G1245" s="106">
        <v>0</v>
      </c>
      <c r="H1245" s="106">
        <v>0</v>
      </c>
      <c r="I1245" s="106">
        <v>0</v>
      </c>
      <c r="J1245" s="106">
        <v>0</v>
      </c>
      <c r="K1245" s="106">
        <v>0</v>
      </c>
      <c r="L1245" s="107">
        <f t="shared" si="116"/>
        <v>224304</v>
      </c>
      <c r="M1245" s="107">
        <f t="shared" si="117"/>
        <v>0</v>
      </c>
      <c r="N1245" s="107">
        <f t="shared" si="114"/>
        <v>224304</v>
      </c>
      <c r="O1245" s="133">
        <f t="shared" si="118"/>
        <v>151</v>
      </c>
      <c r="P1245" s="133">
        <f t="shared" si="115"/>
        <v>0</v>
      </c>
    </row>
    <row r="1246" spans="1:16" x14ac:dyDescent="0.2">
      <c r="A1246" s="104">
        <v>10060</v>
      </c>
      <c r="B1246" s="105">
        <v>26</v>
      </c>
      <c r="C1246" s="132">
        <f t="shared" si="113"/>
        <v>9.0398082570708146E-4</v>
      </c>
      <c r="D1246" s="106">
        <v>36672</v>
      </c>
      <c r="E1246" s="106">
        <v>0</v>
      </c>
      <c r="F1246" s="106">
        <v>0</v>
      </c>
      <c r="G1246" s="106">
        <v>0</v>
      </c>
      <c r="H1246" s="106">
        <v>0</v>
      </c>
      <c r="I1246" s="106">
        <v>0</v>
      </c>
      <c r="J1246" s="106">
        <v>0</v>
      </c>
      <c r="K1246" s="106">
        <v>0</v>
      </c>
      <c r="L1246" s="107">
        <f t="shared" si="116"/>
        <v>36672</v>
      </c>
      <c r="M1246" s="107">
        <f t="shared" si="117"/>
        <v>0</v>
      </c>
      <c r="N1246" s="107">
        <f t="shared" si="114"/>
        <v>36672</v>
      </c>
      <c r="O1246" s="133">
        <f t="shared" si="118"/>
        <v>33</v>
      </c>
      <c r="P1246" s="133">
        <f t="shared" si="115"/>
        <v>0</v>
      </c>
    </row>
    <row r="1247" spans="1:16" x14ac:dyDescent="0.2">
      <c r="A1247" s="104">
        <v>10060</v>
      </c>
      <c r="B1247" s="105">
        <v>27</v>
      </c>
      <c r="C1247" s="132">
        <f t="shared" si="113"/>
        <v>0</v>
      </c>
      <c r="D1247" s="106">
        <v>0</v>
      </c>
      <c r="E1247" s="106">
        <v>0</v>
      </c>
      <c r="F1247" s="106">
        <v>0</v>
      </c>
      <c r="G1247" s="106">
        <v>0</v>
      </c>
      <c r="H1247" s="106">
        <v>0</v>
      </c>
      <c r="I1247" s="106">
        <v>0</v>
      </c>
      <c r="J1247" s="106">
        <v>0</v>
      </c>
      <c r="K1247" s="106">
        <v>0</v>
      </c>
      <c r="L1247" s="107">
        <f t="shared" si="116"/>
        <v>0</v>
      </c>
      <c r="M1247" s="107">
        <f t="shared" si="117"/>
        <v>0</v>
      </c>
      <c r="N1247" s="107">
        <f t="shared" si="114"/>
        <v>0</v>
      </c>
      <c r="O1247" s="133">
        <f t="shared" si="118"/>
        <v>0</v>
      </c>
      <c r="P1247" s="133">
        <f t="shared" si="115"/>
        <v>0</v>
      </c>
    </row>
    <row r="1248" spans="1:16" x14ac:dyDescent="0.2">
      <c r="A1248" s="104">
        <v>3662</v>
      </c>
      <c r="B1248" s="105">
        <v>1</v>
      </c>
      <c r="C1248" s="132">
        <f t="shared" si="113"/>
        <v>8.1032515457526674E-4</v>
      </c>
      <c r="D1248" s="106">
        <v>13776</v>
      </c>
      <c r="E1248" s="106">
        <v>0</v>
      </c>
      <c r="F1248" s="106">
        <v>0</v>
      </c>
      <c r="G1248" s="106">
        <v>0</v>
      </c>
      <c r="H1248" s="106">
        <v>0</v>
      </c>
      <c r="I1248" s="106">
        <v>0</v>
      </c>
      <c r="J1248" s="106">
        <v>0</v>
      </c>
      <c r="K1248" s="106">
        <v>0</v>
      </c>
      <c r="L1248" s="107">
        <f t="shared" si="116"/>
        <v>13776</v>
      </c>
      <c r="M1248" s="107">
        <f t="shared" si="117"/>
        <v>0</v>
      </c>
      <c r="N1248" s="107">
        <f t="shared" si="114"/>
        <v>13776</v>
      </c>
      <c r="O1248" s="133">
        <f t="shared" si="118"/>
        <v>11</v>
      </c>
      <c r="P1248" s="133">
        <f t="shared" si="115"/>
        <v>0</v>
      </c>
    </row>
    <row r="1249" spans="1:16" x14ac:dyDescent="0.2">
      <c r="A1249" s="104">
        <v>3662</v>
      </c>
      <c r="B1249" s="105">
        <v>2</v>
      </c>
      <c r="C1249" s="132">
        <f t="shared" ref="C1249:C1312" si="119">C1222</f>
        <v>8.1765472883775655E-4</v>
      </c>
      <c r="D1249" s="106">
        <v>0</v>
      </c>
      <c r="E1249" s="106">
        <v>0</v>
      </c>
      <c r="F1249" s="106">
        <v>0</v>
      </c>
      <c r="G1249" s="106">
        <v>0</v>
      </c>
      <c r="H1249" s="106">
        <v>13056</v>
      </c>
      <c r="I1249" s="106">
        <v>0</v>
      </c>
      <c r="J1249" s="106">
        <v>20400</v>
      </c>
      <c r="K1249" s="106">
        <v>0</v>
      </c>
      <c r="L1249" s="107">
        <f t="shared" si="116"/>
        <v>33456</v>
      </c>
      <c r="M1249" s="107">
        <f t="shared" si="117"/>
        <v>0</v>
      </c>
      <c r="N1249" s="107">
        <f t="shared" si="114"/>
        <v>33456</v>
      </c>
      <c r="O1249" s="133">
        <f t="shared" si="118"/>
        <v>27</v>
      </c>
      <c r="P1249" s="133">
        <f t="shared" si="115"/>
        <v>0</v>
      </c>
    </row>
    <row r="1250" spans="1:16" x14ac:dyDescent="0.2">
      <c r="A1250" s="104">
        <v>3662</v>
      </c>
      <c r="B1250" s="105">
        <v>3</v>
      </c>
      <c r="C1250" s="132">
        <f t="shared" si="119"/>
        <v>7.3214302910870838E-4</v>
      </c>
      <c r="D1250" s="106">
        <v>0</v>
      </c>
      <c r="E1250" s="106">
        <v>167424</v>
      </c>
      <c r="F1250" s="106">
        <v>0</v>
      </c>
      <c r="G1250" s="106">
        <v>0</v>
      </c>
      <c r="H1250" s="106">
        <v>18816</v>
      </c>
      <c r="I1250" s="106">
        <v>0</v>
      </c>
      <c r="J1250" s="106">
        <v>2379</v>
      </c>
      <c r="K1250" s="106">
        <v>96</v>
      </c>
      <c r="L1250" s="107">
        <f t="shared" si="116"/>
        <v>188715</v>
      </c>
      <c r="M1250" s="107">
        <f t="shared" si="117"/>
        <v>16752</v>
      </c>
      <c r="N1250" s="107">
        <f t="shared" si="114"/>
        <v>205467</v>
      </c>
      <c r="O1250" s="133">
        <f t="shared" si="118"/>
        <v>150</v>
      </c>
      <c r="P1250" s="133">
        <f t="shared" si="115"/>
        <v>0</v>
      </c>
    </row>
    <row r="1251" spans="1:16" x14ac:dyDescent="0.2">
      <c r="A1251" s="104">
        <v>3662</v>
      </c>
      <c r="B1251" s="105">
        <v>4</v>
      </c>
      <c r="C1251" s="132">
        <f t="shared" si="119"/>
        <v>7.2969983768787848E-4</v>
      </c>
      <c r="D1251" s="106">
        <v>11168</v>
      </c>
      <c r="E1251" s="106">
        <v>10240</v>
      </c>
      <c r="F1251" s="106">
        <v>0</v>
      </c>
      <c r="G1251" s="106">
        <v>0</v>
      </c>
      <c r="H1251" s="106">
        <v>32080</v>
      </c>
      <c r="I1251" s="106">
        <v>13088</v>
      </c>
      <c r="J1251" s="106">
        <v>5320</v>
      </c>
      <c r="K1251" s="106">
        <v>2090</v>
      </c>
      <c r="L1251" s="107">
        <f t="shared" si="116"/>
        <v>73986</v>
      </c>
      <c r="M1251" s="107">
        <f t="shared" si="117"/>
        <v>2541.8000000000002</v>
      </c>
      <c r="N1251" s="107">
        <f t="shared" si="114"/>
        <v>76527.8</v>
      </c>
      <c r="O1251" s="133">
        <f t="shared" si="118"/>
        <v>56</v>
      </c>
      <c r="P1251" s="133">
        <f t="shared" si="115"/>
        <v>0</v>
      </c>
    </row>
    <row r="1252" spans="1:16" x14ac:dyDescent="0.2">
      <c r="A1252" s="104">
        <v>3662</v>
      </c>
      <c r="B1252" s="105">
        <v>5</v>
      </c>
      <c r="C1252" s="132">
        <f t="shared" si="119"/>
        <v>2.8715643166154678E-3</v>
      </c>
      <c r="D1252" s="106">
        <v>0</v>
      </c>
      <c r="E1252" s="106">
        <v>0</v>
      </c>
      <c r="F1252" s="106">
        <v>0</v>
      </c>
      <c r="G1252" s="106">
        <v>0</v>
      </c>
      <c r="H1252" s="106">
        <v>0</v>
      </c>
      <c r="I1252" s="106">
        <v>0</v>
      </c>
      <c r="J1252" s="106">
        <v>0</v>
      </c>
      <c r="K1252" s="106">
        <v>0</v>
      </c>
      <c r="L1252" s="107">
        <f t="shared" si="116"/>
        <v>0</v>
      </c>
      <c r="M1252" s="107">
        <f t="shared" si="117"/>
        <v>0</v>
      </c>
      <c r="N1252" s="107">
        <f t="shared" si="114"/>
        <v>0</v>
      </c>
      <c r="O1252" s="133">
        <f t="shared" si="118"/>
        <v>0</v>
      </c>
      <c r="P1252" s="133">
        <f t="shared" si="115"/>
        <v>0</v>
      </c>
    </row>
    <row r="1253" spans="1:16" x14ac:dyDescent="0.2">
      <c r="A1253" s="104">
        <v>3662</v>
      </c>
      <c r="B1253" s="105">
        <v>6</v>
      </c>
      <c r="C1253" s="132">
        <f t="shared" si="119"/>
        <v>7.9485160891001037E-4</v>
      </c>
      <c r="D1253" s="106">
        <v>0</v>
      </c>
      <c r="E1253" s="106">
        <v>0</v>
      </c>
      <c r="F1253" s="106">
        <v>0</v>
      </c>
      <c r="G1253" s="106">
        <v>0</v>
      </c>
      <c r="H1253" s="106">
        <v>0</v>
      </c>
      <c r="I1253" s="106">
        <v>0</v>
      </c>
      <c r="J1253" s="106">
        <v>120</v>
      </c>
      <c r="K1253" s="106">
        <v>0</v>
      </c>
      <c r="L1253" s="107">
        <f t="shared" si="116"/>
        <v>120</v>
      </c>
      <c r="M1253" s="107">
        <f t="shared" si="117"/>
        <v>0</v>
      </c>
      <c r="N1253" s="107">
        <f t="shared" si="114"/>
        <v>120</v>
      </c>
      <c r="O1253" s="133">
        <f t="shared" si="118"/>
        <v>0</v>
      </c>
      <c r="P1253" s="133">
        <f t="shared" si="115"/>
        <v>0</v>
      </c>
    </row>
    <row r="1254" spans="1:16" x14ac:dyDescent="0.2">
      <c r="A1254" s="104">
        <v>3662</v>
      </c>
      <c r="B1254" s="105">
        <v>7</v>
      </c>
      <c r="C1254" s="132">
        <f t="shared" si="119"/>
        <v>8.746625286571221E-4</v>
      </c>
      <c r="D1254" s="106">
        <v>0</v>
      </c>
      <c r="E1254" s="106">
        <v>36480</v>
      </c>
      <c r="F1254" s="106">
        <v>0</v>
      </c>
      <c r="G1254" s="106">
        <v>0</v>
      </c>
      <c r="H1254" s="106">
        <v>0</v>
      </c>
      <c r="I1254" s="106">
        <v>7632</v>
      </c>
      <c r="J1254" s="106">
        <v>0</v>
      </c>
      <c r="K1254" s="106">
        <v>836</v>
      </c>
      <c r="L1254" s="107">
        <f t="shared" si="116"/>
        <v>44948</v>
      </c>
      <c r="M1254" s="107">
        <f t="shared" si="117"/>
        <v>4494.8</v>
      </c>
      <c r="N1254" s="107">
        <f t="shared" si="114"/>
        <v>49442.8</v>
      </c>
      <c r="O1254" s="133">
        <f t="shared" si="118"/>
        <v>43</v>
      </c>
      <c r="P1254" s="133">
        <f t="shared" si="115"/>
        <v>0</v>
      </c>
    </row>
    <row r="1255" spans="1:16" x14ac:dyDescent="0.2">
      <c r="A1255" s="104">
        <v>3662</v>
      </c>
      <c r="B1255" s="105">
        <v>8</v>
      </c>
      <c r="C1255" s="132">
        <f t="shared" si="119"/>
        <v>9.0886720854874148E-4</v>
      </c>
      <c r="D1255" s="106">
        <v>0</v>
      </c>
      <c r="E1255" s="106">
        <v>0</v>
      </c>
      <c r="F1255" s="106">
        <v>0</v>
      </c>
      <c r="G1255" s="106">
        <v>0</v>
      </c>
      <c r="H1255" s="106">
        <v>0</v>
      </c>
      <c r="I1255" s="106">
        <v>0</v>
      </c>
      <c r="J1255" s="106">
        <v>10687</v>
      </c>
      <c r="K1255" s="106">
        <v>0</v>
      </c>
      <c r="L1255" s="107">
        <f t="shared" si="116"/>
        <v>10687</v>
      </c>
      <c r="M1255" s="107">
        <f t="shared" si="117"/>
        <v>0</v>
      </c>
      <c r="N1255" s="107">
        <f t="shared" si="114"/>
        <v>10687</v>
      </c>
      <c r="O1255" s="133">
        <f t="shared" si="118"/>
        <v>10</v>
      </c>
      <c r="P1255" s="133">
        <f t="shared" si="115"/>
        <v>0</v>
      </c>
    </row>
    <row r="1256" spans="1:16" x14ac:dyDescent="0.2">
      <c r="A1256" s="104">
        <v>3662</v>
      </c>
      <c r="B1256" s="105">
        <v>9</v>
      </c>
      <c r="C1256" s="132">
        <f t="shared" si="119"/>
        <v>7.8019246038503074E-4</v>
      </c>
      <c r="D1256" s="106">
        <v>1488</v>
      </c>
      <c r="E1256" s="106">
        <v>2160</v>
      </c>
      <c r="F1256" s="106">
        <v>0</v>
      </c>
      <c r="G1256" s="106">
        <v>0</v>
      </c>
      <c r="H1256" s="106">
        <v>0</v>
      </c>
      <c r="I1256" s="106">
        <v>0</v>
      </c>
      <c r="J1256" s="106">
        <v>784</v>
      </c>
      <c r="K1256" s="106">
        <v>0</v>
      </c>
      <c r="L1256" s="107">
        <f t="shared" si="116"/>
        <v>4432</v>
      </c>
      <c r="M1256" s="107">
        <f t="shared" si="117"/>
        <v>216</v>
      </c>
      <c r="N1256" s="107">
        <f t="shared" si="114"/>
        <v>4648</v>
      </c>
      <c r="O1256" s="133">
        <f t="shared" si="118"/>
        <v>4</v>
      </c>
      <c r="P1256" s="133">
        <f t="shared" si="115"/>
        <v>0</v>
      </c>
    </row>
    <row r="1257" spans="1:16" x14ac:dyDescent="0.2">
      <c r="A1257" s="104">
        <v>3662</v>
      </c>
      <c r="B1257" s="105">
        <v>10</v>
      </c>
      <c r="C1257" s="132">
        <f t="shared" si="119"/>
        <v>1.1564439391928429E-3</v>
      </c>
      <c r="D1257" s="106">
        <v>0</v>
      </c>
      <c r="E1257" s="106">
        <v>0</v>
      </c>
      <c r="F1257" s="106">
        <v>0</v>
      </c>
      <c r="G1257" s="106">
        <v>0</v>
      </c>
      <c r="H1257" s="106">
        <v>0</v>
      </c>
      <c r="I1257" s="106">
        <v>0</v>
      </c>
      <c r="J1257" s="106">
        <v>0</v>
      </c>
      <c r="K1257" s="106">
        <v>0</v>
      </c>
      <c r="L1257" s="107">
        <f t="shared" si="116"/>
        <v>0</v>
      </c>
      <c r="M1257" s="107">
        <f t="shared" si="117"/>
        <v>0</v>
      </c>
      <c r="N1257" s="107">
        <f t="shared" si="114"/>
        <v>0</v>
      </c>
      <c r="O1257" s="133">
        <f t="shared" si="118"/>
        <v>0</v>
      </c>
      <c r="P1257" s="133">
        <f t="shared" si="115"/>
        <v>0</v>
      </c>
    </row>
    <row r="1258" spans="1:16" x14ac:dyDescent="0.2">
      <c r="A1258" s="104">
        <v>3662</v>
      </c>
      <c r="B1258" s="105">
        <v>11</v>
      </c>
      <c r="C1258" s="132">
        <f t="shared" si="119"/>
        <v>8.0055238889194702E-4</v>
      </c>
      <c r="D1258" s="106">
        <v>0</v>
      </c>
      <c r="E1258" s="106">
        <v>0</v>
      </c>
      <c r="F1258" s="106">
        <v>0</v>
      </c>
      <c r="G1258" s="106">
        <v>0</v>
      </c>
      <c r="H1258" s="106">
        <v>0</v>
      </c>
      <c r="I1258" s="106">
        <v>74192</v>
      </c>
      <c r="J1258" s="106">
        <v>0</v>
      </c>
      <c r="K1258" s="106">
        <v>22274</v>
      </c>
      <c r="L1258" s="107">
        <f t="shared" si="116"/>
        <v>96466</v>
      </c>
      <c r="M1258" s="107">
        <f t="shared" si="117"/>
        <v>9646.6</v>
      </c>
      <c r="N1258" s="107">
        <f t="shared" si="114"/>
        <v>106112.6</v>
      </c>
      <c r="O1258" s="133">
        <f t="shared" si="118"/>
        <v>85</v>
      </c>
      <c r="P1258" s="133">
        <f t="shared" si="115"/>
        <v>0</v>
      </c>
    </row>
    <row r="1259" spans="1:16" x14ac:dyDescent="0.2">
      <c r="A1259" s="104">
        <v>3662</v>
      </c>
      <c r="B1259" s="105">
        <v>12</v>
      </c>
      <c r="C1259" s="132">
        <f t="shared" si="119"/>
        <v>7.6960529756143418E-4</v>
      </c>
      <c r="D1259" s="106">
        <v>157728</v>
      </c>
      <c r="E1259" s="106">
        <v>0</v>
      </c>
      <c r="F1259" s="106">
        <v>0</v>
      </c>
      <c r="G1259" s="106">
        <v>26000</v>
      </c>
      <c r="H1259" s="106">
        <v>0</v>
      </c>
      <c r="I1259" s="106">
        <v>0</v>
      </c>
      <c r="J1259" s="106">
        <v>1286</v>
      </c>
      <c r="K1259" s="106">
        <v>0</v>
      </c>
      <c r="L1259" s="107">
        <f t="shared" si="116"/>
        <v>185014</v>
      </c>
      <c r="M1259" s="107">
        <f t="shared" si="117"/>
        <v>0</v>
      </c>
      <c r="N1259" s="107">
        <f t="shared" si="114"/>
        <v>185014</v>
      </c>
      <c r="O1259" s="133">
        <f t="shared" si="118"/>
        <v>142</v>
      </c>
      <c r="P1259" s="133">
        <f t="shared" si="115"/>
        <v>20.009737736597287</v>
      </c>
    </row>
    <row r="1260" spans="1:16" x14ac:dyDescent="0.2">
      <c r="A1260" s="104">
        <v>3662</v>
      </c>
      <c r="B1260" s="105">
        <v>13</v>
      </c>
      <c r="C1260" s="132">
        <f t="shared" si="119"/>
        <v>7.1666948344345212E-4</v>
      </c>
      <c r="D1260" s="106">
        <v>10784</v>
      </c>
      <c r="E1260" s="106">
        <v>0</v>
      </c>
      <c r="F1260" s="106">
        <v>0</v>
      </c>
      <c r="G1260" s="106">
        <v>0</v>
      </c>
      <c r="H1260" s="106">
        <v>0</v>
      </c>
      <c r="I1260" s="106">
        <v>0</v>
      </c>
      <c r="J1260" s="106">
        <v>96</v>
      </c>
      <c r="K1260" s="106">
        <v>0</v>
      </c>
      <c r="L1260" s="107">
        <f t="shared" si="116"/>
        <v>10880</v>
      </c>
      <c r="M1260" s="107">
        <f t="shared" si="117"/>
        <v>0</v>
      </c>
      <c r="N1260" s="107">
        <f t="shared" si="114"/>
        <v>10880</v>
      </c>
      <c r="O1260" s="133">
        <f t="shared" si="118"/>
        <v>8</v>
      </c>
      <c r="P1260" s="133">
        <f t="shared" si="115"/>
        <v>0</v>
      </c>
    </row>
    <row r="1261" spans="1:16" x14ac:dyDescent="0.2">
      <c r="A1261" s="104">
        <v>3662</v>
      </c>
      <c r="B1261" s="105">
        <v>14</v>
      </c>
      <c r="C1261" s="132">
        <f t="shared" si="119"/>
        <v>1.1613303220345029E-3</v>
      </c>
      <c r="D1261" s="106">
        <v>0</v>
      </c>
      <c r="E1261" s="106">
        <v>0</v>
      </c>
      <c r="F1261" s="106">
        <v>0</v>
      </c>
      <c r="G1261" s="106">
        <v>0</v>
      </c>
      <c r="H1261" s="106">
        <v>0</v>
      </c>
      <c r="I1261" s="106">
        <v>106192</v>
      </c>
      <c r="J1261" s="106">
        <v>0</v>
      </c>
      <c r="K1261" s="106">
        <v>5079</v>
      </c>
      <c r="L1261" s="107">
        <f t="shared" si="116"/>
        <v>111271</v>
      </c>
      <c r="M1261" s="107">
        <f t="shared" si="117"/>
        <v>11127.1</v>
      </c>
      <c r="N1261" s="107">
        <f t="shared" si="114"/>
        <v>122398.1</v>
      </c>
      <c r="O1261" s="133">
        <f t="shared" si="118"/>
        <v>142</v>
      </c>
      <c r="P1261" s="133">
        <f t="shared" si="115"/>
        <v>0</v>
      </c>
    </row>
    <row r="1262" spans="1:16" x14ac:dyDescent="0.2">
      <c r="A1262" s="104">
        <v>3662</v>
      </c>
      <c r="B1262" s="105">
        <v>15</v>
      </c>
      <c r="C1262" s="132">
        <f t="shared" si="119"/>
        <v>1.6320518691144066E-3</v>
      </c>
      <c r="D1262" s="106">
        <v>0</v>
      </c>
      <c r="E1262" s="106">
        <v>0</v>
      </c>
      <c r="F1262" s="106">
        <v>0</v>
      </c>
      <c r="G1262" s="106">
        <v>0</v>
      </c>
      <c r="H1262" s="106">
        <v>0</v>
      </c>
      <c r="I1262" s="106">
        <v>0</v>
      </c>
      <c r="J1262" s="106">
        <v>0</v>
      </c>
      <c r="K1262" s="106">
        <v>0</v>
      </c>
      <c r="L1262" s="107">
        <f t="shared" si="116"/>
        <v>0</v>
      </c>
      <c r="M1262" s="107">
        <f t="shared" si="117"/>
        <v>0</v>
      </c>
      <c r="N1262" s="107">
        <f t="shared" si="114"/>
        <v>0</v>
      </c>
      <c r="O1262" s="133">
        <f t="shared" si="118"/>
        <v>0</v>
      </c>
      <c r="P1262" s="133">
        <f t="shared" si="115"/>
        <v>0</v>
      </c>
    </row>
    <row r="1263" spans="1:16" x14ac:dyDescent="0.2">
      <c r="A1263" s="104">
        <v>3662</v>
      </c>
      <c r="B1263" s="105">
        <v>16</v>
      </c>
      <c r="C1263" s="132">
        <f t="shared" si="119"/>
        <v>9.4958706556257393E-4</v>
      </c>
      <c r="D1263" s="106">
        <v>0</v>
      </c>
      <c r="E1263" s="106">
        <v>0</v>
      </c>
      <c r="F1263" s="106">
        <v>0</v>
      </c>
      <c r="G1263" s="106">
        <v>0</v>
      </c>
      <c r="H1263" s="106">
        <v>0</v>
      </c>
      <c r="I1263" s="106">
        <v>72592</v>
      </c>
      <c r="J1263" s="106">
        <v>0</v>
      </c>
      <c r="K1263" s="106">
        <v>63954</v>
      </c>
      <c r="L1263" s="107">
        <f t="shared" si="116"/>
        <v>136546</v>
      </c>
      <c r="M1263" s="107">
        <f t="shared" si="117"/>
        <v>13654.6</v>
      </c>
      <c r="N1263" s="107">
        <f t="shared" si="114"/>
        <v>150200.6</v>
      </c>
      <c r="O1263" s="133">
        <f t="shared" si="118"/>
        <v>143</v>
      </c>
      <c r="P1263" s="133">
        <f t="shared" si="115"/>
        <v>0</v>
      </c>
    </row>
    <row r="1264" spans="1:16" x14ac:dyDescent="0.2">
      <c r="A1264" s="104">
        <v>3662</v>
      </c>
      <c r="B1264" s="105">
        <v>17</v>
      </c>
      <c r="C1264" s="132">
        <f t="shared" si="119"/>
        <v>1.30303542444264E-3</v>
      </c>
      <c r="D1264" s="106">
        <v>0</v>
      </c>
      <c r="E1264" s="106">
        <v>0</v>
      </c>
      <c r="F1264" s="106">
        <v>0</v>
      </c>
      <c r="G1264" s="106">
        <v>0</v>
      </c>
      <c r="H1264" s="106">
        <v>0</v>
      </c>
      <c r="I1264" s="106">
        <v>21840</v>
      </c>
      <c r="J1264" s="106">
        <v>0</v>
      </c>
      <c r="K1264" s="106">
        <v>0</v>
      </c>
      <c r="L1264" s="107">
        <f t="shared" si="116"/>
        <v>21840</v>
      </c>
      <c r="M1264" s="107">
        <f t="shared" si="117"/>
        <v>2184</v>
      </c>
      <c r="N1264" s="107">
        <f t="shared" si="114"/>
        <v>24024</v>
      </c>
      <c r="O1264" s="133">
        <f t="shared" si="118"/>
        <v>31</v>
      </c>
      <c r="P1264" s="133">
        <f t="shared" si="115"/>
        <v>0</v>
      </c>
    </row>
    <row r="1265" spans="1:16" x14ac:dyDescent="0.2">
      <c r="A1265" s="104">
        <v>3662</v>
      </c>
      <c r="B1265" s="105">
        <v>18</v>
      </c>
      <c r="C1265" s="132">
        <f t="shared" si="119"/>
        <v>9.8053415689308655E-4</v>
      </c>
      <c r="D1265" s="106">
        <v>0</v>
      </c>
      <c r="E1265" s="106">
        <v>0</v>
      </c>
      <c r="F1265" s="106">
        <v>0</v>
      </c>
      <c r="G1265" s="106">
        <v>0</v>
      </c>
      <c r="H1265" s="106">
        <v>0</v>
      </c>
      <c r="I1265" s="106">
        <v>141376</v>
      </c>
      <c r="J1265" s="106">
        <v>0</v>
      </c>
      <c r="K1265" s="106">
        <v>1200</v>
      </c>
      <c r="L1265" s="107">
        <f t="shared" si="116"/>
        <v>142576</v>
      </c>
      <c r="M1265" s="107">
        <f t="shared" si="117"/>
        <v>14257.6</v>
      </c>
      <c r="N1265" s="107">
        <f t="shared" si="114"/>
        <v>156833.60000000001</v>
      </c>
      <c r="O1265" s="133">
        <f t="shared" si="118"/>
        <v>154</v>
      </c>
      <c r="P1265" s="133">
        <f t="shared" si="115"/>
        <v>0</v>
      </c>
    </row>
    <row r="1266" spans="1:16" x14ac:dyDescent="0.2">
      <c r="A1266" s="104">
        <v>3662</v>
      </c>
      <c r="B1266" s="105">
        <v>19</v>
      </c>
      <c r="C1266" s="132">
        <f t="shared" si="119"/>
        <v>7.2644224912677183E-4</v>
      </c>
      <c r="D1266" s="106">
        <v>0</v>
      </c>
      <c r="E1266" s="106">
        <v>79904</v>
      </c>
      <c r="F1266" s="106">
        <v>57616</v>
      </c>
      <c r="G1266" s="106">
        <v>0</v>
      </c>
      <c r="H1266" s="106">
        <v>0</v>
      </c>
      <c r="I1266" s="106">
        <v>0</v>
      </c>
      <c r="J1266" s="106">
        <v>0</v>
      </c>
      <c r="K1266" s="106">
        <v>0</v>
      </c>
      <c r="L1266" s="107">
        <f t="shared" si="116"/>
        <v>137520</v>
      </c>
      <c r="M1266" s="107">
        <f t="shared" si="117"/>
        <v>13752</v>
      </c>
      <c r="N1266" s="107">
        <f t="shared" si="114"/>
        <v>151272</v>
      </c>
      <c r="O1266" s="133">
        <f t="shared" si="118"/>
        <v>110</v>
      </c>
      <c r="P1266" s="133">
        <f t="shared" si="115"/>
        <v>46.040166288256898</v>
      </c>
    </row>
    <row r="1267" spans="1:16" x14ac:dyDescent="0.2">
      <c r="A1267" s="104">
        <v>3662</v>
      </c>
      <c r="B1267" s="105">
        <v>20</v>
      </c>
      <c r="C1267" s="132">
        <f t="shared" si="119"/>
        <v>9.0235203142652819E-4</v>
      </c>
      <c r="D1267" s="106">
        <v>0</v>
      </c>
      <c r="E1267" s="106">
        <v>0</v>
      </c>
      <c r="F1267" s="106">
        <v>0</v>
      </c>
      <c r="G1267" s="106">
        <v>0</v>
      </c>
      <c r="H1267" s="106">
        <v>0</v>
      </c>
      <c r="I1267" s="106">
        <v>0</v>
      </c>
      <c r="J1267" s="106">
        <v>0</v>
      </c>
      <c r="K1267" s="106">
        <v>0</v>
      </c>
      <c r="L1267" s="107">
        <f t="shared" si="116"/>
        <v>0</v>
      </c>
      <c r="M1267" s="107">
        <f t="shared" si="117"/>
        <v>0</v>
      </c>
      <c r="N1267" s="107">
        <f t="shared" si="114"/>
        <v>0</v>
      </c>
      <c r="O1267" s="133">
        <f t="shared" si="118"/>
        <v>0</v>
      </c>
      <c r="P1267" s="133">
        <f t="shared" si="115"/>
        <v>0</v>
      </c>
    </row>
    <row r="1268" spans="1:16" x14ac:dyDescent="0.2">
      <c r="A1268" s="104">
        <v>3662</v>
      </c>
      <c r="B1268" s="105">
        <v>21</v>
      </c>
      <c r="C1268" s="132">
        <f t="shared" si="119"/>
        <v>9.2026876851261457E-4</v>
      </c>
      <c r="D1268" s="106">
        <v>0</v>
      </c>
      <c r="E1268" s="106">
        <v>0</v>
      </c>
      <c r="F1268" s="106">
        <v>0</v>
      </c>
      <c r="G1268" s="106">
        <v>0</v>
      </c>
      <c r="H1268" s="106">
        <v>0</v>
      </c>
      <c r="I1268" s="106">
        <v>0</v>
      </c>
      <c r="J1268" s="106">
        <v>324</v>
      </c>
      <c r="K1268" s="106">
        <v>0</v>
      </c>
      <c r="L1268" s="107">
        <f t="shared" si="116"/>
        <v>324</v>
      </c>
      <c r="M1268" s="107">
        <f t="shared" si="117"/>
        <v>0</v>
      </c>
      <c r="N1268" s="107">
        <f t="shared" si="114"/>
        <v>324</v>
      </c>
      <c r="O1268" s="133">
        <f t="shared" si="118"/>
        <v>0</v>
      </c>
      <c r="P1268" s="133">
        <f t="shared" si="115"/>
        <v>0</v>
      </c>
    </row>
    <row r="1269" spans="1:16" x14ac:dyDescent="0.2">
      <c r="A1269" s="104">
        <v>3662</v>
      </c>
      <c r="B1269" s="105">
        <v>22</v>
      </c>
      <c r="C1269" s="132">
        <f t="shared" si="119"/>
        <v>8.1521153741692665E-4</v>
      </c>
      <c r="D1269" s="106">
        <v>0</v>
      </c>
      <c r="E1269" s="106">
        <v>0</v>
      </c>
      <c r="F1269" s="106">
        <v>0</v>
      </c>
      <c r="G1269" s="106">
        <v>0</v>
      </c>
      <c r="H1269" s="106">
        <v>1600</v>
      </c>
      <c r="I1269" s="106">
        <v>0</v>
      </c>
      <c r="J1269" s="106">
        <v>0</v>
      </c>
      <c r="K1269" s="106">
        <v>0</v>
      </c>
      <c r="L1269" s="107">
        <f t="shared" si="116"/>
        <v>1600</v>
      </c>
      <c r="M1269" s="107">
        <f t="shared" si="117"/>
        <v>0</v>
      </c>
      <c r="N1269" s="107">
        <f t="shared" si="114"/>
        <v>1600</v>
      </c>
      <c r="O1269" s="133">
        <f t="shared" si="118"/>
        <v>1</v>
      </c>
      <c r="P1269" s="133">
        <f t="shared" si="115"/>
        <v>0</v>
      </c>
    </row>
    <row r="1270" spans="1:16" x14ac:dyDescent="0.2">
      <c r="A1270" s="104">
        <v>3662</v>
      </c>
      <c r="B1270" s="105">
        <v>23</v>
      </c>
      <c r="C1270" s="132">
        <f t="shared" si="119"/>
        <v>9.2922713705565765E-4</v>
      </c>
      <c r="D1270" s="106">
        <v>17376</v>
      </c>
      <c r="E1270" s="106">
        <v>0</v>
      </c>
      <c r="F1270" s="106">
        <v>0</v>
      </c>
      <c r="G1270" s="106">
        <v>0</v>
      </c>
      <c r="H1270" s="106">
        <v>0</v>
      </c>
      <c r="I1270" s="106">
        <v>0</v>
      </c>
      <c r="J1270" s="106">
        <v>0</v>
      </c>
      <c r="K1270" s="106">
        <v>0</v>
      </c>
      <c r="L1270" s="107">
        <f t="shared" si="116"/>
        <v>17376</v>
      </c>
      <c r="M1270" s="107">
        <f t="shared" si="117"/>
        <v>0</v>
      </c>
      <c r="N1270" s="107">
        <f t="shared" si="114"/>
        <v>17376</v>
      </c>
      <c r="O1270" s="133">
        <f t="shared" si="118"/>
        <v>16</v>
      </c>
      <c r="P1270" s="133">
        <f t="shared" si="115"/>
        <v>0</v>
      </c>
    </row>
    <row r="1271" spans="1:16" x14ac:dyDescent="0.2">
      <c r="A1271" s="104">
        <v>3662</v>
      </c>
      <c r="B1271" s="105">
        <v>24</v>
      </c>
      <c r="C1271" s="132">
        <f t="shared" si="119"/>
        <v>8.0625316887388357E-4</v>
      </c>
      <c r="D1271" s="106">
        <v>9024</v>
      </c>
      <c r="E1271" s="106">
        <v>0</v>
      </c>
      <c r="F1271" s="106">
        <v>0</v>
      </c>
      <c r="G1271" s="106">
        <v>0</v>
      </c>
      <c r="H1271" s="106">
        <v>10896</v>
      </c>
      <c r="I1271" s="106">
        <v>0</v>
      </c>
      <c r="J1271" s="106">
        <v>39480</v>
      </c>
      <c r="K1271" s="106">
        <v>0</v>
      </c>
      <c r="L1271" s="107">
        <f t="shared" si="116"/>
        <v>59400</v>
      </c>
      <c r="M1271" s="107">
        <f t="shared" si="117"/>
        <v>0</v>
      </c>
      <c r="N1271" s="107">
        <f t="shared" si="114"/>
        <v>59400</v>
      </c>
      <c r="O1271" s="133">
        <f t="shared" si="118"/>
        <v>48</v>
      </c>
      <c r="P1271" s="133">
        <f t="shared" si="115"/>
        <v>0</v>
      </c>
    </row>
    <row r="1272" spans="1:16" x14ac:dyDescent="0.2">
      <c r="A1272" s="104">
        <v>3662</v>
      </c>
      <c r="B1272" s="105">
        <v>25</v>
      </c>
      <c r="C1272" s="132">
        <f t="shared" si="119"/>
        <v>6.7513522928934282E-4</v>
      </c>
      <c r="D1272" s="106">
        <v>307488</v>
      </c>
      <c r="E1272" s="106">
        <v>0</v>
      </c>
      <c r="F1272" s="106">
        <v>0</v>
      </c>
      <c r="G1272" s="106">
        <v>0</v>
      </c>
      <c r="H1272" s="106">
        <v>0</v>
      </c>
      <c r="I1272" s="106">
        <v>0</v>
      </c>
      <c r="J1272" s="106">
        <v>0</v>
      </c>
      <c r="K1272" s="106">
        <v>0</v>
      </c>
      <c r="L1272" s="107">
        <f t="shared" si="116"/>
        <v>307488</v>
      </c>
      <c r="M1272" s="107">
        <f t="shared" si="117"/>
        <v>0</v>
      </c>
      <c r="N1272" s="107">
        <f t="shared" si="114"/>
        <v>307488</v>
      </c>
      <c r="O1272" s="133">
        <f t="shared" si="118"/>
        <v>208</v>
      </c>
      <c r="P1272" s="133">
        <f t="shared" si="115"/>
        <v>0</v>
      </c>
    </row>
    <row r="1273" spans="1:16" x14ac:dyDescent="0.2">
      <c r="A1273" s="104">
        <v>3662</v>
      </c>
      <c r="B1273" s="105">
        <v>26</v>
      </c>
      <c r="C1273" s="132">
        <f t="shared" si="119"/>
        <v>9.0398082570708146E-4</v>
      </c>
      <c r="D1273" s="106">
        <v>68288</v>
      </c>
      <c r="E1273" s="106">
        <v>0</v>
      </c>
      <c r="F1273" s="106">
        <v>0</v>
      </c>
      <c r="G1273" s="106">
        <v>0</v>
      </c>
      <c r="H1273" s="106">
        <v>0</v>
      </c>
      <c r="I1273" s="106">
        <v>0</v>
      </c>
      <c r="J1273" s="106">
        <v>0</v>
      </c>
      <c r="K1273" s="106">
        <v>0</v>
      </c>
      <c r="L1273" s="107">
        <f t="shared" si="116"/>
        <v>68288</v>
      </c>
      <c r="M1273" s="107">
        <f t="shared" si="117"/>
        <v>0</v>
      </c>
      <c r="N1273" s="107">
        <f t="shared" si="114"/>
        <v>68288</v>
      </c>
      <c r="O1273" s="133">
        <f t="shared" si="118"/>
        <v>62</v>
      </c>
      <c r="P1273" s="133">
        <f t="shared" si="115"/>
        <v>0</v>
      </c>
    </row>
    <row r="1274" spans="1:16" x14ac:dyDescent="0.2">
      <c r="A1274" s="104">
        <v>3662</v>
      </c>
      <c r="B1274" s="105">
        <v>27</v>
      </c>
      <c r="C1274" s="132">
        <f t="shared" si="119"/>
        <v>0</v>
      </c>
      <c r="D1274" s="106">
        <v>0</v>
      </c>
      <c r="E1274" s="106">
        <v>0</v>
      </c>
      <c r="F1274" s="106">
        <v>0</v>
      </c>
      <c r="G1274" s="106">
        <v>0</v>
      </c>
      <c r="H1274" s="106">
        <v>0</v>
      </c>
      <c r="I1274" s="106">
        <v>0</v>
      </c>
      <c r="J1274" s="106">
        <v>0</v>
      </c>
      <c r="K1274" s="106">
        <v>0</v>
      </c>
      <c r="L1274" s="107">
        <f t="shared" si="116"/>
        <v>0</v>
      </c>
      <c r="M1274" s="107">
        <f t="shared" si="117"/>
        <v>0</v>
      </c>
      <c r="N1274" s="107">
        <f t="shared" si="114"/>
        <v>0</v>
      </c>
      <c r="O1274" s="133">
        <f t="shared" si="118"/>
        <v>0</v>
      </c>
      <c r="P1274" s="133">
        <f t="shared" si="115"/>
        <v>0</v>
      </c>
    </row>
    <row r="1275" spans="1:16" x14ac:dyDescent="0.2">
      <c r="A1275" s="104">
        <v>9549</v>
      </c>
      <c r="B1275" s="105">
        <v>1</v>
      </c>
      <c r="C1275" s="132">
        <f t="shared" si="119"/>
        <v>8.1032515457526674E-4</v>
      </c>
      <c r="D1275" s="106">
        <v>9504</v>
      </c>
      <c r="E1275" s="106">
        <v>0</v>
      </c>
      <c r="F1275" s="106">
        <v>0</v>
      </c>
      <c r="G1275" s="106">
        <v>0</v>
      </c>
      <c r="H1275" s="106">
        <v>35840</v>
      </c>
      <c r="I1275" s="106">
        <v>0</v>
      </c>
      <c r="J1275" s="106">
        <v>0</v>
      </c>
      <c r="K1275" s="106">
        <v>0</v>
      </c>
      <c r="L1275" s="107">
        <f t="shared" si="116"/>
        <v>45344</v>
      </c>
      <c r="M1275" s="107">
        <f t="shared" si="117"/>
        <v>0</v>
      </c>
      <c r="N1275" s="107">
        <f t="shared" ref="N1275:N1318" si="120">SUM(L1275:M1275)</f>
        <v>45344</v>
      </c>
      <c r="O1275" s="133">
        <f t="shared" si="118"/>
        <v>37</v>
      </c>
      <c r="P1275" s="133">
        <f t="shared" si="115"/>
        <v>0</v>
      </c>
    </row>
    <row r="1276" spans="1:16" x14ac:dyDescent="0.2">
      <c r="A1276" s="104">
        <v>9549</v>
      </c>
      <c r="B1276" s="105">
        <v>2</v>
      </c>
      <c r="C1276" s="132">
        <f t="shared" si="119"/>
        <v>8.1765472883775655E-4</v>
      </c>
      <c r="D1276" s="106">
        <v>0</v>
      </c>
      <c r="E1276" s="106">
        <v>0</v>
      </c>
      <c r="F1276" s="106">
        <v>0</v>
      </c>
      <c r="G1276" s="106">
        <v>0</v>
      </c>
      <c r="H1276" s="106">
        <v>34912</v>
      </c>
      <c r="I1276" s="106">
        <v>0</v>
      </c>
      <c r="J1276" s="106">
        <v>0</v>
      </c>
      <c r="K1276" s="106">
        <v>0</v>
      </c>
      <c r="L1276" s="107">
        <f t="shared" si="116"/>
        <v>34912</v>
      </c>
      <c r="M1276" s="107">
        <f t="shared" si="117"/>
        <v>0</v>
      </c>
      <c r="N1276" s="107">
        <f t="shared" si="120"/>
        <v>34912</v>
      </c>
      <c r="O1276" s="133">
        <f t="shared" si="118"/>
        <v>29</v>
      </c>
      <c r="P1276" s="133">
        <f t="shared" si="115"/>
        <v>0</v>
      </c>
    </row>
    <row r="1277" spans="1:16" x14ac:dyDescent="0.2">
      <c r="A1277" s="104">
        <v>9549</v>
      </c>
      <c r="B1277" s="105">
        <v>3</v>
      </c>
      <c r="C1277" s="132">
        <f t="shared" si="119"/>
        <v>7.3214302910870838E-4</v>
      </c>
      <c r="D1277" s="106">
        <v>0</v>
      </c>
      <c r="E1277" s="106">
        <v>178432</v>
      </c>
      <c r="F1277" s="106">
        <v>0</v>
      </c>
      <c r="G1277" s="106">
        <v>0</v>
      </c>
      <c r="H1277" s="106">
        <v>1120</v>
      </c>
      <c r="I1277" s="106">
        <v>0</v>
      </c>
      <c r="J1277" s="106">
        <v>0</v>
      </c>
      <c r="K1277" s="106">
        <v>3200</v>
      </c>
      <c r="L1277" s="107">
        <f t="shared" si="116"/>
        <v>182752</v>
      </c>
      <c r="M1277" s="107">
        <f t="shared" si="117"/>
        <v>18163.2</v>
      </c>
      <c r="N1277" s="107">
        <f t="shared" si="120"/>
        <v>200915.20000000001</v>
      </c>
      <c r="O1277" s="133">
        <f t="shared" si="118"/>
        <v>147</v>
      </c>
      <c r="P1277" s="133">
        <f t="shared" si="115"/>
        <v>0</v>
      </c>
    </row>
    <row r="1278" spans="1:16" x14ac:dyDescent="0.2">
      <c r="A1278" s="104">
        <v>9549</v>
      </c>
      <c r="B1278" s="105">
        <v>4</v>
      </c>
      <c r="C1278" s="132">
        <f t="shared" si="119"/>
        <v>7.2969983768787848E-4</v>
      </c>
      <c r="D1278" s="106">
        <v>7344</v>
      </c>
      <c r="E1278" s="106">
        <v>10080</v>
      </c>
      <c r="F1278" s="106">
        <v>0</v>
      </c>
      <c r="G1278" s="106">
        <v>0</v>
      </c>
      <c r="H1278" s="106">
        <v>7200</v>
      </c>
      <c r="I1278" s="106">
        <v>10944</v>
      </c>
      <c r="J1278" s="106">
        <v>110</v>
      </c>
      <c r="K1278" s="106">
        <v>0</v>
      </c>
      <c r="L1278" s="107">
        <f t="shared" si="116"/>
        <v>35678</v>
      </c>
      <c r="M1278" s="107">
        <f t="shared" si="117"/>
        <v>2102.4</v>
      </c>
      <c r="N1278" s="107">
        <f t="shared" si="120"/>
        <v>37780.400000000001</v>
      </c>
      <c r="O1278" s="133">
        <f t="shared" si="118"/>
        <v>28</v>
      </c>
      <c r="P1278" s="133">
        <f t="shared" si="115"/>
        <v>0</v>
      </c>
    </row>
    <row r="1279" spans="1:16" x14ac:dyDescent="0.2">
      <c r="A1279" s="104">
        <v>9549</v>
      </c>
      <c r="B1279" s="105">
        <v>5</v>
      </c>
      <c r="C1279" s="132">
        <f t="shared" si="119"/>
        <v>2.8715643166154678E-3</v>
      </c>
      <c r="D1279" s="106">
        <v>0</v>
      </c>
      <c r="E1279" s="106">
        <v>0</v>
      </c>
      <c r="F1279" s="106">
        <v>0</v>
      </c>
      <c r="G1279" s="106">
        <v>0</v>
      </c>
      <c r="H1279" s="106">
        <v>0</v>
      </c>
      <c r="I1279" s="106">
        <v>0</v>
      </c>
      <c r="J1279" s="106">
        <v>0</v>
      </c>
      <c r="K1279" s="106">
        <v>0</v>
      </c>
      <c r="L1279" s="107">
        <f t="shared" si="116"/>
        <v>0</v>
      </c>
      <c r="M1279" s="107">
        <f t="shared" si="117"/>
        <v>0</v>
      </c>
      <c r="N1279" s="107">
        <f t="shared" si="120"/>
        <v>0</v>
      </c>
      <c r="O1279" s="133">
        <f t="shared" si="118"/>
        <v>0</v>
      </c>
      <c r="P1279" s="133">
        <f t="shared" si="115"/>
        <v>0</v>
      </c>
    </row>
    <row r="1280" spans="1:16" x14ac:dyDescent="0.2">
      <c r="A1280" s="104">
        <v>9549</v>
      </c>
      <c r="B1280" s="105">
        <v>6</v>
      </c>
      <c r="C1280" s="132">
        <f t="shared" si="119"/>
        <v>7.9485160891001037E-4</v>
      </c>
      <c r="D1280" s="106">
        <v>1552</v>
      </c>
      <c r="E1280" s="106">
        <v>0</v>
      </c>
      <c r="F1280" s="106">
        <v>0</v>
      </c>
      <c r="G1280" s="106">
        <v>0</v>
      </c>
      <c r="H1280" s="106">
        <v>2688</v>
      </c>
      <c r="I1280" s="106">
        <v>0</v>
      </c>
      <c r="J1280" s="106">
        <v>0</v>
      </c>
      <c r="K1280" s="106">
        <v>0</v>
      </c>
      <c r="L1280" s="107">
        <f t="shared" si="116"/>
        <v>4240</v>
      </c>
      <c r="M1280" s="107">
        <f t="shared" si="117"/>
        <v>0</v>
      </c>
      <c r="N1280" s="107">
        <f t="shared" si="120"/>
        <v>4240</v>
      </c>
      <c r="O1280" s="133">
        <f t="shared" si="118"/>
        <v>3</v>
      </c>
      <c r="P1280" s="133">
        <f t="shared" si="115"/>
        <v>0</v>
      </c>
    </row>
    <row r="1281" spans="1:16" x14ac:dyDescent="0.2">
      <c r="A1281" s="104">
        <v>9549</v>
      </c>
      <c r="B1281" s="105">
        <v>7</v>
      </c>
      <c r="C1281" s="132">
        <f t="shared" si="119"/>
        <v>8.746625286571221E-4</v>
      </c>
      <c r="D1281" s="106">
        <v>0</v>
      </c>
      <c r="E1281" s="106">
        <v>1056</v>
      </c>
      <c r="F1281" s="106">
        <v>0</v>
      </c>
      <c r="G1281" s="106">
        <v>0</v>
      </c>
      <c r="H1281" s="106">
        <v>0</v>
      </c>
      <c r="I1281" s="106">
        <v>27760</v>
      </c>
      <c r="J1281" s="106">
        <v>0</v>
      </c>
      <c r="K1281" s="106">
        <v>461</v>
      </c>
      <c r="L1281" s="107">
        <f t="shared" si="116"/>
        <v>29277</v>
      </c>
      <c r="M1281" s="107">
        <f t="shared" si="117"/>
        <v>2927.7000000000003</v>
      </c>
      <c r="N1281" s="107">
        <f t="shared" si="120"/>
        <v>32204.7</v>
      </c>
      <c r="O1281" s="133">
        <f t="shared" si="118"/>
        <v>28</v>
      </c>
      <c r="P1281" s="133">
        <f t="shared" si="115"/>
        <v>0</v>
      </c>
    </row>
    <row r="1282" spans="1:16" x14ac:dyDescent="0.2">
      <c r="A1282" s="104">
        <v>9549</v>
      </c>
      <c r="B1282" s="105">
        <v>8</v>
      </c>
      <c r="C1282" s="132">
        <f t="shared" si="119"/>
        <v>9.0886720854874148E-4</v>
      </c>
      <c r="D1282" s="106">
        <v>0</v>
      </c>
      <c r="E1282" s="106">
        <v>0</v>
      </c>
      <c r="F1282" s="106">
        <v>0</v>
      </c>
      <c r="G1282" s="106">
        <v>0</v>
      </c>
      <c r="H1282" s="106">
        <v>10752</v>
      </c>
      <c r="I1282" s="106">
        <v>0</v>
      </c>
      <c r="J1282" s="106">
        <v>0</v>
      </c>
      <c r="K1282" s="106">
        <v>0</v>
      </c>
      <c r="L1282" s="107">
        <f t="shared" si="116"/>
        <v>10752</v>
      </c>
      <c r="M1282" s="107">
        <f t="shared" si="117"/>
        <v>0</v>
      </c>
      <c r="N1282" s="107">
        <f t="shared" si="120"/>
        <v>10752</v>
      </c>
      <c r="O1282" s="133">
        <f t="shared" si="118"/>
        <v>10</v>
      </c>
      <c r="P1282" s="133">
        <f t="shared" si="115"/>
        <v>0</v>
      </c>
    </row>
    <row r="1283" spans="1:16" x14ac:dyDescent="0.2">
      <c r="A1283" s="104">
        <v>9549</v>
      </c>
      <c r="B1283" s="105">
        <v>9</v>
      </c>
      <c r="C1283" s="132">
        <f t="shared" si="119"/>
        <v>7.8019246038503074E-4</v>
      </c>
      <c r="D1283" s="106">
        <v>20640</v>
      </c>
      <c r="E1283" s="106">
        <v>1088</v>
      </c>
      <c r="F1283" s="106">
        <v>0</v>
      </c>
      <c r="G1283" s="106">
        <v>0</v>
      </c>
      <c r="H1283" s="106">
        <v>2784</v>
      </c>
      <c r="I1283" s="106">
        <v>528</v>
      </c>
      <c r="J1283" s="106">
        <v>2340</v>
      </c>
      <c r="K1283" s="106">
        <v>0</v>
      </c>
      <c r="L1283" s="107">
        <f t="shared" si="116"/>
        <v>27380</v>
      </c>
      <c r="M1283" s="107">
        <f t="shared" si="117"/>
        <v>161.60000000000002</v>
      </c>
      <c r="N1283" s="107">
        <f t="shared" si="120"/>
        <v>27541.599999999999</v>
      </c>
      <c r="O1283" s="133">
        <f t="shared" si="118"/>
        <v>21</v>
      </c>
      <c r="P1283" s="133">
        <f t="shared" si="115"/>
        <v>0</v>
      </c>
    </row>
    <row r="1284" spans="1:16" x14ac:dyDescent="0.2">
      <c r="A1284" s="104">
        <v>9549</v>
      </c>
      <c r="B1284" s="105">
        <v>10</v>
      </c>
      <c r="C1284" s="132">
        <f t="shared" si="119"/>
        <v>1.1564439391928429E-3</v>
      </c>
      <c r="D1284" s="106">
        <v>0</v>
      </c>
      <c r="E1284" s="106">
        <v>0</v>
      </c>
      <c r="F1284" s="106">
        <v>0</v>
      </c>
      <c r="G1284" s="106">
        <v>0</v>
      </c>
      <c r="H1284" s="106">
        <v>0</v>
      </c>
      <c r="I1284" s="106">
        <v>0</v>
      </c>
      <c r="J1284" s="106">
        <v>0</v>
      </c>
      <c r="K1284" s="106">
        <v>0</v>
      </c>
      <c r="L1284" s="107">
        <f t="shared" si="116"/>
        <v>0</v>
      </c>
      <c r="M1284" s="107">
        <f t="shared" si="117"/>
        <v>0</v>
      </c>
      <c r="N1284" s="107">
        <f t="shared" si="120"/>
        <v>0</v>
      </c>
      <c r="O1284" s="133">
        <f t="shared" si="118"/>
        <v>0</v>
      </c>
      <c r="P1284" s="133">
        <f t="shared" si="115"/>
        <v>0</v>
      </c>
    </row>
    <row r="1285" spans="1:16" x14ac:dyDescent="0.2">
      <c r="A1285" s="104">
        <v>9549</v>
      </c>
      <c r="B1285" s="105">
        <v>11</v>
      </c>
      <c r="C1285" s="132">
        <f t="shared" si="119"/>
        <v>8.0055238889194702E-4</v>
      </c>
      <c r="D1285" s="106">
        <v>0</v>
      </c>
      <c r="E1285" s="106">
        <v>0</v>
      </c>
      <c r="F1285" s="106">
        <v>0</v>
      </c>
      <c r="G1285" s="106">
        <v>0</v>
      </c>
      <c r="H1285" s="106">
        <v>0</v>
      </c>
      <c r="I1285" s="106">
        <v>19344</v>
      </c>
      <c r="J1285" s="106">
        <v>0</v>
      </c>
      <c r="K1285" s="106">
        <v>9492</v>
      </c>
      <c r="L1285" s="107">
        <f t="shared" si="116"/>
        <v>28836</v>
      </c>
      <c r="M1285" s="107">
        <f t="shared" si="117"/>
        <v>2883.6000000000004</v>
      </c>
      <c r="N1285" s="107">
        <f t="shared" si="120"/>
        <v>31719.599999999999</v>
      </c>
      <c r="O1285" s="133">
        <f t="shared" si="118"/>
        <v>25</v>
      </c>
      <c r="P1285" s="133">
        <f t="shared" si="115"/>
        <v>0</v>
      </c>
    </row>
    <row r="1286" spans="1:16" x14ac:dyDescent="0.2">
      <c r="A1286" s="104">
        <v>9549</v>
      </c>
      <c r="B1286" s="105">
        <v>12</v>
      </c>
      <c r="C1286" s="132">
        <f t="shared" si="119"/>
        <v>7.6960529756143418E-4</v>
      </c>
      <c r="D1286" s="106">
        <v>131456</v>
      </c>
      <c r="E1286" s="106">
        <v>0</v>
      </c>
      <c r="F1286" s="106">
        <v>0</v>
      </c>
      <c r="G1286" s="106">
        <v>16704</v>
      </c>
      <c r="H1286" s="106">
        <v>0</v>
      </c>
      <c r="I1286" s="106">
        <v>0</v>
      </c>
      <c r="J1286" s="106">
        <v>0</v>
      </c>
      <c r="K1286" s="106">
        <v>0</v>
      </c>
      <c r="L1286" s="107">
        <f t="shared" si="116"/>
        <v>148160</v>
      </c>
      <c r="M1286" s="107">
        <f t="shared" si="117"/>
        <v>0</v>
      </c>
      <c r="N1286" s="107">
        <f t="shared" si="120"/>
        <v>148160</v>
      </c>
      <c r="O1286" s="133">
        <f t="shared" si="118"/>
        <v>114</v>
      </c>
      <c r="P1286" s="133">
        <f t="shared" ref="P1286:P1328" si="121">(G1286+F1286*1.1)*C1286</f>
        <v>12.855486890466196</v>
      </c>
    </row>
    <row r="1287" spans="1:16" x14ac:dyDescent="0.2">
      <c r="A1287" s="104">
        <v>9549</v>
      </c>
      <c r="B1287" s="105">
        <v>13</v>
      </c>
      <c r="C1287" s="132">
        <f t="shared" si="119"/>
        <v>7.1666948344345212E-4</v>
      </c>
      <c r="D1287" s="106">
        <v>22816</v>
      </c>
      <c r="E1287" s="106">
        <v>0</v>
      </c>
      <c r="F1287" s="106">
        <v>0</v>
      </c>
      <c r="G1287" s="106">
        <v>0</v>
      </c>
      <c r="H1287" s="106">
        <v>3696</v>
      </c>
      <c r="I1287" s="106">
        <v>0</v>
      </c>
      <c r="J1287" s="106">
        <v>272</v>
      </c>
      <c r="K1287" s="106">
        <v>0</v>
      </c>
      <c r="L1287" s="107">
        <f t="shared" ref="L1287:L1328" si="122">SUM(D1287:K1287)</f>
        <v>26784</v>
      </c>
      <c r="M1287" s="107">
        <f t="shared" ref="M1287:M1328" si="123">IF(B1287&lt;28,E1287+F1287+I1287+K1287,0)*0.1</f>
        <v>0</v>
      </c>
      <c r="N1287" s="107">
        <f t="shared" si="120"/>
        <v>26784</v>
      </c>
      <c r="O1287" s="133">
        <f t="shared" ref="O1287:O1328" si="124">ROUND(N1287*C1287,0)</f>
        <v>19</v>
      </c>
      <c r="P1287" s="133">
        <f t="shared" si="121"/>
        <v>0</v>
      </c>
    </row>
    <row r="1288" spans="1:16" x14ac:dyDescent="0.2">
      <c r="A1288" s="104">
        <v>9549</v>
      </c>
      <c r="B1288" s="105">
        <v>14</v>
      </c>
      <c r="C1288" s="132">
        <f t="shared" si="119"/>
        <v>1.1613303220345029E-3</v>
      </c>
      <c r="D1288" s="106">
        <v>0</v>
      </c>
      <c r="E1288" s="106">
        <v>0</v>
      </c>
      <c r="F1288" s="106">
        <v>0</v>
      </c>
      <c r="G1288" s="106">
        <v>0</v>
      </c>
      <c r="H1288" s="106">
        <v>0</v>
      </c>
      <c r="I1288" s="106">
        <v>0</v>
      </c>
      <c r="J1288" s="106">
        <v>0</v>
      </c>
      <c r="K1288" s="106">
        <v>0</v>
      </c>
      <c r="L1288" s="107">
        <f t="shared" si="122"/>
        <v>0</v>
      </c>
      <c r="M1288" s="107">
        <f t="shared" si="123"/>
        <v>0</v>
      </c>
      <c r="N1288" s="107">
        <f t="shared" si="120"/>
        <v>0</v>
      </c>
      <c r="O1288" s="133">
        <f t="shared" si="124"/>
        <v>0</v>
      </c>
      <c r="P1288" s="133">
        <f t="shared" si="121"/>
        <v>0</v>
      </c>
    </row>
    <row r="1289" spans="1:16" x14ac:dyDescent="0.2">
      <c r="A1289" s="104">
        <v>9549</v>
      </c>
      <c r="B1289" s="105">
        <v>15</v>
      </c>
      <c r="C1289" s="132">
        <f t="shared" si="119"/>
        <v>1.6320518691144066E-3</v>
      </c>
      <c r="D1289" s="106">
        <v>0</v>
      </c>
      <c r="E1289" s="106">
        <v>0</v>
      </c>
      <c r="F1289" s="106">
        <v>0</v>
      </c>
      <c r="G1289" s="106">
        <v>0</v>
      </c>
      <c r="H1289" s="106">
        <v>0</v>
      </c>
      <c r="I1289" s="106">
        <v>0</v>
      </c>
      <c r="J1289" s="106">
        <v>0</v>
      </c>
      <c r="K1289" s="106">
        <v>0</v>
      </c>
      <c r="L1289" s="107">
        <f t="shared" si="122"/>
        <v>0</v>
      </c>
      <c r="M1289" s="107">
        <f t="shared" si="123"/>
        <v>0</v>
      </c>
      <c r="N1289" s="107">
        <f t="shared" si="120"/>
        <v>0</v>
      </c>
      <c r="O1289" s="133">
        <f t="shared" si="124"/>
        <v>0</v>
      </c>
      <c r="P1289" s="133">
        <f t="shared" si="121"/>
        <v>0</v>
      </c>
    </row>
    <row r="1290" spans="1:16" x14ac:dyDescent="0.2">
      <c r="A1290" s="104">
        <v>9549</v>
      </c>
      <c r="B1290" s="105">
        <v>16</v>
      </c>
      <c r="C1290" s="132">
        <f t="shared" si="119"/>
        <v>9.4958706556257393E-4</v>
      </c>
      <c r="D1290" s="106">
        <v>1584</v>
      </c>
      <c r="E1290" s="106">
        <v>848</v>
      </c>
      <c r="F1290" s="106">
        <v>0</v>
      </c>
      <c r="G1290" s="106">
        <v>0</v>
      </c>
      <c r="H1290" s="106">
        <v>0</v>
      </c>
      <c r="I1290" s="106">
        <v>144</v>
      </c>
      <c r="J1290" s="106">
        <v>0</v>
      </c>
      <c r="K1290" s="106">
        <v>392</v>
      </c>
      <c r="L1290" s="107">
        <f t="shared" si="122"/>
        <v>2968</v>
      </c>
      <c r="M1290" s="107">
        <f t="shared" si="123"/>
        <v>138.4</v>
      </c>
      <c r="N1290" s="107">
        <f t="shared" si="120"/>
        <v>3106.4</v>
      </c>
      <c r="O1290" s="133">
        <f t="shared" si="124"/>
        <v>3</v>
      </c>
      <c r="P1290" s="133">
        <f t="shared" si="121"/>
        <v>0</v>
      </c>
    </row>
    <row r="1291" spans="1:16" x14ac:dyDescent="0.2">
      <c r="A1291" s="104">
        <v>9549</v>
      </c>
      <c r="B1291" s="105">
        <v>17</v>
      </c>
      <c r="C1291" s="132">
        <f t="shared" si="119"/>
        <v>1.30303542444264E-3</v>
      </c>
      <c r="D1291" s="106">
        <v>0</v>
      </c>
      <c r="E1291" s="106">
        <v>0</v>
      </c>
      <c r="F1291" s="106">
        <v>0</v>
      </c>
      <c r="G1291" s="106">
        <v>0</v>
      </c>
      <c r="H1291" s="106">
        <v>0</v>
      </c>
      <c r="I1291" s="106">
        <v>0</v>
      </c>
      <c r="J1291" s="106">
        <v>0</v>
      </c>
      <c r="K1291" s="106">
        <v>0</v>
      </c>
      <c r="L1291" s="107">
        <f t="shared" si="122"/>
        <v>0</v>
      </c>
      <c r="M1291" s="107">
        <f t="shared" si="123"/>
        <v>0</v>
      </c>
      <c r="N1291" s="107">
        <f t="shared" si="120"/>
        <v>0</v>
      </c>
      <c r="O1291" s="133">
        <f t="shared" si="124"/>
        <v>0</v>
      </c>
      <c r="P1291" s="133">
        <f t="shared" si="121"/>
        <v>0</v>
      </c>
    </row>
    <row r="1292" spans="1:16" x14ac:dyDescent="0.2">
      <c r="A1292" s="104">
        <v>9549</v>
      </c>
      <c r="B1292" s="105">
        <v>18</v>
      </c>
      <c r="C1292" s="132">
        <f t="shared" si="119"/>
        <v>9.8053415689308655E-4</v>
      </c>
      <c r="D1292" s="106">
        <v>0</v>
      </c>
      <c r="E1292" s="106">
        <v>0</v>
      </c>
      <c r="F1292" s="106">
        <v>0</v>
      </c>
      <c r="G1292" s="106">
        <v>0</v>
      </c>
      <c r="H1292" s="106">
        <v>0</v>
      </c>
      <c r="I1292" s="106">
        <v>7192</v>
      </c>
      <c r="J1292" s="106">
        <v>0</v>
      </c>
      <c r="K1292" s="106">
        <v>0</v>
      </c>
      <c r="L1292" s="107">
        <f t="shared" si="122"/>
        <v>7192</v>
      </c>
      <c r="M1292" s="107">
        <f t="shared" si="123"/>
        <v>719.2</v>
      </c>
      <c r="N1292" s="107">
        <f t="shared" si="120"/>
        <v>7911.2</v>
      </c>
      <c r="O1292" s="133">
        <f t="shared" si="124"/>
        <v>8</v>
      </c>
      <c r="P1292" s="133">
        <f t="shared" si="121"/>
        <v>0</v>
      </c>
    </row>
    <row r="1293" spans="1:16" x14ac:dyDescent="0.2">
      <c r="A1293" s="104">
        <v>9549</v>
      </c>
      <c r="B1293" s="105">
        <v>19</v>
      </c>
      <c r="C1293" s="132">
        <f t="shared" si="119"/>
        <v>7.2644224912677183E-4</v>
      </c>
      <c r="D1293" s="106">
        <v>0</v>
      </c>
      <c r="E1293" s="106">
        <v>116416</v>
      </c>
      <c r="F1293" s="106">
        <v>27680</v>
      </c>
      <c r="G1293" s="106">
        <v>0</v>
      </c>
      <c r="H1293" s="106">
        <v>0</v>
      </c>
      <c r="I1293" s="106">
        <v>0</v>
      </c>
      <c r="J1293" s="106">
        <v>0</v>
      </c>
      <c r="K1293" s="106">
        <v>136</v>
      </c>
      <c r="L1293" s="107">
        <f t="shared" si="122"/>
        <v>144232</v>
      </c>
      <c r="M1293" s="107">
        <f t="shared" si="123"/>
        <v>14423.2</v>
      </c>
      <c r="N1293" s="107">
        <f t="shared" si="120"/>
        <v>158655.20000000001</v>
      </c>
      <c r="O1293" s="133">
        <f t="shared" si="124"/>
        <v>115</v>
      </c>
      <c r="P1293" s="133">
        <f t="shared" si="121"/>
        <v>22.118713601411951</v>
      </c>
    </row>
    <row r="1294" spans="1:16" x14ac:dyDescent="0.2">
      <c r="A1294" s="104">
        <v>9549</v>
      </c>
      <c r="B1294" s="105">
        <v>20</v>
      </c>
      <c r="C1294" s="132">
        <f t="shared" si="119"/>
        <v>9.0235203142652819E-4</v>
      </c>
      <c r="D1294" s="106">
        <v>0</v>
      </c>
      <c r="E1294" s="106">
        <v>0</v>
      </c>
      <c r="F1294" s="106">
        <v>0</v>
      </c>
      <c r="G1294" s="106">
        <v>0</v>
      </c>
      <c r="H1294" s="106">
        <v>0</v>
      </c>
      <c r="I1294" s="106">
        <v>0</v>
      </c>
      <c r="J1294" s="106">
        <v>0</v>
      </c>
      <c r="K1294" s="106">
        <v>0</v>
      </c>
      <c r="L1294" s="107">
        <f t="shared" si="122"/>
        <v>0</v>
      </c>
      <c r="M1294" s="107">
        <f t="shared" si="123"/>
        <v>0</v>
      </c>
      <c r="N1294" s="107">
        <f t="shared" si="120"/>
        <v>0</v>
      </c>
      <c r="O1294" s="133">
        <f t="shared" si="124"/>
        <v>0</v>
      </c>
      <c r="P1294" s="133">
        <f t="shared" si="121"/>
        <v>0</v>
      </c>
    </row>
    <row r="1295" spans="1:16" x14ac:dyDescent="0.2">
      <c r="A1295" s="104">
        <v>9549</v>
      </c>
      <c r="B1295" s="105">
        <v>21</v>
      </c>
      <c r="C1295" s="132">
        <f t="shared" si="119"/>
        <v>9.2026876851261457E-4</v>
      </c>
      <c r="D1295" s="106">
        <v>0</v>
      </c>
      <c r="E1295" s="106">
        <v>0</v>
      </c>
      <c r="F1295" s="106">
        <v>0</v>
      </c>
      <c r="G1295" s="106">
        <v>0</v>
      </c>
      <c r="H1295" s="106">
        <v>640</v>
      </c>
      <c r="I1295" s="106">
        <v>0</v>
      </c>
      <c r="J1295" s="106">
        <v>0</v>
      </c>
      <c r="K1295" s="106">
        <v>0</v>
      </c>
      <c r="L1295" s="107">
        <f t="shared" si="122"/>
        <v>640</v>
      </c>
      <c r="M1295" s="107">
        <f t="shared" si="123"/>
        <v>0</v>
      </c>
      <c r="N1295" s="107">
        <f t="shared" si="120"/>
        <v>640</v>
      </c>
      <c r="O1295" s="133">
        <f t="shared" si="124"/>
        <v>1</v>
      </c>
      <c r="P1295" s="133">
        <f t="shared" si="121"/>
        <v>0</v>
      </c>
    </row>
    <row r="1296" spans="1:16" x14ac:dyDescent="0.2">
      <c r="A1296" s="104">
        <v>9549</v>
      </c>
      <c r="B1296" s="105">
        <v>22</v>
      </c>
      <c r="C1296" s="132">
        <f t="shared" si="119"/>
        <v>8.1521153741692665E-4</v>
      </c>
      <c r="D1296" s="106">
        <v>0</v>
      </c>
      <c r="E1296" s="106">
        <v>0</v>
      </c>
      <c r="F1296" s="106">
        <v>0</v>
      </c>
      <c r="G1296" s="106">
        <v>0</v>
      </c>
      <c r="H1296" s="106">
        <v>13984</v>
      </c>
      <c r="I1296" s="106">
        <v>0</v>
      </c>
      <c r="J1296" s="106">
        <v>0</v>
      </c>
      <c r="K1296" s="106">
        <v>0</v>
      </c>
      <c r="L1296" s="107">
        <f t="shared" si="122"/>
        <v>13984</v>
      </c>
      <c r="M1296" s="107">
        <f t="shared" si="123"/>
        <v>0</v>
      </c>
      <c r="N1296" s="107">
        <f t="shared" si="120"/>
        <v>13984</v>
      </c>
      <c r="O1296" s="133">
        <f t="shared" si="124"/>
        <v>11</v>
      </c>
      <c r="P1296" s="133">
        <f t="shared" si="121"/>
        <v>0</v>
      </c>
    </row>
    <row r="1297" spans="1:16" x14ac:dyDescent="0.2">
      <c r="A1297" s="104">
        <v>9549</v>
      </c>
      <c r="B1297" s="105">
        <v>23</v>
      </c>
      <c r="C1297" s="132">
        <f t="shared" si="119"/>
        <v>9.2922713705565765E-4</v>
      </c>
      <c r="D1297" s="106">
        <v>31440</v>
      </c>
      <c r="E1297" s="106">
        <v>0</v>
      </c>
      <c r="F1297" s="106">
        <v>0</v>
      </c>
      <c r="G1297" s="106">
        <v>0</v>
      </c>
      <c r="H1297" s="106">
        <v>0</v>
      </c>
      <c r="I1297" s="106">
        <v>0</v>
      </c>
      <c r="J1297" s="106">
        <v>0</v>
      </c>
      <c r="K1297" s="106">
        <v>0</v>
      </c>
      <c r="L1297" s="107">
        <f t="shared" si="122"/>
        <v>31440</v>
      </c>
      <c r="M1297" s="107">
        <f t="shared" si="123"/>
        <v>0</v>
      </c>
      <c r="N1297" s="107">
        <f t="shared" si="120"/>
        <v>31440</v>
      </c>
      <c r="O1297" s="133">
        <f t="shared" si="124"/>
        <v>29</v>
      </c>
      <c r="P1297" s="133">
        <f t="shared" si="121"/>
        <v>0</v>
      </c>
    </row>
    <row r="1298" spans="1:16" x14ac:dyDescent="0.2">
      <c r="A1298" s="104">
        <v>9549</v>
      </c>
      <c r="B1298" s="105">
        <v>24</v>
      </c>
      <c r="C1298" s="132">
        <f t="shared" si="119"/>
        <v>8.0625316887388357E-4</v>
      </c>
      <c r="D1298" s="106">
        <v>2256</v>
      </c>
      <c r="E1298" s="106">
        <v>0</v>
      </c>
      <c r="F1298" s="106">
        <v>0</v>
      </c>
      <c r="G1298" s="106">
        <v>0</v>
      </c>
      <c r="H1298" s="106">
        <v>0</v>
      </c>
      <c r="I1298" s="106">
        <v>0</v>
      </c>
      <c r="J1298" s="106">
        <v>70664</v>
      </c>
      <c r="K1298" s="106">
        <v>0</v>
      </c>
      <c r="L1298" s="107">
        <f t="shared" si="122"/>
        <v>72920</v>
      </c>
      <c r="M1298" s="107">
        <f t="shared" si="123"/>
        <v>0</v>
      </c>
      <c r="N1298" s="107">
        <f t="shared" si="120"/>
        <v>72920</v>
      </c>
      <c r="O1298" s="133">
        <f t="shared" si="124"/>
        <v>59</v>
      </c>
      <c r="P1298" s="133">
        <f t="shared" si="121"/>
        <v>0</v>
      </c>
    </row>
    <row r="1299" spans="1:16" x14ac:dyDescent="0.2">
      <c r="A1299" s="104">
        <v>9549</v>
      </c>
      <c r="B1299" s="105">
        <v>25</v>
      </c>
      <c r="C1299" s="132">
        <f t="shared" si="119"/>
        <v>6.7513522928934282E-4</v>
      </c>
      <c r="D1299" s="106">
        <v>145056</v>
      </c>
      <c r="E1299" s="106">
        <v>0</v>
      </c>
      <c r="F1299" s="106">
        <v>0</v>
      </c>
      <c r="G1299" s="106">
        <v>0</v>
      </c>
      <c r="H1299" s="106">
        <v>0</v>
      </c>
      <c r="I1299" s="106">
        <v>0</v>
      </c>
      <c r="J1299" s="106">
        <v>0</v>
      </c>
      <c r="K1299" s="106">
        <v>0</v>
      </c>
      <c r="L1299" s="107">
        <f t="shared" si="122"/>
        <v>145056</v>
      </c>
      <c r="M1299" s="107">
        <f t="shared" si="123"/>
        <v>0</v>
      </c>
      <c r="N1299" s="107">
        <f t="shared" si="120"/>
        <v>145056</v>
      </c>
      <c r="O1299" s="133">
        <f t="shared" si="124"/>
        <v>98</v>
      </c>
      <c r="P1299" s="133">
        <f t="shared" si="121"/>
        <v>0</v>
      </c>
    </row>
    <row r="1300" spans="1:16" x14ac:dyDescent="0.2">
      <c r="A1300" s="104">
        <v>9549</v>
      </c>
      <c r="B1300" s="105">
        <v>26</v>
      </c>
      <c r="C1300" s="132">
        <f t="shared" si="119"/>
        <v>9.0398082570708146E-4</v>
      </c>
      <c r="D1300" s="106">
        <v>31296</v>
      </c>
      <c r="E1300" s="106">
        <v>0</v>
      </c>
      <c r="F1300" s="106">
        <v>0</v>
      </c>
      <c r="G1300" s="106">
        <v>0</v>
      </c>
      <c r="H1300" s="106">
        <v>3776</v>
      </c>
      <c r="I1300" s="106">
        <v>0</v>
      </c>
      <c r="J1300" s="106">
        <v>927</v>
      </c>
      <c r="K1300" s="106">
        <v>0</v>
      </c>
      <c r="L1300" s="107">
        <f t="shared" si="122"/>
        <v>35999</v>
      </c>
      <c r="M1300" s="107">
        <f t="shared" si="123"/>
        <v>0</v>
      </c>
      <c r="N1300" s="107">
        <f t="shared" si="120"/>
        <v>35999</v>
      </c>
      <c r="O1300" s="133">
        <f t="shared" si="124"/>
        <v>33</v>
      </c>
      <c r="P1300" s="133">
        <f t="shared" si="121"/>
        <v>0</v>
      </c>
    </row>
    <row r="1301" spans="1:16" x14ac:dyDescent="0.2">
      <c r="A1301" s="104">
        <v>9549</v>
      </c>
      <c r="B1301" s="105">
        <v>27</v>
      </c>
      <c r="C1301" s="132">
        <f t="shared" si="119"/>
        <v>0</v>
      </c>
      <c r="D1301" s="106">
        <v>0</v>
      </c>
      <c r="E1301" s="106">
        <v>0</v>
      </c>
      <c r="F1301" s="106">
        <v>0</v>
      </c>
      <c r="G1301" s="106">
        <v>0</v>
      </c>
      <c r="H1301" s="106">
        <v>0</v>
      </c>
      <c r="I1301" s="106">
        <v>0</v>
      </c>
      <c r="J1301" s="106">
        <v>0</v>
      </c>
      <c r="K1301" s="106">
        <v>0</v>
      </c>
      <c r="L1301" s="107">
        <f t="shared" si="122"/>
        <v>0</v>
      </c>
      <c r="M1301" s="107">
        <f t="shared" si="123"/>
        <v>0</v>
      </c>
      <c r="N1301" s="107">
        <f t="shared" si="120"/>
        <v>0</v>
      </c>
      <c r="O1301" s="133">
        <f t="shared" si="124"/>
        <v>0</v>
      </c>
      <c r="P1301" s="133">
        <f t="shared" si="121"/>
        <v>0</v>
      </c>
    </row>
    <row r="1302" spans="1:16" x14ac:dyDescent="0.2">
      <c r="A1302" s="104">
        <v>3668</v>
      </c>
      <c r="B1302" s="105">
        <v>1</v>
      </c>
      <c r="C1302" s="132">
        <f t="shared" si="119"/>
        <v>8.1032515457526674E-4</v>
      </c>
      <c r="D1302" s="106">
        <v>5184</v>
      </c>
      <c r="E1302" s="106">
        <v>0</v>
      </c>
      <c r="F1302" s="106">
        <v>0</v>
      </c>
      <c r="G1302" s="106">
        <v>0</v>
      </c>
      <c r="H1302" s="106">
        <v>0</v>
      </c>
      <c r="I1302" s="106">
        <v>0</v>
      </c>
      <c r="J1302" s="106">
        <v>0</v>
      </c>
      <c r="K1302" s="106">
        <v>0</v>
      </c>
      <c r="L1302" s="107">
        <f t="shared" si="122"/>
        <v>5184</v>
      </c>
      <c r="M1302" s="107">
        <f t="shared" si="123"/>
        <v>0</v>
      </c>
      <c r="N1302" s="107">
        <f t="shared" si="120"/>
        <v>5184</v>
      </c>
      <c r="O1302" s="133">
        <f t="shared" si="124"/>
        <v>4</v>
      </c>
      <c r="P1302" s="133">
        <f t="shared" si="121"/>
        <v>0</v>
      </c>
    </row>
    <row r="1303" spans="1:16" x14ac:dyDescent="0.2">
      <c r="A1303" s="104">
        <v>3668</v>
      </c>
      <c r="B1303" s="105">
        <v>2</v>
      </c>
      <c r="C1303" s="132">
        <f t="shared" si="119"/>
        <v>8.1765472883775655E-4</v>
      </c>
      <c r="D1303" s="106">
        <v>0</v>
      </c>
      <c r="E1303" s="106">
        <v>0</v>
      </c>
      <c r="F1303" s="106">
        <v>0</v>
      </c>
      <c r="G1303" s="106">
        <v>0</v>
      </c>
      <c r="H1303" s="106">
        <v>70448</v>
      </c>
      <c r="I1303" s="106">
        <v>0</v>
      </c>
      <c r="J1303" s="106">
        <v>0</v>
      </c>
      <c r="K1303" s="106">
        <v>0</v>
      </c>
      <c r="L1303" s="107">
        <f t="shared" si="122"/>
        <v>70448</v>
      </c>
      <c r="M1303" s="107">
        <f t="shared" si="123"/>
        <v>0</v>
      </c>
      <c r="N1303" s="107">
        <f t="shared" si="120"/>
        <v>70448</v>
      </c>
      <c r="O1303" s="133">
        <f t="shared" si="124"/>
        <v>58</v>
      </c>
      <c r="P1303" s="133">
        <f t="shared" si="121"/>
        <v>0</v>
      </c>
    </row>
    <row r="1304" spans="1:16" x14ac:dyDescent="0.2">
      <c r="A1304" s="104">
        <v>3668</v>
      </c>
      <c r="B1304" s="105">
        <v>3</v>
      </c>
      <c r="C1304" s="132">
        <f t="shared" si="119"/>
        <v>7.3214302910870838E-4</v>
      </c>
      <c r="D1304" s="106">
        <v>0</v>
      </c>
      <c r="E1304" s="106">
        <v>433696</v>
      </c>
      <c r="F1304" s="106">
        <v>0</v>
      </c>
      <c r="G1304" s="106">
        <v>0</v>
      </c>
      <c r="H1304" s="106">
        <v>52640</v>
      </c>
      <c r="I1304" s="106">
        <v>0</v>
      </c>
      <c r="J1304" s="106">
        <v>400</v>
      </c>
      <c r="K1304" s="106">
        <v>612</v>
      </c>
      <c r="L1304" s="107">
        <f t="shared" si="122"/>
        <v>487348</v>
      </c>
      <c r="M1304" s="107">
        <f t="shared" si="123"/>
        <v>43430.8</v>
      </c>
      <c r="N1304" s="107">
        <f t="shared" si="120"/>
        <v>530778.80000000005</v>
      </c>
      <c r="O1304" s="133">
        <f t="shared" si="124"/>
        <v>389</v>
      </c>
      <c r="P1304" s="133">
        <f t="shared" si="121"/>
        <v>0</v>
      </c>
    </row>
    <row r="1305" spans="1:16" x14ac:dyDescent="0.2">
      <c r="A1305" s="104">
        <v>3668</v>
      </c>
      <c r="B1305" s="105">
        <v>4</v>
      </c>
      <c r="C1305" s="132">
        <f t="shared" si="119"/>
        <v>7.2969983768787848E-4</v>
      </c>
      <c r="D1305" s="106">
        <v>49536</v>
      </c>
      <c r="E1305" s="106">
        <v>23040</v>
      </c>
      <c r="F1305" s="106">
        <v>0</v>
      </c>
      <c r="G1305" s="106">
        <v>0</v>
      </c>
      <c r="H1305" s="106">
        <v>21360</v>
      </c>
      <c r="I1305" s="106">
        <v>22976</v>
      </c>
      <c r="J1305" s="106">
        <v>14282</v>
      </c>
      <c r="K1305" s="106">
        <v>4417</v>
      </c>
      <c r="L1305" s="107">
        <f t="shared" si="122"/>
        <v>135611</v>
      </c>
      <c r="M1305" s="107">
        <f t="shared" si="123"/>
        <v>5043.3</v>
      </c>
      <c r="N1305" s="107">
        <f t="shared" si="120"/>
        <v>140654.29999999999</v>
      </c>
      <c r="O1305" s="133">
        <f t="shared" si="124"/>
        <v>103</v>
      </c>
      <c r="P1305" s="133">
        <f t="shared" si="121"/>
        <v>0</v>
      </c>
    </row>
    <row r="1306" spans="1:16" x14ac:dyDescent="0.2">
      <c r="A1306" s="104">
        <v>3668</v>
      </c>
      <c r="B1306" s="105">
        <v>5</v>
      </c>
      <c r="C1306" s="132">
        <f t="shared" si="119"/>
        <v>2.8715643166154678E-3</v>
      </c>
      <c r="D1306" s="106">
        <v>0</v>
      </c>
      <c r="E1306" s="106">
        <v>0</v>
      </c>
      <c r="F1306" s="106">
        <v>0</v>
      </c>
      <c r="G1306" s="106">
        <v>0</v>
      </c>
      <c r="H1306" s="106">
        <v>0</v>
      </c>
      <c r="I1306" s="106">
        <v>0</v>
      </c>
      <c r="J1306" s="106">
        <v>0</v>
      </c>
      <c r="K1306" s="106">
        <v>0</v>
      </c>
      <c r="L1306" s="107">
        <f t="shared" si="122"/>
        <v>0</v>
      </c>
      <c r="M1306" s="107">
        <f t="shared" si="123"/>
        <v>0</v>
      </c>
      <c r="N1306" s="107">
        <f t="shared" si="120"/>
        <v>0</v>
      </c>
      <c r="O1306" s="133">
        <f t="shared" si="124"/>
        <v>0</v>
      </c>
      <c r="P1306" s="133">
        <f t="shared" si="121"/>
        <v>0</v>
      </c>
    </row>
    <row r="1307" spans="1:16" x14ac:dyDescent="0.2">
      <c r="A1307" s="104">
        <v>3668</v>
      </c>
      <c r="B1307" s="105">
        <v>6</v>
      </c>
      <c r="C1307" s="132">
        <f t="shared" si="119"/>
        <v>7.9485160891001037E-4</v>
      </c>
      <c r="D1307" s="106">
        <v>0</v>
      </c>
      <c r="E1307" s="106">
        <v>0</v>
      </c>
      <c r="F1307" s="106">
        <v>0</v>
      </c>
      <c r="G1307" s="106">
        <v>0</v>
      </c>
      <c r="H1307" s="106">
        <v>5568</v>
      </c>
      <c r="I1307" s="106">
        <v>0</v>
      </c>
      <c r="J1307" s="106">
        <v>72</v>
      </c>
      <c r="K1307" s="106">
        <v>0</v>
      </c>
      <c r="L1307" s="107">
        <f t="shared" si="122"/>
        <v>5640</v>
      </c>
      <c r="M1307" s="107">
        <f t="shared" si="123"/>
        <v>0</v>
      </c>
      <c r="N1307" s="107">
        <f t="shared" si="120"/>
        <v>5640</v>
      </c>
      <c r="O1307" s="133">
        <f t="shared" si="124"/>
        <v>4</v>
      </c>
      <c r="P1307" s="133">
        <f t="shared" si="121"/>
        <v>0</v>
      </c>
    </row>
    <row r="1308" spans="1:16" x14ac:dyDescent="0.2">
      <c r="A1308" s="104">
        <v>3668</v>
      </c>
      <c r="B1308" s="105">
        <v>7</v>
      </c>
      <c r="C1308" s="132">
        <f t="shared" si="119"/>
        <v>8.746625286571221E-4</v>
      </c>
      <c r="D1308" s="106">
        <v>0</v>
      </c>
      <c r="E1308" s="106">
        <v>58208</v>
      </c>
      <c r="F1308" s="106">
        <v>0</v>
      </c>
      <c r="G1308" s="106">
        <v>0</v>
      </c>
      <c r="H1308" s="106">
        <v>0</v>
      </c>
      <c r="I1308" s="106">
        <v>26080</v>
      </c>
      <c r="J1308" s="106">
        <v>0</v>
      </c>
      <c r="K1308" s="106">
        <v>1864</v>
      </c>
      <c r="L1308" s="107">
        <f t="shared" si="122"/>
        <v>86152</v>
      </c>
      <c r="M1308" s="107">
        <f t="shared" si="123"/>
        <v>8615.2000000000007</v>
      </c>
      <c r="N1308" s="107">
        <f t="shared" si="120"/>
        <v>94767.2</v>
      </c>
      <c r="O1308" s="133">
        <f t="shared" si="124"/>
        <v>83</v>
      </c>
      <c r="P1308" s="133">
        <f t="shared" si="121"/>
        <v>0</v>
      </c>
    </row>
    <row r="1309" spans="1:16" x14ac:dyDescent="0.2">
      <c r="A1309" s="104">
        <v>3668</v>
      </c>
      <c r="B1309" s="105">
        <v>8</v>
      </c>
      <c r="C1309" s="132">
        <f t="shared" si="119"/>
        <v>9.0886720854874148E-4</v>
      </c>
      <c r="D1309" s="106">
        <v>0</v>
      </c>
      <c r="E1309" s="106">
        <v>0</v>
      </c>
      <c r="F1309" s="106">
        <v>0</v>
      </c>
      <c r="G1309" s="106">
        <v>0</v>
      </c>
      <c r="H1309" s="106">
        <v>8832</v>
      </c>
      <c r="I1309" s="106">
        <v>0</v>
      </c>
      <c r="J1309" s="106">
        <v>1188</v>
      </c>
      <c r="K1309" s="106">
        <v>0</v>
      </c>
      <c r="L1309" s="107">
        <f t="shared" si="122"/>
        <v>10020</v>
      </c>
      <c r="M1309" s="107">
        <f t="shared" si="123"/>
        <v>0</v>
      </c>
      <c r="N1309" s="107">
        <f t="shared" si="120"/>
        <v>10020</v>
      </c>
      <c r="O1309" s="133">
        <f t="shared" si="124"/>
        <v>9</v>
      </c>
      <c r="P1309" s="133">
        <f t="shared" si="121"/>
        <v>0</v>
      </c>
    </row>
    <row r="1310" spans="1:16" x14ac:dyDescent="0.2">
      <c r="A1310" s="104">
        <v>3668</v>
      </c>
      <c r="B1310" s="105">
        <v>9</v>
      </c>
      <c r="C1310" s="132">
        <f t="shared" si="119"/>
        <v>7.8019246038503074E-4</v>
      </c>
      <c r="D1310" s="106">
        <v>12096</v>
      </c>
      <c r="E1310" s="106">
        <v>12768</v>
      </c>
      <c r="F1310" s="106">
        <v>0</v>
      </c>
      <c r="G1310" s="106">
        <v>0</v>
      </c>
      <c r="H1310" s="106">
        <v>69200</v>
      </c>
      <c r="I1310" s="106">
        <v>0</v>
      </c>
      <c r="J1310" s="106">
        <v>3227</v>
      </c>
      <c r="K1310" s="106">
        <v>0</v>
      </c>
      <c r="L1310" s="107">
        <f t="shared" si="122"/>
        <v>97291</v>
      </c>
      <c r="M1310" s="107">
        <f t="shared" si="123"/>
        <v>1276.8000000000002</v>
      </c>
      <c r="N1310" s="107">
        <f t="shared" si="120"/>
        <v>98567.8</v>
      </c>
      <c r="O1310" s="133">
        <f t="shared" si="124"/>
        <v>77</v>
      </c>
      <c r="P1310" s="133">
        <f t="shared" si="121"/>
        <v>0</v>
      </c>
    </row>
    <row r="1311" spans="1:16" x14ac:dyDescent="0.2">
      <c r="A1311" s="104">
        <v>3668</v>
      </c>
      <c r="B1311" s="105">
        <v>10</v>
      </c>
      <c r="C1311" s="132">
        <f t="shared" si="119"/>
        <v>1.1564439391928429E-3</v>
      </c>
      <c r="D1311" s="106">
        <v>0</v>
      </c>
      <c r="E1311" s="106">
        <v>720</v>
      </c>
      <c r="F1311" s="106">
        <v>0</v>
      </c>
      <c r="G1311" s="106">
        <v>0</v>
      </c>
      <c r="H1311" s="106">
        <v>0</v>
      </c>
      <c r="I1311" s="106">
        <v>0</v>
      </c>
      <c r="J1311" s="106">
        <v>0</v>
      </c>
      <c r="K1311" s="106">
        <v>0</v>
      </c>
      <c r="L1311" s="107">
        <f t="shared" si="122"/>
        <v>720</v>
      </c>
      <c r="M1311" s="107">
        <f t="shared" si="123"/>
        <v>72</v>
      </c>
      <c r="N1311" s="107">
        <f t="shared" si="120"/>
        <v>792</v>
      </c>
      <c r="O1311" s="133">
        <f t="shared" si="124"/>
        <v>1</v>
      </c>
      <c r="P1311" s="133">
        <f t="shared" si="121"/>
        <v>0</v>
      </c>
    </row>
    <row r="1312" spans="1:16" x14ac:dyDescent="0.2">
      <c r="A1312" s="104">
        <v>3668</v>
      </c>
      <c r="B1312" s="105">
        <v>11</v>
      </c>
      <c r="C1312" s="132">
        <f t="shared" si="119"/>
        <v>8.0055238889194702E-4</v>
      </c>
      <c r="D1312" s="106">
        <v>0</v>
      </c>
      <c r="E1312" s="106">
        <v>1728</v>
      </c>
      <c r="F1312" s="106">
        <v>0</v>
      </c>
      <c r="G1312" s="106">
        <v>0</v>
      </c>
      <c r="H1312" s="106">
        <v>0</v>
      </c>
      <c r="I1312" s="106">
        <v>69424</v>
      </c>
      <c r="J1312" s="106">
        <v>0</v>
      </c>
      <c r="K1312" s="106">
        <v>896</v>
      </c>
      <c r="L1312" s="107">
        <f t="shared" si="122"/>
        <v>72048</v>
      </c>
      <c r="M1312" s="107">
        <f t="shared" si="123"/>
        <v>7204.8</v>
      </c>
      <c r="N1312" s="107">
        <f t="shared" si="120"/>
        <v>79252.800000000003</v>
      </c>
      <c r="O1312" s="133">
        <f t="shared" si="124"/>
        <v>63</v>
      </c>
      <c r="P1312" s="133">
        <f t="shared" si="121"/>
        <v>0</v>
      </c>
    </row>
    <row r="1313" spans="1:16" x14ac:dyDescent="0.2">
      <c r="A1313" s="104">
        <v>3668</v>
      </c>
      <c r="B1313" s="105">
        <v>12</v>
      </c>
      <c r="C1313" s="132">
        <f t="shared" ref="C1313:C1328" si="125">C1286</f>
        <v>7.6960529756143418E-4</v>
      </c>
      <c r="D1313" s="106">
        <v>409824</v>
      </c>
      <c r="E1313" s="106">
        <v>0</v>
      </c>
      <c r="F1313" s="106">
        <v>0</v>
      </c>
      <c r="G1313" s="106">
        <v>55280</v>
      </c>
      <c r="H1313" s="106">
        <v>672</v>
      </c>
      <c r="I1313" s="106">
        <v>0</v>
      </c>
      <c r="J1313" s="106">
        <v>48</v>
      </c>
      <c r="K1313" s="106">
        <v>0</v>
      </c>
      <c r="L1313" s="107">
        <f t="shared" si="122"/>
        <v>465824</v>
      </c>
      <c r="M1313" s="107">
        <f t="shared" si="123"/>
        <v>0</v>
      </c>
      <c r="N1313" s="107">
        <f t="shared" si="120"/>
        <v>465824</v>
      </c>
      <c r="O1313" s="133">
        <f t="shared" si="124"/>
        <v>359</v>
      </c>
      <c r="P1313" s="133">
        <f t="shared" si="121"/>
        <v>42.543780849196082</v>
      </c>
    </row>
    <row r="1314" spans="1:16" x14ac:dyDescent="0.2">
      <c r="A1314" s="104">
        <v>3668</v>
      </c>
      <c r="B1314" s="105">
        <v>13</v>
      </c>
      <c r="C1314" s="132">
        <f t="shared" si="125"/>
        <v>7.1666948344345212E-4</v>
      </c>
      <c r="D1314" s="106">
        <v>10544</v>
      </c>
      <c r="E1314" s="106">
        <v>0</v>
      </c>
      <c r="F1314" s="106">
        <v>0</v>
      </c>
      <c r="G1314" s="106">
        <v>0</v>
      </c>
      <c r="H1314" s="106">
        <v>0</v>
      </c>
      <c r="I1314" s="106">
        <v>0</v>
      </c>
      <c r="J1314" s="106">
        <v>0</v>
      </c>
      <c r="K1314" s="106">
        <v>0</v>
      </c>
      <c r="L1314" s="107">
        <f t="shared" si="122"/>
        <v>10544</v>
      </c>
      <c r="M1314" s="107">
        <f t="shared" si="123"/>
        <v>0</v>
      </c>
      <c r="N1314" s="107">
        <f t="shared" si="120"/>
        <v>10544</v>
      </c>
      <c r="O1314" s="133">
        <f t="shared" si="124"/>
        <v>8</v>
      </c>
      <c r="P1314" s="133">
        <f t="shared" si="121"/>
        <v>0</v>
      </c>
    </row>
    <row r="1315" spans="1:16" x14ac:dyDescent="0.2">
      <c r="A1315" s="104">
        <v>3668</v>
      </c>
      <c r="B1315" s="105">
        <v>14</v>
      </c>
      <c r="C1315" s="132">
        <f t="shared" si="125"/>
        <v>1.1613303220345029E-3</v>
      </c>
      <c r="D1315" s="106">
        <v>0</v>
      </c>
      <c r="E1315" s="106">
        <v>0</v>
      </c>
      <c r="F1315" s="106">
        <v>0</v>
      </c>
      <c r="G1315" s="106">
        <v>0</v>
      </c>
      <c r="H1315" s="106">
        <v>0</v>
      </c>
      <c r="I1315" s="106">
        <v>68144</v>
      </c>
      <c r="J1315" s="106">
        <v>0</v>
      </c>
      <c r="K1315" s="106">
        <v>6654</v>
      </c>
      <c r="L1315" s="107">
        <f t="shared" si="122"/>
        <v>74798</v>
      </c>
      <c r="M1315" s="107">
        <f t="shared" si="123"/>
        <v>7479.8</v>
      </c>
      <c r="N1315" s="107">
        <f t="shared" si="120"/>
        <v>82277.8</v>
      </c>
      <c r="O1315" s="133">
        <f t="shared" si="124"/>
        <v>96</v>
      </c>
      <c r="P1315" s="133">
        <f t="shared" si="121"/>
        <v>0</v>
      </c>
    </row>
    <row r="1316" spans="1:16" x14ac:dyDescent="0.2">
      <c r="A1316" s="104">
        <v>3668</v>
      </c>
      <c r="B1316" s="105">
        <v>15</v>
      </c>
      <c r="C1316" s="132">
        <f t="shared" si="125"/>
        <v>1.6320518691144066E-3</v>
      </c>
      <c r="D1316" s="106">
        <v>0</v>
      </c>
      <c r="E1316" s="106">
        <v>0</v>
      </c>
      <c r="F1316" s="106">
        <v>0</v>
      </c>
      <c r="G1316" s="106">
        <v>0</v>
      </c>
      <c r="H1316" s="106">
        <v>0</v>
      </c>
      <c r="I1316" s="106">
        <v>32928</v>
      </c>
      <c r="J1316" s="106">
        <v>0</v>
      </c>
      <c r="K1316" s="106">
        <v>0</v>
      </c>
      <c r="L1316" s="107">
        <f t="shared" si="122"/>
        <v>32928</v>
      </c>
      <c r="M1316" s="107">
        <f t="shared" si="123"/>
        <v>3292.8</v>
      </c>
      <c r="N1316" s="107">
        <f t="shared" si="120"/>
        <v>36220.800000000003</v>
      </c>
      <c r="O1316" s="133">
        <f t="shared" si="124"/>
        <v>59</v>
      </c>
      <c r="P1316" s="133">
        <f t="shared" si="121"/>
        <v>0</v>
      </c>
    </row>
    <row r="1317" spans="1:16" x14ac:dyDescent="0.2">
      <c r="A1317" s="104">
        <v>3668</v>
      </c>
      <c r="B1317" s="105">
        <v>16</v>
      </c>
      <c r="C1317" s="132">
        <f t="shared" si="125"/>
        <v>9.4958706556257393E-4</v>
      </c>
      <c r="D1317" s="106">
        <v>6048</v>
      </c>
      <c r="E1317" s="106">
        <v>0</v>
      </c>
      <c r="F1317" s="106">
        <v>0</v>
      </c>
      <c r="G1317" s="106">
        <v>0</v>
      </c>
      <c r="H1317" s="106">
        <v>2720</v>
      </c>
      <c r="I1317" s="106">
        <v>114016</v>
      </c>
      <c r="J1317" s="106">
        <v>0</v>
      </c>
      <c r="K1317" s="106">
        <v>13063</v>
      </c>
      <c r="L1317" s="107">
        <f t="shared" si="122"/>
        <v>135847</v>
      </c>
      <c r="M1317" s="107">
        <f t="shared" si="123"/>
        <v>12707.900000000001</v>
      </c>
      <c r="N1317" s="107">
        <f t="shared" si="120"/>
        <v>148554.9</v>
      </c>
      <c r="O1317" s="133">
        <f t="shared" si="124"/>
        <v>141</v>
      </c>
      <c r="P1317" s="133">
        <f t="shared" si="121"/>
        <v>0</v>
      </c>
    </row>
    <row r="1318" spans="1:16" x14ac:dyDescent="0.2">
      <c r="A1318" s="104">
        <v>3668</v>
      </c>
      <c r="B1318" s="105">
        <v>17</v>
      </c>
      <c r="C1318" s="132">
        <f t="shared" si="125"/>
        <v>1.30303542444264E-3</v>
      </c>
      <c r="D1318" s="106">
        <v>0</v>
      </c>
      <c r="E1318" s="106">
        <v>0</v>
      </c>
      <c r="F1318" s="106">
        <v>0</v>
      </c>
      <c r="G1318" s="106">
        <v>0</v>
      </c>
      <c r="H1318" s="106">
        <v>0</v>
      </c>
      <c r="I1318" s="106">
        <v>0</v>
      </c>
      <c r="J1318" s="106">
        <v>0</v>
      </c>
      <c r="K1318" s="106">
        <v>0</v>
      </c>
      <c r="L1318" s="107">
        <f t="shared" si="122"/>
        <v>0</v>
      </c>
      <c r="M1318" s="107">
        <f t="shared" si="123"/>
        <v>0</v>
      </c>
      <c r="N1318" s="107">
        <f t="shared" si="120"/>
        <v>0</v>
      </c>
      <c r="O1318" s="133">
        <f t="shared" si="124"/>
        <v>0</v>
      </c>
      <c r="P1318" s="133">
        <f t="shared" si="121"/>
        <v>0</v>
      </c>
    </row>
    <row r="1319" spans="1:16" x14ac:dyDescent="0.2">
      <c r="A1319" s="104">
        <v>3668</v>
      </c>
      <c r="B1319" s="105">
        <v>18</v>
      </c>
      <c r="C1319" s="132">
        <f t="shared" si="125"/>
        <v>9.8053415689308655E-4</v>
      </c>
      <c r="D1319" s="106">
        <v>0</v>
      </c>
      <c r="E1319" s="106">
        <v>0</v>
      </c>
      <c r="F1319" s="106">
        <v>0</v>
      </c>
      <c r="G1319" s="106">
        <v>0</v>
      </c>
      <c r="H1319" s="106">
        <v>0</v>
      </c>
      <c r="I1319" s="106">
        <v>45280</v>
      </c>
      <c r="J1319" s="106">
        <v>0</v>
      </c>
      <c r="K1319" s="106">
        <v>0</v>
      </c>
      <c r="L1319" s="107">
        <f t="shared" si="122"/>
        <v>45280</v>
      </c>
      <c r="M1319" s="107">
        <f t="shared" si="123"/>
        <v>4528</v>
      </c>
      <c r="N1319" s="107">
        <f t="shared" ref="N1319:N1328" si="126">SUM(L1319:M1319)</f>
        <v>49808</v>
      </c>
      <c r="O1319" s="133">
        <f t="shared" si="124"/>
        <v>49</v>
      </c>
      <c r="P1319" s="133">
        <f t="shared" si="121"/>
        <v>0</v>
      </c>
    </row>
    <row r="1320" spans="1:16" x14ac:dyDescent="0.2">
      <c r="A1320" s="104">
        <v>3668</v>
      </c>
      <c r="B1320" s="105">
        <v>19</v>
      </c>
      <c r="C1320" s="132">
        <f t="shared" si="125"/>
        <v>7.2644224912677183E-4</v>
      </c>
      <c r="D1320" s="106">
        <v>0</v>
      </c>
      <c r="E1320" s="106">
        <v>241056</v>
      </c>
      <c r="F1320" s="106">
        <v>54048</v>
      </c>
      <c r="G1320" s="106">
        <v>0</v>
      </c>
      <c r="H1320" s="106">
        <v>0</v>
      </c>
      <c r="I1320" s="106">
        <v>0</v>
      </c>
      <c r="J1320" s="106">
        <v>0</v>
      </c>
      <c r="K1320" s="106">
        <v>0</v>
      </c>
      <c r="L1320" s="107">
        <f t="shared" si="122"/>
        <v>295104</v>
      </c>
      <c r="M1320" s="107">
        <f t="shared" si="123"/>
        <v>29510.400000000001</v>
      </c>
      <c r="N1320" s="107">
        <f t="shared" si="126"/>
        <v>324614.40000000002</v>
      </c>
      <c r="O1320" s="133">
        <f t="shared" si="124"/>
        <v>236</v>
      </c>
      <c r="P1320" s="133">
        <f t="shared" si="121"/>
        <v>43.189025748884141</v>
      </c>
    </row>
    <row r="1321" spans="1:16" x14ac:dyDescent="0.2">
      <c r="A1321" s="104">
        <v>3668</v>
      </c>
      <c r="B1321" s="105">
        <v>20</v>
      </c>
      <c r="C1321" s="132">
        <f t="shared" si="125"/>
        <v>9.0235203142652819E-4</v>
      </c>
      <c r="D1321" s="106">
        <v>0</v>
      </c>
      <c r="E1321" s="106">
        <v>0</v>
      </c>
      <c r="F1321" s="106">
        <v>0</v>
      </c>
      <c r="G1321" s="106">
        <v>0</v>
      </c>
      <c r="H1321" s="106">
        <v>23648</v>
      </c>
      <c r="I1321" s="106">
        <v>0</v>
      </c>
      <c r="J1321" s="106">
        <v>0</v>
      </c>
      <c r="K1321" s="106">
        <v>0</v>
      </c>
      <c r="L1321" s="107">
        <f t="shared" si="122"/>
        <v>23648</v>
      </c>
      <c r="M1321" s="107">
        <f t="shared" si="123"/>
        <v>0</v>
      </c>
      <c r="N1321" s="107">
        <f t="shared" si="126"/>
        <v>23648</v>
      </c>
      <c r="O1321" s="133">
        <f t="shared" si="124"/>
        <v>21</v>
      </c>
      <c r="P1321" s="133">
        <f t="shared" si="121"/>
        <v>0</v>
      </c>
    </row>
    <row r="1322" spans="1:16" x14ac:dyDescent="0.2">
      <c r="A1322" s="104">
        <v>3668</v>
      </c>
      <c r="B1322" s="105">
        <v>21</v>
      </c>
      <c r="C1322" s="132">
        <f t="shared" si="125"/>
        <v>9.2026876851261457E-4</v>
      </c>
      <c r="D1322" s="106">
        <v>0</v>
      </c>
      <c r="E1322" s="106">
        <v>0</v>
      </c>
      <c r="F1322" s="106">
        <v>0</v>
      </c>
      <c r="G1322" s="106">
        <v>0</v>
      </c>
      <c r="H1322" s="106">
        <v>0</v>
      </c>
      <c r="I1322" s="106">
        <v>0</v>
      </c>
      <c r="J1322" s="106">
        <v>0</v>
      </c>
      <c r="K1322" s="106">
        <v>0</v>
      </c>
      <c r="L1322" s="107">
        <f t="shared" si="122"/>
        <v>0</v>
      </c>
      <c r="M1322" s="107">
        <f t="shared" si="123"/>
        <v>0</v>
      </c>
      <c r="N1322" s="107">
        <f t="shared" si="126"/>
        <v>0</v>
      </c>
      <c r="O1322" s="133">
        <f t="shared" si="124"/>
        <v>0</v>
      </c>
      <c r="P1322" s="133">
        <f t="shared" si="121"/>
        <v>0</v>
      </c>
    </row>
    <row r="1323" spans="1:16" x14ac:dyDescent="0.2">
      <c r="A1323" s="104">
        <v>3668</v>
      </c>
      <c r="B1323" s="105">
        <v>22</v>
      </c>
      <c r="C1323" s="132">
        <f t="shared" si="125"/>
        <v>8.1521153741692665E-4</v>
      </c>
      <c r="D1323" s="106">
        <v>0</v>
      </c>
      <c r="E1323" s="106">
        <v>0</v>
      </c>
      <c r="F1323" s="106">
        <v>0</v>
      </c>
      <c r="G1323" s="106">
        <v>0</v>
      </c>
      <c r="H1323" s="106">
        <v>3648</v>
      </c>
      <c r="I1323" s="106">
        <v>0</v>
      </c>
      <c r="J1323" s="106">
        <v>120</v>
      </c>
      <c r="K1323" s="106">
        <v>0</v>
      </c>
      <c r="L1323" s="107">
        <f t="shared" si="122"/>
        <v>3768</v>
      </c>
      <c r="M1323" s="107">
        <f t="shared" si="123"/>
        <v>0</v>
      </c>
      <c r="N1323" s="107">
        <f t="shared" si="126"/>
        <v>3768</v>
      </c>
      <c r="O1323" s="133">
        <f t="shared" si="124"/>
        <v>3</v>
      </c>
      <c r="P1323" s="133">
        <f t="shared" si="121"/>
        <v>0</v>
      </c>
    </row>
    <row r="1324" spans="1:16" x14ac:dyDescent="0.2">
      <c r="A1324" s="104">
        <v>3668</v>
      </c>
      <c r="B1324" s="105">
        <v>23</v>
      </c>
      <c r="C1324" s="132">
        <f t="shared" si="125"/>
        <v>9.2922713705565765E-4</v>
      </c>
      <c r="D1324" s="106">
        <v>27408</v>
      </c>
      <c r="E1324" s="106">
        <v>0</v>
      </c>
      <c r="F1324" s="106">
        <v>0</v>
      </c>
      <c r="G1324" s="106">
        <v>0</v>
      </c>
      <c r="H1324" s="106">
        <v>0</v>
      </c>
      <c r="I1324" s="106">
        <v>0</v>
      </c>
      <c r="J1324" s="106">
        <v>62</v>
      </c>
      <c r="K1324" s="106">
        <v>0</v>
      </c>
      <c r="L1324" s="107">
        <f t="shared" si="122"/>
        <v>27470</v>
      </c>
      <c r="M1324" s="107">
        <f t="shared" si="123"/>
        <v>0</v>
      </c>
      <c r="N1324" s="107">
        <f t="shared" si="126"/>
        <v>27470</v>
      </c>
      <c r="O1324" s="133">
        <f t="shared" si="124"/>
        <v>26</v>
      </c>
      <c r="P1324" s="133">
        <f t="shared" si="121"/>
        <v>0</v>
      </c>
    </row>
    <row r="1325" spans="1:16" x14ac:dyDescent="0.2">
      <c r="A1325" s="104">
        <v>3668</v>
      </c>
      <c r="B1325" s="105">
        <v>24</v>
      </c>
      <c r="C1325" s="132">
        <f t="shared" si="125"/>
        <v>8.0625316887388357E-4</v>
      </c>
      <c r="D1325" s="106">
        <v>14160</v>
      </c>
      <c r="E1325" s="106">
        <v>0</v>
      </c>
      <c r="F1325" s="106">
        <v>0</v>
      </c>
      <c r="G1325" s="106">
        <v>0</v>
      </c>
      <c r="H1325" s="106">
        <v>43824</v>
      </c>
      <c r="I1325" s="106">
        <v>0</v>
      </c>
      <c r="J1325" s="106">
        <v>962</v>
      </c>
      <c r="K1325" s="106">
        <v>0</v>
      </c>
      <c r="L1325" s="107">
        <f t="shared" si="122"/>
        <v>58946</v>
      </c>
      <c r="M1325" s="107">
        <f t="shared" si="123"/>
        <v>0</v>
      </c>
      <c r="N1325" s="107">
        <f t="shared" si="126"/>
        <v>58946</v>
      </c>
      <c r="O1325" s="133">
        <f t="shared" si="124"/>
        <v>48</v>
      </c>
      <c r="P1325" s="133">
        <f t="shared" si="121"/>
        <v>0</v>
      </c>
    </row>
    <row r="1326" spans="1:16" x14ac:dyDescent="0.2">
      <c r="A1326" s="104">
        <v>3668</v>
      </c>
      <c r="B1326" s="105">
        <v>25</v>
      </c>
      <c r="C1326" s="132">
        <f t="shared" si="125"/>
        <v>6.7513522928934282E-4</v>
      </c>
      <c r="D1326" s="106">
        <v>577536</v>
      </c>
      <c r="E1326" s="106">
        <v>0</v>
      </c>
      <c r="F1326" s="106">
        <v>0</v>
      </c>
      <c r="G1326" s="106">
        <v>0</v>
      </c>
      <c r="H1326" s="106">
        <v>2016</v>
      </c>
      <c r="I1326" s="106">
        <v>0</v>
      </c>
      <c r="J1326" s="106">
        <v>0</v>
      </c>
      <c r="K1326" s="106">
        <v>0</v>
      </c>
      <c r="L1326" s="107">
        <f t="shared" si="122"/>
        <v>579552</v>
      </c>
      <c r="M1326" s="107">
        <f t="shared" si="123"/>
        <v>0</v>
      </c>
      <c r="N1326" s="107">
        <f t="shared" si="126"/>
        <v>579552</v>
      </c>
      <c r="O1326" s="133">
        <f t="shared" si="124"/>
        <v>391</v>
      </c>
      <c r="P1326" s="133">
        <f t="shared" si="121"/>
        <v>0</v>
      </c>
    </row>
    <row r="1327" spans="1:16" x14ac:dyDescent="0.2">
      <c r="A1327" s="104">
        <v>3668</v>
      </c>
      <c r="B1327" s="105">
        <v>26</v>
      </c>
      <c r="C1327" s="132">
        <f t="shared" si="125"/>
        <v>9.0398082570708146E-4</v>
      </c>
      <c r="D1327" s="106">
        <v>80696</v>
      </c>
      <c r="E1327" s="106">
        <v>0</v>
      </c>
      <c r="F1327" s="106">
        <v>0</v>
      </c>
      <c r="G1327" s="106">
        <v>0</v>
      </c>
      <c r="H1327" s="106">
        <v>1408</v>
      </c>
      <c r="I1327" s="106">
        <v>0</v>
      </c>
      <c r="J1327" s="106">
        <v>24</v>
      </c>
      <c r="K1327" s="106">
        <v>0</v>
      </c>
      <c r="L1327" s="107">
        <f t="shared" si="122"/>
        <v>82128</v>
      </c>
      <c r="M1327" s="107">
        <f t="shared" si="123"/>
        <v>0</v>
      </c>
      <c r="N1327" s="107">
        <f t="shared" si="126"/>
        <v>82128</v>
      </c>
      <c r="O1327" s="133">
        <f t="shared" si="124"/>
        <v>74</v>
      </c>
      <c r="P1327" s="133">
        <f t="shared" si="121"/>
        <v>0</v>
      </c>
    </row>
    <row r="1328" spans="1:16" x14ac:dyDescent="0.2">
      <c r="A1328" s="104">
        <v>3668</v>
      </c>
      <c r="B1328" s="105">
        <v>27</v>
      </c>
      <c r="C1328" s="132">
        <f t="shared" si="125"/>
        <v>0</v>
      </c>
      <c r="D1328" s="106">
        <v>0</v>
      </c>
      <c r="E1328" s="106">
        <v>0</v>
      </c>
      <c r="F1328" s="106">
        <v>0</v>
      </c>
      <c r="G1328" s="106">
        <v>0</v>
      </c>
      <c r="H1328" s="106">
        <v>0</v>
      </c>
      <c r="I1328" s="106">
        <v>0</v>
      </c>
      <c r="J1328" s="106">
        <v>0</v>
      </c>
      <c r="K1328" s="106">
        <v>0</v>
      </c>
      <c r="L1328" s="107">
        <f t="shared" si="122"/>
        <v>0</v>
      </c>
      <c r="M1328" s="107">
        <f t="shared" si="123"/>
        <v>0</v>
      </c>
      <c r="N1328" s="107">
        <f t="shared" si="126"/>
        <v>0</v>
      </c>
      <c r="O1328" s="133">
        <f t="shared" si="124"/>
        <v>0</v>
      </c>
      <c r="P1328" s="133">
        <f t="shared" si="121"/>
        <v>0</v>
      </c>
    </row>
    <row r="1329" spans="1:16" x14ac:dyDescent="0.2">
      <c r="D1329" s="98">
        <f t="shared" ref="D1329:P1329" si="127">SUM(D6:D1328)</f>
        <v>115938500</v>
      </c>
      <c r="E1329" s="98">
        <f t="shared" si="127"/>
        <v>63256174</v>
      </c>
      <c r="F1329" s="98">
        <f t="shared" si="127"/>
        <v>10533494</v>
      </c>
      <c r="G1329" s="98">
        <f t="shared" si="127"/>
        <v>9245304</v>
      </c>
      <c r="H1329" s="98">
        <f t="shared" si="127"/>
        <v>30890024</v>
      </c>
      <c r="I1329" s="98">
        <f t="shared" si="127"/>
        <v>34364804</v>
      </c>
      <c r="J1329" s="98">
        <f t="shared" si="127"/>
        <v>11365229</v>
      </c>
      <c r="K1329" s="98">
        <f t="shared" si="127"/>
        <v>5246797</v>
      </c>
      <c r="L1329" s="98">
        <f t="shared" si="127"/>
        <v>280840326</v>
      </c>
      <c r="M1329" s="98">
        <f t="shared" si="127"/>
        <v>11340126.900000008</v>
      </c>
      <c r="N1329" s="98">
        <f t="shared" si="127"/>
        <v>292180452.90000027</v>
      </c>
      <c r="O1329" s="133">
        <f>SUM(O6:O1328)</f>
        <v>229892</v>
      </c>
      <c r="P1329" s="110">
        <f t="shared" si="127"/>
        <v>15532.410826754625</v>
      </c>
    </row>
    <row r="1330" spans="1:16" x14ac:dyDescent="0.2">
      <c r="O1330" s="111"/>
      <c r="P1330" s="110"/>
    </row>
    <row r="1332" spans="1:16" ht="14.25" x14ac:dyDescent="0.2">
      <c r="A1332" s="84" t="s">
        <v>567</v>
      </c>
    </row>
    <row r="1333" spans="1:16" ht="43.9" customHeight="1" x14ac:dyDescent="0.2">
      <c r="A1333" s="212" t="s">
        <v>568</v>
      </c>
      <c r="B1333" s="212"/>
      <c r="C1333" s="212"/>
      <c r="D1333" s="212"/>
      <c r="E1333" s="212"/>
      <c r="F1333" s="212"/>
      <c r="G1333" s="212"/>
      <c r="L1333" s="112"/>
      <c r="P1333" s="113"/>
    </row>
  </sheetData>
  <mergeCells count="1">
    <mergeCell ref="A1333:G13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G38"/>
  <sheetViews>
    <sheetView showGridLines="0" workbookViewId="0">
      <pane ySplit="5" topLeftCell="A15" activePane="bottomLeft" state="frozen"/>
      <selection pane="bottomLeft" activeCell="J5" sqref="J5"/>
    </sheetView>
  </sheetViews>
  <sheetFormatPr defaultColWidth="12" defaultRowHeight="12.75" outlineLevelCol="3" x14ac:dyDescent="0.2"/>
  <cols>
    <col min="1" max="1" width="7.42578125" style="66" bestFit="1" customWidth="1"/>
    <col min="2" max="2" width="43.28515625" style="66" customWidth="1"/>
    <col min="3" max="3" width="15.28515625" style="66" customWidth="1"/>
    <col min="4" max="4" width="12.5703125" style="66" bestFit="1" customWidth="1"/>
    <col min="5" max="5" width="21.5703125" style="66" bestFit="1" customWidth="1" collapsed="1"/>
    <col min="6" max="6" width="15.5703125" style="66" bestFit="1" customWidth="1" outlineLevel="3"/>
    <col min="7" max="7" width="16.42578125" style="66" bestFit="1" customWidth="1"/>
    <col min="8" max="16384" width="12" style="66"/>
  </cols>
  <sheetData>
    <row r="1" spans="1:7" x14ac:dyDescent="0.2">
      <c r="A1" s="48" t="s">
        <v>557</v>
      </c>
    </row>
    <row r="2" spans="1:7" x14ac:dyDescent="0.2">
      <c r="A2" s="48" t="s">
        <v>558</v>
      </c>
    </row>
    <row r="3" spans="1:7" x14ac:dyDescent="0.2">
      <c r="A3" s="48" t="s">
        <v>126</v>
      </c>
    </row>
    <row r="4" spans="1:7" ht="13.5" thickBot="1" x14ac:dyDescent="0.25">
      <c r="A4" s="48" t="s">
        <v>559</v>
      </c>
      <c r="B4" s="55"/>
      <c r="C4" s="55"/>
      <c r="D4" s="55"/>
      <c r="E4" s="55"/>
      <c r="F4" s="56" t="s">
        <v>127</v>
      </c>
      <c r="G4" s="85">
        <v>8.1439714027665001E-5</v>
      </c>
    </row>
    <row r="5" spans="1:7" ht="38.25" x14ac:dyDescent="0.2">
      <c r="A5" s="57" t="s">
        <v>115</v>
      </c>
      <c r="B5" s="217" t="s">
        <v>128</v>
      </c>
      <c r="C5" s="218"/>
      <c r="D5" s="58" t="s">
        <v>129</v>
      </c>
      <c r="E5" s="58" t="s">
        <v>130</v>
      </c>
      <c r="F5" s="58" t="s">
        <v>131</v>
      </c>
      <c r="G5" s="59" t="s">
        <v>132</v>
      </c>
    </row>
    <row r="6" spans="1:7" x14ac:dyDescent="0.2">
      <c r="A6" s="60">
        <v>1</v>
      </c>
      <c r="B6" s="213" t="s">
        <v>133</v>
      </c>
      <c r="C6" s="214"/>
      <c r="D6" s="86">
        <v>1633859</v>
      </c>
      <c r="E6" s="87">
        <v>16258073.045937136</v>
      </c>
      <c r="F6" s="134">
        <f>ROUND(E6/D6,2)</f>
        <v>9.9499999999999993</v>
      </c>
      <c r="G6" s="139">
        <f>IFERROR($G$4*F6,0)</f>
        <v>8.1032515457526674E-4</v>
      </c>
    </row>
    <row r="7" spans="1:7" x14ac:dyDescent="0.2">
      <c r="A7" s="60">
        <v>2</v>
      </c>
      <c r="B7" s="213" t="s">
        <v>134</v>
      </c>
      <c r="C7" s="214"/>
      <c r="D7" s="86">
        <v>5538807</v>
      </c>
      <c r="E7" s="87">
        <v>55608463.31256181</v>
      </c>
      <c r="F7" s="137">
        <f t="shared" ref="F7:F31" si="0">ROUND(E7/D7,2)</f>
        <v>10.039999999999999</v>
      </c>
      <c r="G7" s="139">
        <f t="shared" ref="G7:G31" si="1">IFERROR($G$4*F7,0)</f>
        <v>8.1765472883775655E-4</v>
      </c>
    </row>
    <row r="8" spans="1:7" x14ac:dyDescent="0.2">
      <c r="A8" s="60">
        <v>3</v>
      </c>
      <c r="B8" s="213" t="s">
        <v>135</v>
      </c>
      <c r="C8" s="214"/>
      <c r="D8" s="86">
        <v>37948755</v>
      </c>
      <c r="E8" s="87">
        <v>341196254.93999857</v>
      </c>
      <c r="F8" s="137">
        <f t="shared" si="0"/>
        <v>8.99</v>
      </c>
      <c r="G8" s="139">
        <f t="shared" si="1"/>
        <v>7.3214302910870838E-4</v>
      </c>
    </row>
    <row r="9" spans="1:7" x14ac:dyDescent="0.2">
      <c r="A9" s="60">
        <v>4</v>
      </c>
      <c r="B9" s="213" t="s">
        <v>136</v>
      </c>
      <c r="C9" s="214"/>
      <c r="D9" s="86">
        <v>20549822</v>
      </c>
      <c r="E9" s="87">
        <v>184109736.56141376</v>
      </c>
      <c r="F9" s="137">
        <f t="shared" si="0"/>
        <v>8.9600000000000009</v>
      </c>
      <c r="G9" s="139">
        <f t="shared" si="1"/>
        <v>7.2969983768787848E-4</v>
      </c>
    </row>
    <row r="10" spans="1:7" x14ac:dyDescent="0.2">
      <c r="A10" s="60">
        <v>5</v>
      </c>
      <c r="B10" s="213" t="s">
        <v>137</v>
      </c>
      <c r="C10" s="214"/>
      <c r="D10" s="86">
        <v>166010</v>
      </c>
      <c r="E10" s="87">
        <v>5853769.0134179415</v>
      </c>
      <c r="F10" s="137">
        <f t="shared" si="0"/>
        <v>35.26</v>
      </c>
      <c r="G10" s="139">
        <f t="shared" si="1"/>
        <v>2.8715643166154678E-3</v>
      </c>
    </row>
    <row r="11" spans="1:7" x14ac:dyDescent="0.2">
      <c r="A11" s="60">
        <v>6</v>
      </c>
      <c r="B11" s="213" t="s">
        <v>138</v>
      </c>
      <c r="C11" s="214"/>
      <c r="D11" s="86">
        <v>3966017</v>
      </c>
      <c r="E11" s="87">
        <v>38693321.904552639</v>
      </c>
      <c r="F11" s="137">
        <f t="shared" si="0"/>
        <v>9.76</v>
      </c>
      <c r="G11" s="139">
        <f t="shared" si="1"/>
        <v>7.9485160891001037E-4</v>
      </c>
    </row>
    <row r="12" spans="1:7" x14ac:dyDescent="0.2">
      <c r="A12" s="60">
        <v>7</v>
      </c>
      <c r="B12" s="213" t="s">
        <v>139</v>
      </c>
      <c r="C12" s="214"/>
      <c r="D12" s="86">
        <v>11505348</v>
      </c>
      <c r="E12" s="87">
        <v>123556226.62745667</v>
      </c>
      <c r="F12" s="137">
        <f t="shared" si="0"/>
        <v>10.74</v>
      </c>
      <c r="G12" s="139">
        <f t="shared" si="1"/>
        <v>8.746625286571221E-4</v>
      </c>
    </row>
    <row r="13" spans="1:7" x14ac:dyDescent="0.2">
      <c r="A13" s="60">
        <v>8</v>
      </c>
      <c r="B13" s="213" t="s">
        <v>140</v>
      </c>
      <c r="C13" s="214"/>
      <c r="D13" s="86">
        <v>1902036</v>
      </c>
      <c r="E13" s="87">
        <v>21235590.629319966</v>
      </c>
      <c r="F13" s="137">
        <f t="shared" si="0"/>
        <v>11.16</v>
      </c>
      <c r="G13" s="139">
        <f t="shared" si="1"/>
        <v>9.0886720854874148E-4</v>
      </c>
    </row>
    <row r="14" spans="1:7" x14ac:dyDescent="0.2">
      <c r="A14" s="60">
        <v>9</v>
      </c>
      <c r="B14" s="213" t="s">
        <v>141</v>
      </c>
      <c r="C14" s="214"/>
      <c r="D14" s="86">
        <v>9872812</v>
      </c>
      <c r="E14" s="87">
        <v>94571171.590427145</v>
      </c>
      <c r="F14" s="137">
        <f t="shared" si="0"/>
        <v>9.58</v>
      </c>
      <c r="G14" s="139">
        <f t="shared" si="1"/>
        <v>7.8019246038503074E-4</v>
      </c>
    </row>
    <row r="15" spans="1:7" x14ac:dyDescent="0.2">
      <c r="A15" s="60">
        <v>10</v>
      </c>
      <c r="B15" s="213" t="s">
        <v>142</v>
      </c>
      <c r="C15" s="214"/>
      <c r="D15" s="86">
        <v>381536</v>
      </c>
      <c r="E15" s="87">
        <v>5417149.7162305135</v>
      </c>
      <c r="F15" s="137">
        <f t="shared" si="0"/>
        <v>14.2</v>
      </c>
      <c r="G15" s="139">
        <f t="shared" si="1"/>
        <v>1.1564439391928429E-3</v>
      </c>
    </row>
    <row r="16" spans="1:7" x14ac:dyDescent="0.2">
      <c r="A16" s="60">
        <v>11</v>
      </c>
      <c r="B16" s="213" t="s">
        <v>143</v>
      </c>
      <c r="C16" s="214"/>
      <c r="D16" s="86">
        <v>8195287</v>
      </c>
      <c r="E16" s="87">
        <v>80600321.996523574</v>
      </c>
      <c r="F16" s="137">
        <f t="shared" si="0"/>
        <v>9.83</v>
      </c>
      <c r="G16" s="139">
        <f t="shared" si="1"/>
        <v>8.0055238889194702E-4</v>
      </c>
    </row>
    <row r="17" spans="1:7" x14ac:dyDescent="0.2">
      <c r="A17" s="60">
        <v>12</v>
      </c>
      <c r="B17" s="213" t="s">
        <v>144</v>
      </c>
      <c r="C17" s="214"/>
      <c r="D17" s="86">
        <v>46654419</v>
      </c>
      <c r="E17" s="87">
        <v>440706198.45219696</v>
      </c>
      <c r="F17" s="137">
        <f t="shared" si="0"/>
        <v>9.4499999999999993</v>
      </c>
      <c r="G17" s="139">
        <f t="shared" si="1"/>
        <v>7.6960529756143418E-4</v>
      </c>
    </row>
    <row r="18" spans="1:7" x14ac:dyDescent="0.2">
      <c r="A18" s="60">
        <v>13</v>
      </c>
      <c r="B18" s="213" t="s">
        <v>145</v>
      </c>
      <c r="C18" s="214"/>
      <c r="D18" s="86">
        <v>6462425</v>
      </c>
      <c r="E18" s="87">
        <v>56840872.195575193</v>
      </c>
      <c r="F18" s="137">
        <f t="shared" si="0"/>
        <v>8.8000000000000007</v>
      </c>
      <c r="G18" s="139">
        <f t="shared" si="1"/>
        <v>7.1666948344345212E-4</v>
      </c>
    </row>
    <row r="19" spans="1:7" x14ac:dyDescent="0.2">
      <c r="A19" s="60">
        <v>14</v>
      </c>
      <c r="B19" s="213" t="s">
        <v>146</v>
      </c>
      <c r="C19" s="214"/>
      <c r="D19" s="86">
        <v>9115893</v>
      </c>
      <c r="E19" s="87">
        <v>129994811.43748879</v>
      </c>
      <c r="F19" s="137">
        <f t="shared" si="0"/>
        <v>14.26</v>
      </c>
      <c r="G19" s="139">
        <f t="shared" si="1"/>
        <v>1.1613303220345029E-3</v>
      </c>
    </row>
    <row r="20" spans="1:7" x14ac:dyDescent="0.2">
      <c r="A20" s="60">
        <v>15</v>
      </c>
      <c r="B20" s="213" t="s">
        <v>147</v>
      </c>
      <c r="C20" s="214"/>
      <c r="D20" s="86">
        <v>517181</v>
      </c>
      <c r="E20" s="87">
        <v>10366624.418628421</v>
      </c>
      <c r="F20" s="137">
        <f t="shared" si="0"/>
        <v>20.04</v>
      </c>
      <c r="G20" s="139">
        <f t="shared" si="1"/>
        <v>1.6320518691144066E-3</v>
      </c>
    </row>
    <row r="21" spans="1:7" x14ac:dyDescent="0.2">
      <c r="A21" s="60">
        <v>16</v>
      </c>
      <c r="B21" s="213" t="s">
        <v>148</v>
      </c>
      <c r="C21" s="214"/>
      <c r="D21" s="86">
        <v>12515730</v>
      </c>
      <c r="E21" s="87">
        <v>145917896.42344034</v>
      </c>
      <c r="F21" s="137">
        <f t="shared" si="0"/>
        <v>11.66</v>
      </c>
      <c r="G21" s="139">
        <f t="shared" si="1"/>
        <v>9.4958706556257393E-4</v>
      </c>
    </row>
    <row r="22" spans="1:7" x14ac:dyDescent="0.2">
      <c r="A22" s="60">
        <v>17</v>
      </c>
      <c r="B22" s="213" t="s">
        <v>149</v>
      </c>
      <c r="C22" s="214"/>
      <c r="D22" s="86">
        <v>843827</v>
      </c>
      <c r="E22" s="87">
        <v>13502423.57708223</v>
      </c>
      <c r="F22" s="137">
        <f t="shared" si="0"/>
        <v>16</v>
      </c>
      <c r="G22" s="139">
        <f t="shared" si="1"/>
        <v>1.30303542444264E-3</v>
      </c>
    </row>
    <row r="23" spans="1:7" x14ac:dyDescent="0.2">
      <c r="A23" s="60">
        <v>18</v>
      </c>
      <c r="B23" s="213" t="s">
        <v>150</v>
      </c>
      <c r="C23" s="214"/>
      <c r="D23" s="86">
        <v>4944648</v>
      </c>
      <c r="E23" s="87">
        <v>59556369.094470188</v>
      </c>
      <c r="F23" s="137">
        <f t="shared" si="0"/>
        <v>12.04</v>
      </c>
      <c r="G23" s="139">
        <f t="shared" si="1"/>
        <v>9.8053415689308655E-4</v>
      </c>
    </row>
    <row r="24" spans="1:7" x14ac:dyDescent="0.2">
      <c r="A24" s="60">
        <v>19</v>
      </c>
      <c r="B24" s="213" t="s">
        <v>151</v>
      </c>
      <c r="C24" s="214"/>
      <c r="D24" s="86">
        <v>32892584</v>
      </c>
      <c r="E24" s="87">
        <v>293368576.48014396</v>
      </c>
      <c r="F24" s="137">
        <f t="shared" si="0"/>
        <v>8.92</v>
      </c>
      <c r="G24" s="139">
        <f t="shared" si="1"/>
        <v>7.2644224912677183E-4</v>
      </c>
    </row>
    <row r="25" spans="1:7" x14ac:dyDescent="0.2">
      <c r="A25" s="60">
        <v>20</v>
      </c>
      <c r="B25" s="213" t="s">
        <v>152</v>
      </c>
      <c r="C25" s="214"/>
      <c r="D25" s="86">
        <v>3497382</v>
      </c>
      <c r="E25" s="87">
        <v>38752430.690329894</v>
      </c>
      <c r="F25" s="137">
        <f t="shared" si="0"/>
        <v>11.08</v>
      </c>
      <c r="G25" s="139">
        <f t="shared" si="1"/>
        <v>9.0235203142652819E-4</v>
      </c>
    </row>
    <row r="26" spans="1:7" x14ac:dyDescent="0.2">
      <c r="A26" s="60">
        <v>21</v>
      </c>
      <c r="B26" s="213" t="s">
        <v>153</v>
      </c>
      <c r="C26" s="214"/>
      <c r="D26" s="86">
        <v>2599556</v>
      </c>
      <c r="E26" s="87">
        <v>29379747.030857716</v>
      </c>
      <c r="F26" s="137">
        <f t="shared" si="0"/>
        <v>11.3</v>
      </c>
      <c r="G26" s="139">
        <f t="shared" si="1"/>
        <v>9.2026876851261457E-4</v>
      </c>
    </row>
    <row r="27" spans="1:7" x14ac:dyDescent="0.2">
      <c r="A27" s="60">
        <v>22</v>
      </c>
      <c r="B27" s="213" t="s">
        <v>154</v>
      </c>
      <c r="C27" s="214"/>
      <c r="D27" s="86">
        <v>1129357</v>
      </c>
      <c r="E27" s="87">
        <v>11306053.864602409</v>
      </c>
      <c r="F27" s="137">
        <f t="shared" si="0"/>
        <v>10.01</v>
      </c>
      <c r="G27" s="139">
        <f t="shared" si="1"/>
        <v>8.1521153741692665E-4</v>
      </c>
    </row>
    <row r="28" spans="1:7" x14ac:dyDescent="0.2">
      <c r="A28" s="60">
        <v>23</v>
      </c>
      <c r="B28" s="213" t="s">
        <v>155</v>
      </c>
      <c r="C28" s="214"/>
      <c r="D28" s="86">
        <v>5395662</v>
      </c>
      <c r="E28" s="87">
        <v>61587696.736538008</v>
      </c>
      <c r="F28" s="137">
        <f t="shared" si="0"/>
        <v>11.41</v>
      </c>
      <c r="G28" s="139">
        <f t="shared" si="1"/>
        <v>9.2922713705565765E-4</v>
      </c>
    </row>
    <row r="29" spans="1:7" x14ac:dyDescent="0.2">
      <c r="A29" s="60">
        <v>24</v>
      </c>
      <c r="B29" s="213" t="s">
        <v>156</v>
      </c>
      <c r="C29" s="214"/>
      <c r="D29" s="86">
        <v>8193898</v>
      </c>
      <c r="E29" s="87">
        <v>81133221.878328055</v>
      </c>
      <c r="F29" s="137">
        <f t="shared" si="0"/>
        <v>9.9</v>
      </c>
      <c r="G29" s="139">
        <f t="shared" si="1"/>
        <v>8.0625316887388357E-4</v>
      </c>
    </row>
    <row r="30" spans="1:7" x14ac:dyDescent="0.2">
      <c r="A30" s="60">
        <v>25</v>
      </c>
      <c r="B30" s="213" t="s">
        <v>157</v>
      </c>
      <c r="C30" s="214"/>
      <c r="D30" s="86">
        <v>50971965</v>
      </c>
      <c r="E30" s="87">
        <v>422345415.32446134</v>
      </c>
      <c r="F30" s="137">
        <f t="shared" si="0"/>
        <v>8.2899999999999991</v>
      </c>
      <c r="G30" s="139">
        <f t="shared" si="1"/>
        <v>6.7513522928934282E-4</v>
      </c>
    </row>
    <row r="31" spans="1:7" ht="13.5" thickBot="1" x14ac:dyDescent="0.25">
      <c r="A31" s="61">
        <v>26</v>
      </c>
      <c r="B31" s="215" t="s">
        <v>158</v>
      </c>
      <c r="C31" s="216"/>
      <c r="D31" s="88">
        <v>15295213</v>
      </c>
      <c r="E31" s="135">
        <v>169839397.05801618</v>
      </c>
      <c r="F31" s="138">
        <f t="shared" si="0"/>
        <v>11.1</v>
      </c>
      <c r="G31" s="140">
        <f t="shared" si="1"/>
        <v>9.0398082570708146E-4</v>
      </c>
    </row>
    <row r="32" spans="1:7" x14ac:dyDescent="0.2">
      <c r="B32" s="89"/>
      <c r="C32" s="89"/>
      <c r="D32" s="90">
        <f>SUM(D6:D31)</f>
        <v>302690029</v>
      </c>
      <c r="E32" s="91">
        <f>SUM(E6:E31)</f>
        <v>2931697813.9999995</v>
      </c>
      <c r="F32" s="92">
        <f>E32/D32</f>
        <v>9.6854786518256919</v>
      </c>
      <c r="G32" s="92"/>
    </row>
    <row r="33" spans="2:7" x14ac:dyDescent="0.2">
      <c r="B33" s="89"/>
      <c r="C33" s="89"/>
      <c r="D33" s="90"/>
      <c r="E33" s="91"/>
      <c r="F33" s="91"/>
      <c r="G33" s="92"/>
    </row>
    <row r="34" spans="2:7" x14ac:dyDescent="0.2">
      <c r="B34" s="65" t="s">
        <v>560</v>
      </c>
    </row>
    <row r="35" spans="2:7" x14ac:dyDescent="0.2">
      <c r="B35" s="66" t="s">
        <v>561</v>
      </c>
      <c r="E35" s="136">
        <v>229892</v>
      </c>
      <c r="F35" s="93"/>
    </row>
    <row r="36" spans="2:7" x14ac:dyDescent="0.2">
      <c r="B36" s="66" t="s">
        <v>562</v>
      </c>
      <c r="E36" s="136">
        <f>'Reallocation (003664)'!O1329</f>
        <v>229892</v>
      </c>
    </row>
    <row r="37" spans="2:7" x14ac:dyDescent="0.2">
      <c r="B37" s="66" t="s">
        <v>113</v>
      </c>
      <c r="E37" s="95">
        <f>E36-E35</f>
        <v>0</v>
      </c>
    </row>
    <row r="38" spans="2:7" x14ac:dyDescent="0.2">
      <c r="E38" s="94"/>
    </row>
  </sheetData>
  <mergeCells count="27">
    <mergeCell ref="B10:C10"/>
    <mergeCell ref="B5:C5"/>
    <mergeCell ref="B6:C6"/>
    <mergeCell ref="B7:C7"/>
    <mergeCell ref="B8:C8"/>
    <mergeCell ref="B9:C9"/>
    <mergeCell ref="B22:C22"/>
    <mergeCell ref="B11:C11"/>
    <mergeCell ref="B12:C12"/>
    <mergeCell ref="B13:C13"/>
    <mergeCell ref="B14:C14"/>
    <mergeCell ref="B15:C15"/>
    <mergeCell ref="B16:C16"/>
    <mergeCell ref="B17:C17"/>
    <mergeCell ref="B18:C18"/>
    <mergeCell ref="B19:C19"/>
    <mergeCell ref="B20:C20"/>
    <mergeCell ref="B21:C21"/>
    <mergeCell ref="B29:C29"/>
    <mergeCell ref="B30:C30"/>
    <mergeCell ref="B31:C31"/>
    <mergeCell ref="B23:C23"/>
    <mergeCell ref="B24:C24"/>
    <mergeCell ref="B25:C25"/>
    <mergeCell ref="B26:C26"/>
    <mergeCell ref="B27:C27"/>
    <mergeCell ref="B28:C28"/>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2:H55"/>
  <sheetViews>
    <sheetView showGridLines="0" workbookViewId="0">
      <pane ySplit="2" topLeftCell="A30" activePane="bottomLeft" state="frozen"/>
      <selection pane="bottomLeft" activeCell="G55" sqref="G55"/>
    </sheetView>
  </sheetViews>
  <sheetFormatPr defaultColWidth="9.140625" defaultRowHeight="15" x14ac:dyDescent="0.25"/>
  <cols>
    <col min="1" max="1" width="7" style="142" bestFit="1" customWidth="1"/>
    <col min="2" max="2" width="9.7109375" style="142" bestFit="1" customWidth="1"/>
    <col min="3" max="3" width="22.5703125" style="142" bestFit="1" customWidth="1"/>
    <col min="4" max="4" width="11.7109375" style="142" bestFit="1" customWidth="1"/>
    <col min="5" max="5" width="22.28515625" style="142" bestFit="1" customWidth="1"/>
    <col min="6" max="6" width="29.42578125" style="142" bestFit="1" customWidth="1"/>
    <col min="7" max="7" width="16.42578125" style="142" bestFit="1" customWidth="1"/>
    <col min="8" max="8" width="8.85546875" customWidth="1"/>
    <col min="9" max="16384" width="9.140625" style="142"/>
  </cols>
  <sheetData>
    <row r="2" spans="1:8" x14ac:dyDescent="0.25">
      <c r="A2" s="141" t="s">
        <v>0</v>
      </c>
      <c r="B2" s="141" t="s">
        <v>569</v>
      </c>
      <c r="C2" s="141" t="s">
        <v>570</v>
      </c>
      <c r="D2" s="141" t="s">
        <v>571</v>
      </c>
      <c r="E2" s="141" t="s">
        <v>572</v>
      </c>
      <c r="F2" s="141" t="s">
        <v>573</v>
      </c>
      <c r="G2" s="141" t="s">
        <v>574</v>
      </c>
      <c r="H2" s="142"/>
    </row>
    <row r="3" spans="1:8" x14ac:dyDescent="0.25">
      <c r="A3" s="165">
        <v>3607</v>
      </c>
      <c r="B3" s="143" t="s">
        <v>686</v>
      </c>
      <c r="C3" s="143" t="s">
        <v>64</v>
      </c>
      <c r="D3" s="143" t="s">
        <v>575</v>
      </c>
      <c r="E3" s="143" t="s">
        <v>576</v>
      </c>
      <c r="F3" s="143" t="s">
        <v>60</v>
      </c>
      <c r="G3" s="144">
        <v>176545503</v>
      </c>
      <c r="H3" s="142"/>
    </row>
    <row r="4" spans="1:8" x14ac:dyDescent="0.25">
      <c r="A4" s="165">
        <v>3539</v>
      </c>
      <c r="B4" s="143" t="s">
        <v>686</v>
      </c>
      <c r="C4" s="143" t="s">
        <v>65</v>
      </c>
      <c r="D4" s="143" t="s">
        <v>575</v>
      </c>
      <c r="E4" s="143" t="s">
        <v>576</v>
      </c>
      <c r="F4" s="143" t="s">
        <v>60</v>
      </c>
      <c r="G4" s="144">
        <v>17296711</v>
      </c>
      <c r="H4" s="142"/>
    </row>
    <row r="5" spans="1:8" x14ac:dyDescent="0.25">
      <c r="A5" s="165">
        <v>3540</v>
      </c>
      <c r="B5" s="143" t="s">
        <v>686</v>
      </c>
      <c r="C5" s="143" t="s">
        <v>66</v>
      </c>
      <c r="D5" s="143" t="s">
        <v>575</v>
      </c>
      <c r="E5" s="143" t="s">
        <v>576</v>
      </c>
      <c r="F5" s="143" t="s">
        <v>60</v>
      </c>
      <c r="G5" s="144">
        <v>21067011</v>
      </c>
      <c r="H5" s="142"/>
    </row>
    <row r="6" spans="1:8" x14ac:dyDescent="0.25">
      <c r="A6" s="165">
        <v>6661</v>
      </c>
      <c r="B6" s="143" t="s">
        <v>686</v>
      </c>
      <c r="C6" s="143" t="s">
        <v>67</v>
      </c>
      <c r="D6" s="143" t="s">
        <v>575</v>
      </c>
      <c r="E6" s="143" t="s">
        <v>576</v>
      </c>
      <c r="F6" s="143" t="s">
        <v>60</v>
      </c>
      <c r="G6" s="144">
        <v>6220538</v>
      </c>
      <c r="H6" s="142"/>
    </row>
    <row r="7" spans="1:8" x14ac:dyDescent="0.25">
      <c r="A7" s="165">
        <v>12015</v>
      </c>
      <c r="B7" s="143" t="s">
        <v>686</v>
      </c>
      <c r="C7" s="143" t="s">
        <v>68</v>
      </c>
      <c r="D7" s="143" t="s">
        <v>575</v>
      </c>
      <c r="E7" s="143" t="s">
        <v>576</v>
      </c>
      <c r="F7" s="143" t="s">
        <v>60</v>
      </c>
      <c r="G7" s="144">
        <v>196320613</v>
      </c>
      <c r="H7" s="142"/>
    </row>
    <row r="8" spans="1:8" x14ac:dyDescent="0.25">
      <c r="A8" s="165">
        <v>3549</v>
      </c>
      <c r="B8" s="143" t="s">
        <v>686</v>
      </c>
      <c r="C8" s="143" t="s">
        <v>69</v>
      </c>
      <c r="D8" s="143" t="s">
        <v>575</v>
      </c>
      <c r="E8" s="143" t="s">
        <v>576</v>
      </c>
      <c r="F8" s="143" t="s">
        <v>60</v>
      </c>
      <c r="G8" s="144">
        <v>1939201</v>
      </c>
      <c r="H8" s="142"/>
    </row>
    <row r="9" spans="1:8" x14ac:dyDescent="0.25">
      <c r="A9" s="165">
        <v>7857</v>
      </c>
      <c r="B9" s="143" t="s">
        <v>686</v>
      </c>
      <c r="C9" s="143" t="s">
        <v>3</v>
      </c>
      <c r="D9" s="143" t="s">
        <v>575</v>
      </c>
      <c r="E9" s="143" t="s">
        <v>576</v>
      </c>
      <c r="F9" s="143" t="s">
        <v>60</v>
      </c>
      <c r="G9" s="144">
        <v>23510066</v>
      </c>
      <c r="H9" s="142"/>
    </row>
    <row r="10" spans="1:8" x14ac:dyDescent="0.25">
      <c r="A10" s="165">
        <v>4003</v>
      </c>
      <c r="B10" s="143" t="s">
        <v>686</v>
      </c>
      <c r="C10" s="143" t="s">
        <v>70</v>
      </c>
      <c r="D10" s="143" t="s">
        <v>575</v>
      </c>
      <c r="E10" s="143" t="s">
        <v>576</v>
      </c>
      <c r="F10" s="143" t="s">
        <v>60</v>
      </c>
      <c r="G10" s="144">
        <v>13352061</v>
      </c>
      <c r="H10" s="142"/>
    </row>
    <row r="11" spans="1:8" x14ac:dyDescent="0.25">
      <c r="A11" s="165">
        <v>3553</v>
      </c>
      <c r="B11" s="143" t="s">
        <v>686</v>
      </c>
      <c r="C11" s="143" t="s">
        <v>71</v>
      </c>
      <c r="D11" s="143" t="s">
        <v>575</v>
      </c>
      <c r="E11" s="143" t="s">
        <v>576</v>
      </c>
      <c r="F11" s="143" t="s">
        <v>60</v>
      </c>
      <c r="G11" s="144">
        <v>1174942</v>
      </c>
      <c r="H11" s="142"/>
    </row>
    <row r="12" spans="1:8" x14ac:dyDescent="0.25">
      <c r="A12" s="165">
        <v>3554</v>
      </c>
      <c r="B12" s="143" t="s">
        <v>686</v>
      </c>
      <c r="C12" s="143" t="s">
        <v>72</v>
      </c>
      <c r="D12" s="143" t="s">
        <v>575</v>
      </c>
      <c r="E12" s="143" t="s">
        <v>576</v>
      </c>
      <c r="F12" s="143" t="s">
        <v>60</v>
      </c>
      <c r="G12" s="144">
        <v>574714</v>
      </c>
      <c r="H12" s="142"/>
    </row>
    <row r="13" spans="1:8" x14ac:dyDescent="0.25">
      <c r="A13" s="165">
        <v>3546</v>
      </c>
      <c r="B13" s="143" t="s">
        <v>686</v>
      </c>
      <c r="C13" s="143" t="s">
        <v>73</v>
      </c>
      <c r="D13" s="143" t="s">
        <v>575</v>
      </c>
      <c r="E13" s="143" t="s">
        <v>576</v>
      </c>
      <c r="F13" s="143" t="s">
        <v>60</v>
      </c>
      <c r="G13" s="144">
        <v>2293641</v>
      </c>
      <c r="H13" s="142"/>
    </row>
    <row r="14" spans="1:8" x14ac:dyDescent="0.25">
      <c r="A14" s="165">
        <v>7096</v>
      </c>
      <c r="B14" s="143" t="s">
        <v>686</v>
      </c>
      <c r="C14" s="143" t="s">
        <v>577</v>
      </c>
      <c r="D14" s="143" t="s">
        <v>575</v>
      </c>
      <c r="E14" s="143" t="s">
        <v>576</v>
      </c>
      <c r="F14" s="143" t="s">
        <v>60</v>
      </c>
      <c r="G14" s="144">
        <v>22567888</v>
      </c>
      <c r="H14" s="142"/>
    </row>
    <row r="15" spans="1:8" x14ac:dyDescent="0.25">
      <c r="A15" s="165">
        <v>23614</v>
      </c>
      <c r="B15" s="143" t="s">
        <v>686</v>
      </c>
      <c r="C15" s="143" t="s">
        <v>74</v>
      </c>
      <c r="D15" s="143" t="s">
        <v>575</v>
      </c>
      <c r="E15" s="143" t="s">
        <v>576</v>
      </c>
      <c r="F15" s="143" t="s">
        <v>60</v>
      </c>
      <c r="G15" s="144">
        <v>106276226</v>
      </c>
      <c r="H15" s="142"/>
    </row>
    <row r="16" spans="1:8" x14ac:dyDescent="0.25">
      <c r="A16" s="165">
        <v>9331</v>
      </c>
      <c r="B16" s="143" t="s">
        <v>686</v>
      </c>
      <c r="C16" s="143" t="s">
        <v>75</v>
      </c>
      <c r="D16" s="143" t="s">
        <v>575</v>
      </c>
      <c r="E16" s="143" t="s">
        <v>576</v>
      </c>
      <c r="F16" s="143" t="s">
        <v>60</v>
      </c>
      <c r="G16" s="144">
        <v>257730336</v>
      </c>
      <c r="H16" s="142"/>
    </row>
    <row r="17" spans="1:8" x14ac:dyDescent="0.25">
      <c r="A17" s="165">
        <v>3563</v>
      </c>
      <c r="B17" s="143" t="s">
        <v>686</v>
      </c>
      <c r="C17" s="143" t="s">
        <v>76</v>
      </c>
      <c r="D17" s="143" t="s">
        <v>575</v>
      </c>
      <c r="E17" s="143" t="s">
        <v>576</v>
      </c>
      <c r="F17" s="143" t="s">
        <v>60</v>
      </c>
      <c r="G17" s="144">
        <v>54449297</v>
      </c>
      <c r="H17" s="142"/>
    </row>
    <row r="18" spans="1:8" x14ac:dyDescent="0.25">
      <c r="A18" s="165">
        <v>10387</v>
      </c>
      <c r="B18" s="143" t="s">
        <v>686</v>
      </c>
      <c r="C18" s="143" t="s">
        <v>77</v>
      </c>
      <c r="D18" s="143" t="s">
        <v>575</v>
      </c>
      <c r="E18" s="143" t="s">
        <v>576</v>
      </c>
      <c r="F18" s="143" t="s">
        <v>60</v>
      </c>
      <c r="G18" s="144">
        <v>61284007</v>
      </c>
      <c r="H18" s="142"/>
    </row>
    <row r="19" spans="1:8" x14ac:dyDescent="0.25">
      <c r="A19" s="165">
        <v>3568</v>
      </c>
      <c r="B19" s="143" t="s">
        <v>686</v>
      </c>
      <c r="C19" s="143" t="s">
        <v>78</v>
      </c>
      <c r="D19" s="143" t="s">
        <v>575</v>
      </c>
      <c r="E19" s="143" t="s">
        <v>576</v>
      </c>
      <c r="F19" s="143" t="s">
        <v>60</v>
      </c>
      <c r="G19" s="144">
        <v>2474830</v>
      </c>
      <c r="H19" s="142"/>
    </row>
    <row r="20" spans="1:8" x14ac:dyDescent="0.25">
      <c r="A20" s="165">
        <v>6662</v>
      </c>
      <c r="B20" s="143" t="s">
        <v>686</v>
      </c>
      <c r="C20" s="143" t="s">
        <v>79</v>
      </c>
      <c r="D20" s="143" t="s">
        <v>575</v>
      </c>
      <c r="E20" s="143" t="s">
        <v>576</v>
      </c>
      <c r="F20" s="143" t="s">
        <v>60</v>
      </c>
      <c r="G20" s="144">
        <v>13869957</v>
      </c>
      <c r="H20" s="142"/>
    </row>
    <row r="21" spans="1:8" x14ac:dyDescent="0.25">
      <c r="A21" s="165">
        <v>3570</v>
      </c>
      <c r="B21" s="143" t="s">
        <v>686</v>
      </c>
      <c r="C21" s="143" t="s">
        <v>80</v>
      </c>
      <c r="D21" s="143" t="s">
        <v>575</v>
      </c>
      <c r="E21" s="143" t="s">
        <v>576</v>
      </c>
      <c r="F21" s="143" t="s">
        <v>60</v>
      </c>
      <c r="G21" s="144">
        <v>14491190</v>
      </c>
      <c r="H21" s="142"/>
    </row>
    <row r="22" spans="1:8" x14ac:dyDescent="0.25">
      <c r="A22" s="165">
        <v>3573</v>
      </c>
      <c r="B22" s="143" t="s">
        <v>686</v>
      </c>
      <c r="C22" s="143" t="s">
        <v>81</v>
      </c>
      <c r="D22" s="143" t="s">
        <v>575</v>
      </c>
      <c r="E22" s="143" t="s">
        <v>576</v>
      </c>
      <c r="F22" s="143" t="s">
        <v>60</v>
      </c>
      <c r="G22" s="144">
        <v>1879627</v>
      </c>
      <c r="H22" s="142"/>
    </row>
    <row r="23" spans="1:8" x14ac:dyDescent="0.25">
      <c r="A23" s="165">
        <v>10633</v>
      </c>
      <c r="B23" s="143" t="s">
        <v>686</v>
      </c>
      <c r="C23" s="143" t="s">
        <v>82</v>
      </c>
      <c r="D23" s="143" t="s">
        <v>575</v>
      </c>
      <c r="E23" s="143" t="s">
        <v>576</v>
      </c>
      <c r="F23" s="143" t="s">
        <v>60</v>
      </c>
      <c r="G23" s="144">
        <v>152465955</v>
      </c>
      <c r="H23" s="142"/>
    </row>
    <row r="24" spans="1:8" x14ac:dyDescent="0.25">
      <c r="A24" s="165">
        <v>3574</v>
      </c>
      <c r="B24" s="143" t="s">
        <v>686</v>
      </c>
      <c r="C24" s="143" t="s">
        <v>578</v>
      </c>
      <c r="D24" s="143" t="s">
        <v>575</v>
      </c>
      <c r="E24" s="143" t="s">
        <v>576</v>
      </c>
      <c r="F24" s="143" t="s">
        <v>60</v>
      </c>
      <c r="G24" s="144">
        <v>9691119</v>
      </c>
      <c r="H24" s="142"/>
    </row>
    <row r="25" spans="1:8" x14ac:dyDescent="0.25">
      <c r="A25" s="165">
        <v>3580</v>
      </c>
      <c r="B25" s="143" t="s">
        <v>686</v>
      </c>
      <c r="C25" s="143" t="s">
        <v>83</v>
      </c>
      <c r="D25" s="143" t="s">
        <v>575</v>
      </c>
      <c r="E25" s="143" t="s">
        <v>576</v>
      </c>
      <c r="F25" s="143" t="s">
        <v>60</v>
      </c>
      <c r="G25" s="144">
        <v>6602588</v>
      </c>
      <c r="H25" s="142"/>
    </row>
    <row r="26" spans="1:8" x14ac:dyDescent="0.25">
      <c r="A26" s="165">
        <v>3582</v>
      </c>
      <c r="B26" s="143" t="s">
        <v>686</v>
      </c>
      <c r="C26" s="143" t="s">
        <v>84</v>
      </c>
      <c r="D26" s="143" t="s">
        <v>575</v>
      </c>
      <c r="E26" s="143" t="s">
        <v>576</v>
      </c>
      <c r="F26" s="143" t="s">
        <v>60</v>
      </c>
      <c r="G26" s="144">
        <v>35954285</v>
      </c>
      <c r="H26" s="142"/>
    </row>
    <row r="27" spans="1:8" x14ac:dyDescent="0.25">
      <c r="A27" s="165">
        <v>3583</v>
      </c>
      <c r="B27" s="143" t="s">
        <v>686</v>
      </c>
      <c r="C27" s="143" t="s">
        <v>85</v>
      </c>
      <c r="D27" s="143" t="s">
        <v>575</v>
      </c>
      <c r="E27" s="143" t="s">
        <v>576</v>
      </c>
      <c r="F27" s="143" t="s">
        <v>60</v>
      </c>
      <c r="G27" s="144">
        <v>31325219</v>
      </c>
      <c r="H27" s="142"/>
    </row>
    <row r="28" spans="1:8" x14ac:dyDescent="0.25">
      <c r="A28" s="165">
        <v>11145</v>
      </c>
      <c r="B28" s="143" t="s">
        <v>686</v>
      </c>
      <c r="C28" s="143" t="s">
        <v>579</v>
      </c>
      <c r="D28" s="143" t="s">
        <v>575</v>
      </c>
      <c r="E28" s="143" t="s">
        <v>576</v>
      </c>
      <c r="F28" s="143" t="s">
        <v>60</v>
      </c>
      <c r="G28" s="144">
        <v>152277079</v>
      </c>
      <c r="H28" s="142"/>
    </row>
    <row r="29" spans="1:8" x14ac:dyDescent="0.25">
      <c r="A29" s="165">
        <v>3590</v>
      </c>
      <c r="B29" s="143" t="s">
        <v>686</v>
      </c>
      <c r="C29" s="143" t="s">
        <v>580</v>
      </c>
      <c r="D29" s="143" t="s">
        <v>575</v>
      </c>
      <c r="E29" s="143" t="s">
        <v>576</v>
      </c>
      <c r="F29" s="143" t="s">
        <v>60</v>
      </c>
      <c r="G29" s="144">
        <v>20175004</v>
      </c>
      <c r="H29" s="142"/>
    </row>
    <row r="30" spans="1:8" x14ac:dyDescent="0.25">
      <c r="A30" s="165">
        <v>9797</v>
      </c>
      <c r="B30" s="143" t="s">
        <v>686</v>
      </c>
      <c r="C30" s="143" t="s">
        <v>111</v>
      </c>
      <c r="D30" s="143" t="s">
        <v>575</v>
      </c>
      <c r="E30" s="143" t="s">
        <v>576</v>
      </c>
      <c r="F30" s="143" t="s">
        <v>60</v>
      </c>
      <c r="G30" s="144">
        <v>28295755</v>
      </c>
      <c r="H30" s="142"/>
    </row>
    <row r="31" spans="1:8" x14ac:dyDescent="0.25">
      <c r="A31" s="165">
        <v>3593</v>
      </c>
      <c r="B31" s="143" t="s">
        <v>686</v>
      </c>
      <c r="C31" s="143" t="s">
        <v>86</v>
      </c>
      <c r="D31" s="143" t="s">
        <v>575</v>
      </c>
      <c r="E31" s="143" t="s">
        <v>576</v>
      </c>
      <c r="F31" s="143" t="s">
        <v>60</v>
      </c>
      <c r="G31" s="144">
        <v>4225699</v>
      </c>
      <c r="H31" s="142"/>
    </row>
    <row r="32" spans="1:8" x14ac:dyDescent="0.25">
      <c r="A32" s="165">
        <v>3558</v>
      </c>
      <c r="B32" s="143" t="s">
        <v>686</v>
      </c>
      <c r="C32" s="143" t="s">
        <v>110</v>
      </c>
      <c r="D32" s="143" t="s">
        <v>575</v>
      </c>
      <c r="E32" s="143" t="s">
        <v>576</v>
      </c>
      <c r="F32" s="143" t="s">
        <v>60</v>
      </c>
      <c r="G32" s="144">
        <v>2994555</v>
      </c>
      <c r="H32" s="142"/>
    </row>
    <row r="33" spans="1:8" x14ac:dyDescent="0.25">
      <c r="A33" s="165">
        <v>23154</v>
      </c>
      <c r="B33" s="143" t="s">
        <v>686</v>
      </c>
      <c r="C33" s="143" t="s">
        <v>87</v>
      </c>
      <c r="D33" s="143" t="s">
        <v>575</v>
      </c>
      <c r="E33" s="143" t="s">
        <v>576</v>
      </c>
      <c r="F33" s="143" t="s">
        <v>60</v>
      </c>
      <c r="G33" s="144">
        <v>3187208</v>
      </c>
      <c r="H33" s="142"/>
    </row>
    <row r="34" spans="1:8" x14ac:dyDescent="0.25">
      <c r="A34" s="165">
        <v>3596</v>
      </c>
      <c r="B34" s="143" t="s">
        <v>686</v>
      </c>
      <c r="C34" s="143" t="s">
        <v>88</v>
      </c>
      <c r="D34" s="143" t="s">
        <v>575</v>
      </c>
      <c r="E34" s="143" t="s">
        <v>576</v>
      </c>
      <c r="F34" s="143" t="s">
        <v>60</v>
      </c>
      <c r="G34" s="144">
        <v>23863032</v>
      </c>
      <c r="H34" s="142"/>
    </row>
    <row r="35" spans="1:8" x14ac:dyDescent="0.25">
      <c r="A35" s="165">
        <v>3600</v>
      </c>
      <c r="B35" s="143" t="s">
        <v>686</v>
      </c>
      <c r="C35" s="143" t="s">
        <v>89</v>
      </c>
      <c r="D35" s="143" t="s">
        <v>575</v>
      </c>
      <c r="E35" s="143" t="s">
        <v>576</v>
      </c>
      <c r="F35" s="143" t="s">
        <v>60</v>
      </c>
      <c r="G35" s="144">
        <v>6826243</v>
      </c>
      <c r="H35" s="142"/>
    </row>
    <row r="36" spans="1:8" x14ac:dyDescent="0.25">
      <c r="A36" s="165">
        <v>3601</v>
      </c>
      <c r="B36" s="143" t="s">
        <v>686</v>
      </c>
      <c r="C36" s="143" t="s">
        <v>90</v>
      </c>
      <c r="D36" s="143" t="s">
        <v>575</v>
      </c>
      <c r="E36" s="143" t="s">
        <v>576</v>
      </c>
      <c r="F36" s="143" t="s">
        <v>60</v>
      </c>
      <c r="G36" s="144">
        <v>2941468</v>
      </c>
      <c r="H36" s="142"/>
    </row>
    <row r="37" spans="1:8" x14ac:dyDescent="0.25">
      <c r="A37" s="165">
        <v>3603</v>
      </c>
      <c r="B37" s="143" t="s">
        <v>686</v>
      </c>
      <c r="C37" s="143" t="s">
        <v>91</v>
      </c>
      <c r="D37" s="143" t="s">
        <v>575</v>
      </c>
      <c r="E37" s="143" t="s">
        <v>576</v>
      </c>
      <c r="F37" s="143" t="s">
        <v>60</v>
      </c>
      <c r="G37" s="144">
        <v>34736</v>
      </c>
      <c r="H37" s="142"/>
    </row>
    <row r="38" spans="1:8" x14ac:dyDescent="0.25">
      <c r="A38" s="165">
        <v>29137</v>
      </c>
      <c r="B38" s="143" t="s">
        <v>686</v>
      </c>
      <c r="C38" s="143" t="s">
        <v>92</v>
      </c>
      <c r="D38" s="143" t="s">
        <v>575</v>
      </c>
      <c r="E38" s="143" t="s">
        <v>576</v>
      </c>
      <c r="F38" s="143" t="s">
        <v>60</v>
      </c>
      <c r="G38" s="144">
        <v>69383250</v>
      </c>
      <c r="H38" s="142"/>
    </row>
    <row r="39" spans="1:8" x14ac:dyDescent="0.25">
      <c r="A39" s="165">
        <v>3611</v>
      </c>
      <c r="B39" s="143" t="s">
        <v>686</v>
      </c>
      <c r="C39" s="143" t="s">
        <v>93</v>
      </c>
      <c r="D39" s="143" t="s">
        <v>575</v>
      </c>
      <c r="E39" s="143" t="s">
        <v>576</v>
      </c>
      <c r="F39" s="143" t="s">
        <v>60</v>
      </c>
      <c r="G39" s="144">
        <v>10813210</v>
      </c>
      <c r="H39" s="142"/>
    </row>
    <row r="40" spans="1:8" x14ac:dyDescent="0.25">
      <c r="A40" s="165">
        <v>31034</v>
      </c>
      <c r="B40" s="143" t="s">
        <v>686</v>
      </c>
      <c r="C40" s="143" t="s">
        <v>4</v>
      </c>
      <c r="D40" s="143" t="s">
        <v>575</v>
      </c>
      <c r="E40" s="143" t="s">
        <v>576</v>
      </c>
      <c r="F40" s="143" t="s">
        <v>60</v>
      </c>
      <c r="G40" s="144">
        <v>53934103</v>
      </c>
      <c r="H40" s="142"/>
    </row>
    <row r="41" spans="1:8" x14ac:dyDescent="0.25">
      <c r="A41" s="165">
        <v>3614</v>
      </c>
      <c r="B41" s="143" t="s">
        <v>686</v>
      </c>
      <c r="C41" s="143" t="s">
        <v>94</v>
      </c>
      <c r="D41" s="143" t="s">
        <v>575</v>
      </c>
      <c r="E41" s="143" t="s">
        <v>576</v>
      </c>
      <c r="F41" s="143" t="s">
        <v>60</v>
      </c>
      <c r="G41" s="144">
        <v>5557488</v>
      </c>
      <c r="H41" s="142"/>
    </row>
    <row r="42" spans="1:8" x14ac:dyDescent="0.25">
      <c r="A42" s="165">
        <v>3626</v>
      </c>
      <c r="B42" s="143" t="s">
        <v>686</v>
      </c>
      <c r="C42" s="143" t="s">
        <v>95</v>
      </c>
      <c r="D42" s="143" t="s">
        <v>575</v>
      </c>
      <c r="E42" s="143" t="s">
        <v>576</v>
      </c>
      <c r="F42" s="143" t="s">
        <v>60</v>
      </c>
      <c r="G42" s="144">
        <v>244974129</v>
      </c>
      <c r="H42" s="142"/>
    </row>
    <row r="43" spans="1:8" x14ac:dyDescent="0.25">
      <c r="A43" s="165">
        <v>3627</v>
      </c>
      <c r="B43" s="143" t="s">
        <v>686</v>
      </c>
      <c r="C43" s="143" t="s">
        <v>96</v>
      </c>
      <c r="D43" s="143" t="s">
        <v>575</v>
      </c>
      <c r="E43" s="143" t="s">
        <v>576</v>
      </c>
      <c r="F43" s="143" t="s">
        <v>60</v>
      </c>
      <c r="G43" s="144">
        <v>6243498</v>
      </c>
      <c r="H43" s="142"/>
    </row>
    <row r="44" spans="1:8" x14ac:dyDescent="0.25">
      <c r="A44" s="165">
        <v>3628</v>
      </c>
      <c r="B44" s="143" t="s">
        <v>686</v>
      </c>
      <c r="C44" s="143" t="s">
        <v>97</v>
      </c>
      <c r="D44" s="143" t="s">
        <v>575</v>
      </c>
      <c r="E44" s="143" t="s">
        <v>576</v>
      </c>
      <c r="F44" s="143" t="s">
        <v>60</v>
      </c>
      <c r="G44" s="144">
        <v>6532330</v>
      </c>
      <c r="H44" s="142"/>
    </row>
    <row r="45" spans="1:8" x14ac:dyDescent="0.25">
      <c r="A45" s="165">
        <v>3643</v>
      </c>
      <c r="B45" s="143" t="s">
        <v>686</v>
      </c>
      <c r="C45" s="143" t="s">
        <v>98</v>
      </c>
      <c r="D45" s="143" t="s">
        <v>575</v>
      </c>
      <c r="E45" s="143" t="s">
        <v>576</v>
      </c>
      <c r="F45" s="143" t="s">
        <v>60</v>
      </c>
      <c r="G45" s="144">
        <v>14516319</v>
      </c>
      <c r="H45" s="142"/>
    </row>
    <row r="46" spans="1:8" x14ac:dyDescent="0.25">
      <c r="A46" s="165">
        <v>3572</v>
      </c>
      <c r="B46" s="143" t="s">
        <v>686</v>
      </c>
      <c r="C46" s="143" t="s">
        <v>99</v>
      </c>
      <c r="D46" s="143" t="s">
        <v>575</v>
      </c>
      <c r="E46" s="143" t="s">
        <v>576</v>
      </c>
      <c r="F46" s="143" t="s">
        <v>60</v>
      </c>
      <c r="G46" s="144">
        <v>15339294</v>
      </c>
      <c r="H46" s="142"/>
    </row>
    <row r="47" spans="1:8" x14ac:dyDescent="0.25">
      <c r="A47" s="165">
        <v>3648</v>
      </c>
      <c r="B47" s="143" t="s">
        <v>686</v>
      </c>
      <c r="C47" s="143" t="s">
        <v>100</v>
      </c>
      <c r="D47" s="143" t="s">
        <v>575</v>
      </c>
      <c r="E47" s="143" t="s">
        <v>576</v>
      </c>
      <c r="F47" s="143" t="s">
        <v>60</v>
      </c>
      <c r="G47" s="144">
        <v>26115573</v>
      </c>
      <c r="H47" s="142"/>
    </row>
    <row r="48" spans="1:8" x14ac:dyDescent="0.25">
      <c r="A48" s="165">
        <v>10060</v>
      </c>
      <c r="B48" s="143" t="s">
        <v>686</v>
      </c>
      <c r="C48" s="143" t="s">
        <v>101</v>
      </c>
      <c r="D48" s="143" t="s">
        <v>575</v>
      </c>
      <c r="E48" s="143" t="s">
        <v>576</v>
      </c>
      <c r="F48" s="143" t="s">
        <v>60</v>
      </c>
      <c r="G48" s="144">
        <v>2721282</v>
      </c>
      <c r="H48" s="142"/>
    </row>
    <row r="49" spans="1:8" x14ac:dyDescent="0.25">
      <c r="A49" s="165">
        <v>3662</v>
      </c>
      <c r="B49" s="143" t="s">
        <v>686</v>
      </c>
      <c r="C49" s="143" t="s">
        <v>102</v>
      </c>
      <c r="D49" s="143" t="s">
        <v>575</v>
      </c>
      <c r="E49" s="143" t="s">
        <v>576</v>
      </c>
      <c r="F49" s="143" t="s">
        <v>60</v>
      </c>
      <c r="G49" s="144">
        <v>11588962</v>
      </c>
      <c r="H49" s="142"/>
    </row>
    <row r="50" spans="1:8" x14ac:dyDescent="0.25">
      <c r="A50" s="165">
        <v>3664</v>
      </c>
      <c r="B50" s="143" t="s">
        <v>686</v>
      </c>
      <c r="C50" s="143" t="s">
        <v>103</v>
      </c>
      <c r="D50" s="143" t="s">
        <v>575</v>
      </c>
      <c r="E50" s="143" t="s">
        <v>576</v>
      </c>
      <c r="F50" s="143" t="s">
        <v>60</v>
      </c>
      <c r="G50" s="144">
        <v>14032739</v>
      </c>
      <c r="H50" s="142"/>
    </row>
    <row r="51" spans="1:8" x14ac:dyDescent="0.25">
      <c r="A51" s="165">
        <v>9549</v>
      </c>
      <c r="B51" s="143" t="s">
        <v>686</v>
      </c>
      <c r="C51" s="143" t="s">
        <v>104</v>
      </c>
      <c r="D51" s="143" t="s">
        <v>575</v>
      </c>
      <c r="E51" s="143" t="s">
        <v>576</v>
      </c>
      <c r="F51" s="143" t="s">
        <v>60</v>
      </c>
      <c r="G51" s="144">
        <v>7950266</v>
      </c>
      <c r="H51" s="142"/>
    </row>
    <row r="52" spans="1:8" x14ac:dyDescent="0.25">
      <c r="A52" s="165">
        <v>3668</v>
      </c>
      <c r="B52" s="143" t="s">
        <v>686</v>
      </c>
      <c r="C52" s="143" t="s">
        <v>105</v>
      </c>
      <c r="D52" s="143" t="s">
        <v>575</v>
      </c>
      <c r="E52" s="143" t="s">
        <v>576</v>
      </c>
      <c r="F52" s="143" t="s">
        <v>60</v>
      </c>
      <c r="G52" s="144">
        <v>7267859</v>
      </c>
      <c r="H52" s="142"/>
    </row>
    <row r="54" spans="1:8" x14ac:dyDescent="0.25">
      <c r="G54" s="152">
        <f>SUM(G3:G53)</f>
        <v>1973148606</v>
      </c>
    </row>
    <row r="55" spans="1:8" x14ac:dyDescent="0.25">
      <c r="G55" s="152">
        <f>'Ten Pay Schedule'!T59</f>
        <v>1973148606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Q79"/>
  <sheetViews>
    <sheetView showGridLines="0" workbookViewId="0">
      <pane xSplit="3" ySplit="3" topLeftCell="D4" activePane="bottomRight" state="frozen"/>
      <selection pane="topRight" activeCell="D1" sqref="D1"/>
      <selection pane="bottomLeft" activeCell="A4" sqref="A4"/>
      <selection pane="bottomRight" activeCell="O20" sqref="O20"/>
    </sheetView>
  </sheetViews>
  <sheetFormatPr defaultRowHeight="15" x14ac:dyDescent="0.25"/>
  <cols>
    <col min="1" max="1" width="22" customWidth="1"/>
    <col min="2" max="2" width="40.85546875" customWidth="1"/>
    <col min="3" max="3" width="9.42578125" customWidth="1"/>
    <col min="4" max="4" width="9" customWidth="1"/>
    <col min="7" max="7" width="3.7109375" customWidth="1"/>
    <col min="8" max="8" width="2.7109375" customWidth="1"/>
    <col min="9" max="9" width="9.140625" style="146"/>
    <col min="10" max="10" width="18.85546875" style="146" customWidth="1"/>
    <col min="11" max="11" width="10.7109375" style="146" customWidth="1"/>
    <col min="12" max="12" width="9.140625" style="146"/>
    <col min="13" max="13" width="10" style="146" customWidth="1"/>
  </cols>
  <sheetData>
    <row r="1" spans="1:17" x14ac:dyDescent="0.25">
      <c r="A1" t="s">
        <v>581</v>
      </c>
      <c r="D1" s="161">
        <v>2017</v>
      </c>
      <c r="E1" s="161">
        <v>2018</v>
      </c>
      <c r="F1" s="161">
        <v>2019</v>
      </c>
      <c r="Q1" t="s">
        <v>691</v>
      </c>
    </row>
    <row r="2" spans="1:17" x14ac:dyDescent="0.25">
      <c r="A2" t="s">
        <v>688</v>
      </c>
      <c r="B2" s="153" t="s">
        <v>690</v>
      </c>
    </row>
    <row r="3" spans="1:17" ht="30" x14ac:dyDescent="0.25">
      <c r="A3" s="166" t="s">
        <v>661</v>
      </c>
      <c r="B3" s="166" t="s">
        <v>582</v>
      </c>
      <c r="C3" s="167" t="s">
        <v>583</v>
      </c>
      <c r="D3" s="166" t="s">
        <v>584</v>
      </c>
      <c r="E3" s="166" t="s">
        <v>584</v>
      </c>
      <c r="F3" s="166" t="s">
        <v>584</v>
      </c>
      <c r="G3" s="161"/>
      <c r="H3" s="161"/>
      <c r="I3" s="168" t="s">
        <v>660</v>
      </c>
      <c r="J3" s="169" t="s">
        <v>687</v>
      </c>
      <c r="K3" s="168">
        <v>2017</v>
      </c>
      <c r="L3" s="168">
        <v>2018</v>
      </c>
      <c r="M3" s="168">
        <v>2019</v>
      </c>
    </row>
    <row r="4" spans="1:17" x14ac:dyDescent="0.25">
      <c r="A4" t="s">
        <v>64</v>
      </c>
      <c r="B4" t="s">
        <v>585</v>
      </c>
      <c r="C4" t="s">
        <v>586</v>
      </c>
      <c r="D4" s="145">
        <v>3860</v>
      </c>
      <c r="E4" s="145">
        <v>5510</v>
      </c>
      <c r="F4">
        <v>6540</v>
      </c>
      <c r="I4" s="154">
        <v>3607</v>
      </c>
      <c r="J4" s="154" t="s">
        <v>64</v>
      </c>
      <c r="K4" s="145">
        <f>SUMIF($A$4:$A$77,$J4,D$4:D$77)</f>
        <v>61415</v>
      </c>
      <c r="L4" s="145">
        <f>SUMIF($A$4:$A$77,$J4,E$4:E$77)</f>
        <v>60818</v>
      </c>
      <c r="M4" s="145">
        <f>SUMIF($A$4:$A$77,$J4,F$4:F$77)</f>
        <v>67774</v>
      </c>
    </row>
    <row r="5" spans="1:17" x14ac:dyDescent="0.25">
      <c r="A5" t="s">
        <v>64</v>
      </c>
      <c r="B5" t="s">
        <v>587</v>
      </c>
      <c r="C5" t="s">
        <v>586</v>
      </c>
      <c r="D5" s="145">
        <v>16752</v>
      </c>
      <c r="E5" s="145">
        <v>16293</v>
      </c>
      <c r="F5">
        <v>18010</v>
      </c>
      <c r="I5" s="154">
        <v>3539</v>
      </c>
      <c r="J5" s="154" t="s">
        <v>65</v>
      </c>
      <c r="K5" s="145">
        <f t="shared" ref="K5:K36" si="0">SUMIF($A$4:$A$77,$J5,D$4:D$77)</f>
        <v>5709</v>
      </c>
      <c r="L5" s="145">
        <f t="shared" ref="L5:L36" si="1">SUMIF($A$4:$A$77,$J5,E$4:E$77)</f>
        <v>5645</v>
      </c>
      <c r="M5" s="145">
        <f t="shared" ref="M5:M54" si="2">SUMIF($A$4:$A$77,$J5,F$4:F$77)</f>
        <v>5985</v>
      </c>
    </row>
    <row r="6" spans="1:17" x14ac:dyDescent="0.25">
      <c r="A6" t="s">
        <v>64</v>
      </c>
      <c r="B6" t="s">
        <v>588</v>
      </c>
      <c r="C6" t="s">
        <v>586</v>
      </c>
      <c r="D6" s="145">
        <v>9368</v>
      </c>
      <c r="E6" s="145">
        <v>9852</v>
      </c>
      <c r="F6">
        <v>10763</v>
      </c>
      <c r="I6" s="154">
        <v>3540</v>
      </c>
      <c r="J6" s="154" t="s">
        <v>66</v>
      </c>
      <c r="K6" s="145">
        <f t="shared" si="0"/>
        <v>7525</v>
      </c>
      <c r="L6" s="145">
        <f t="shared" si="1"/>
        <v>9844</v>
      </c>
      <c r="M6" s="145">
        <f t="shared" si="2"/>
        <v>9766</v>
      </c>
    </row>
    <row r="7" spans="1:17" x14ac:dyDescent="0.25">
      <c r="A7" t="s">
        <v>64</v>
      </c>
      <c r="B7" t="s">
        <v>589</v>
      </c>
      <c r="C7" t="s">
        <v>586</v>
      </c>
      <c r="D7" s="145">
        <v>19385</v>
      </c>
      <c r="E7" s="145">
        <v>17573</v>
      </c>
      <c r="F7">
        <v>19499</v>
      </c>
      <c r="I7" s="154">
        <v>6661</v>
      </c>
      <c r="J7" s="154" t="s">
        <v>67</v>
      </c>
      <c r="K7" s="145">
        <f t="shared" si="0"/>
        <v>5217</v>
      </c>
      <c r="L7" s="145">
        <f t="shared" si="1"/>
        <v>4819</v>
      </c>
      <c r="M7" s="145">
        <f t="shared" si="2"/>
        <v>4564</v>
      </c>
    </row>
    <row r="8" spans="1:17" x14ac:dyDescent="0.25">
      <c r="A8" t="s">
        <v>64</v>
      </c>
      <c r="B8" t="s">
        <v>590</v>
      </c>
      <c r="C8" t="s">
        <v>586</v>
      </c>
      <c r="D8" s="145">
        <v>12050</v>
      </c>
      <c r="E8" s="145">
        <v>11590</v>
      </c>
      <c r="F8">
        <v>12962</v>
      </c>
      <c r="I8" s="154">
        <v>12015</v>
      </c>
      <c r="J8" s="154" t="s">
        <v>68</v>
      </c>
      <c r="K8" s="145">
        <f t="shared" si="0"/>
        <v>38462</v>
      </c>
      <c r="L8" s="145">
        <f t="shared" si="1"/>
        <v>38362</v>
      </c>
      <c r="M8" s="145">
        <f t="shared" si="2"/>
        <v>38730</v>
      </c>
    </row>
    <row r="9" spans="1:17" x14ac:dyDescent="0.25">
      <c r="A9" t="s">
        <v>65</v>
      </c>
      <c r="B9" t="s">
        <v>591</v>
      </c>
      <c r="C9" t="s">
        <v>586</v>
      </c>
      <c r="D9" s="145">
        <v>5709</v>
      </c>
      <c r="E9" s="145">
        <v>5645</v>
      </c>
      <c r="F9">
        <v>5985</v>
      </c>
      <c r="I9" s="154">
        <v>3549</v>
      </c>
      <c r="J9" s="154" t="s">
        <v>69</v>
      </c>
      <c r="K9" s="145">
        <f t="shared" si="0"/>
        <v>18465</v>
      </c>
      <c r="L9" s="145">
        <f t="shared" si="1"/>
        <v>19113</v>
      </c>
      <c r="M9" s="145">
        <f t="shared" si="2"/>
        <v>19183</v>
      </c>
    </row>
    <row r="10" spans="1:17" x14ac:dyDescent="0.25">
      <c r="A10" t="s">
        <v>66</v>
      </c>
      <c r="B10" t="s">
        <v>592</v>
      </c>
      <c r="C10" t="s">
        <v>586</v>
      </c>
      <c r="D10" s="145">
        <v>7525</v>
      </c>
      <c r="E10" s="145">
        <v>9844</v>
      </c>
      <c r="F10">
        <v>9766</v>
      </c>
      <c r="I10" s="154">
        <v>7857</v>
      </c>
      <c r="J10" s="154" t="s">
        <v>3</v>
      </c>
      <c r="K10" s="145">
        <f t="shared" si="0"/>
        <v>4229</v>
      </c>
      <c r="L10" s="145">
        <f t="shared" si="1"/>
        <v>4304</v>
      </c>
      <c r="M10" s="145">
        <f t="shared" si="2"/>
        <v>4212</v>
      </c>
    </row>
    <row r="11" spans="1:17" x14ac:dyDescent="0.25">
      <c r="A11" t="s">
        <v>67</v>
      </c>
      <c r="B11" t="s">
        <v>593</v>
      </c>
      <c r="C11" t="s">
        <v>586</v>
      </c>
      <c r="D11" s="145">
        <v>5217</v>
      </c>
      <c r="E11" s="145">
        <v>4819</v>
      </c>
      <c r="F11">
        <v>4564</v>
      </c>
      <c r="I11" s="154">
        <v>4003</v>
      </c>
      <c r="J11" s="154" t="s">
        <v>70</v>
      </c>
      <c r="K11" s="145">
        <f t="shared" si="0"/>
        <v>8895</v>
      </c>
      <c r="L11" s="145">
        <f t="shared" si="1"/>
        <v>9976</v>
      </c>
      <c r="M11" s="145">
        <f t="shared" si="2"/>
        <v>9492</v>
      </c>
    </row>
    <row r="12" spans="1:17" x14ac:dyDescent="0.25">
      <c r="A12" t="s">
        <v>68</v>
      </c>
      <c r="B12" t="s">
        <v>594</v>
      </c>
      <c r="C12" t="s">
        <v>586</v>
      </c>
      <c r="D12" s="145">
        <v>38462</v>
      </c>
      <c r="E12" s="145">
        <v>38362</v>
      </c>
      <c r="F12">
        <v>38730</v>
      </c>
      <c r="I12" s="154">
        <v>3553</v>
      </c>
      <c r="J12" s="154" t="s">
        <v>71</v>
      </c>
      <c r="K12" s="145">
        <f t="shared" si="0"/>
        <v>3261</v>
      </c>
      <c r="L12" s="145">
        <f t="shared" si="1"/>
        <v>3358</v>
      </c>
      <c r="M12" s="145">
        <f t="shared" si="2"/>
        <v>3539</v>
      </c>
    </row>
    <row r="13" spans="1:17" x14ac:dyDescent="0.25">
      <c r="A13" t="s">
        <v>69</v>
      </c>
      <c r="B13" t="s">
        <v>595</v>
      </c>
      <c r="C13" t="s">
        <v>586</v>
      </c>
      <c r="D13" s="145">
        <v>18465</v>
      </c>
      <c r="E13" s="145">
        <v>19113</v>
      </c>
      <c r="F13">
        <v>19183</v>
      </c>
      <c r="I13" s="154">
        <v>3554</v>
      </c>
      <c r="J13" s="154" t="s">
        <v>72</v>
      </c>
      <c r="K13" s="145">
        <f t="shared" si="0"/>
        <v>1588</v>
      </c>
      <c r="L13" s="145">
        <f t="shared" si="1"/>
        <v>1633</v>
      </c>
      <c r="M13" s="145">
        <f t="shared" si="2"/>
        <v>1579</v>
      </c>
    </row>
    <row r="14" spans="1:17" x14ac:dyDescent="0.25">
      <c r="A14" t="s">
        <v>3</v>
      </c>
      <c r="B14" t="s">
        <v>596</v>
      </c>
      <c r="C14" t="s">
        <v>586</v>
      </c>
      <c r="D14" s="145">
        <v>4229</v>
      </c>
      <c r="E14" s="145">
        <v>4304</v>
      </c>
      <c r="F14">
        <v>4212</v>
      </c>
      <c r="I14" s="154">
        <v>3546</v>
      </c>
      <c r="J14" s="154" t="s">
        <v>73</v>
      </c>
      <c r="K14" s="145">
        <f t="shared" si="0"/>
        <v>4464</v>
      </c>
      <c r="L14" s="145">
        <f t="shared" si="1"/>
        <v>4633</v>
      </c>
      <c r="M14" s="145">
        <f t="shared" si="2"/>
        <v>4818</v>
      </c>
    </row>
    <row r="15" spans="1:17" x14ac:dyDescent="0.25">
      <c r="A15" t="s">
        <v>70</v>
      </c>
      <c r="B15" t="s">
        <v>597</v>
      </c>
      <c r="C15" t="s">
        <v>586</v>
      </c>
      <c r="D15" s="145">
        <v>8895</v>
      </c>
      <c r="E15" s="145">
        <v>9976</v>
      </c>
      <c r="F15">
        <v>9492</v>
      </c>
      <c r="I15" s="154">
        <v>7096</v>
      </c>
      <c r="J15" s="154" t="s">
        <v>662</v>
      </c>
      <c r="K15" s="145">
        <f t="shared" si="0"/>
        <v>4328</v>
      </c>
      <c r="L15" s="145">
        <f t="shared" si="1"/>
        <v>4673</v>
      </c>
      <c r="M15" s="145">
        <f t="shared" si="2"/>
        <v>4687</v>
      </c>
    </row>
    <row r="16" spans="1:17" x14ac:dyDescent="0.25">
      <c r="A16" t="s">
        <v>71</v>
      </c>
      <c r="B16" t="s">
        <v>598</v>
      </c>
      <c r="C16" t="s">
        <v>586</v>
      </c>
      <c r="D16" s="145">
        <v>3261</v>
      </c>
      <c r="E16" s="145">
        <v>3358</v>
      </c>
      <c r="F16">
        <v>3539</v>
      </c>
      <c r="I16" s="154">
        <v>23614</v>
      </c>
      <c r="J16" s="154" t="s">
        <v>74</v>
      </c>
      <c r="K16" s="145">
        <f t="shared" si="0"/>
        <v>31035</v>
      </c>
      <c r="L16" s="145">
        <f t="shared" si="1"/>
        <v>32846</v>
      </c>
      <c r="M16" s="145">
        <f t="shared" si="2"/>
        <v>34328</v>
      </c>
    </row>
    <row r="17" spans="1:13" x14ac:dyDescent="0.25">
      <c r="A17" t="s">
        <v>72</v>
      </c>
      <c r="B17" t="s">
        <v>599</v>
      </c>
      <c r="C17" t="s">
        <v>586</v>
      </c>
      <c r="D17" s="145">
        <v>1588</v>
      </c>
      <c r="E17" s="145">
        <v>1633</v>
      </c>
      <c r="F17">
        <v>1579</v>
      </c>
      <c r="I17" s="154">
        <v>9331</v>
      </c>
      <c r="J17" s="154" t="s">
        <v>75</v>
      </c>
      <c r="K17" s="145">
        <f t="shared" si="0"/>
        <v>69089</v>
      </c>
      <c r="L17" s="145">
        <f t="shared" si="1"/>
        <v>80627</v>
      </c>
      <c r="M17" s="145">
        <f t="shared" si="2"/>
        <v>82246</v>
      </c>
    </row>
    <row r="18" spans="1:13" x14ac:dyDescent="0.25">
      <c r="A18" t="s">
        <v>73</v>
      </c>
      <c r="B18" t="s">
        <v>600</v>
      </c>
      <c r="C18" t="s">
        <v>586</v>
      </c>
      <c r="D18" s="145">
        <v>4464</v>
      </c>
      <c r="E18" s="145">
        <v>4633</v>
      </c>
      <c r="F18">
        <v>4818</v>
      </c>
      <c r="I18" s="154">
        <v>3563</v>
      </c>
      <c r="J18" s="154" t="s">
        <v>76</v>
      </c>
      <c r="K18" s="145">
        <f t="shared" si="0"/>
        <v>11476</v>
      </c>
      <c r="L18" s="145">
        <f t="shared" si="1"/>
        <v>11867</v>
      </c>
      <c r="M18" s="145">
        <f t="shared" si="2"/>
        <v>12008</v>
      </c>
    </row>
    <row r="19" spans="1:13" x14ac:dyDescent="0.25">
      <c r="A19" t="s">
        <v>662</v>
      </c>
      <c r="B19" t="s">
        <v>601</v>
      </c>
      <c r="C19" t="s">
        <v>586</v>
      </c>
      <c r="D19" s="145">
        <v>4328</v>
      </c>
      <c r="E19" s="145">
        <v>4673</v>
      </c>
      <c r="F19">
        <v>4687</v>
      </c>
      <c r="I19" s="155">
        <v>10387</v>
      </c>
      <c r="J19" s="155" t="s">
        <v>77</v>
      </c>
      <c r="K19" s="145">
        <f t="shared" si="0"/>
        <v>26896</v>
      </c>
      <c r="L19" s="145">
        <f t="shared" si="1"/>
        <v>28241</v>
      </c>
      <c r="M19" s="145">
        <f t="shared" si="2"/>
        <v>28124</v>
      </c>
    </row>
    <row r="20" spans="1:13" x14ac:dyDescent="0.25">
      <c r="A20" t="s">
        <v>74</v>
      </c>
      <c r="B20" t="s">
        <v>602</v>
      </c>
      <c r="C20" t="s">
        <v>586</v>
      </c>
      <c r="D20" s="145">
        <v>31035</v>
      </c>
      <c r="E20" s="145">
        <v>32846</v>
      </c>
      <c r="F20">
        <v>34328</v>
      </c>
      <c r="I20" s="154">
        <v>3568</v>
      </c>
      <c r="J20" s="154" t="s">
        <v>78</v>
      </c>
      <c r="K20" s="145">
        <f t="shared" si="0"/>
        <v>1456</v>
      </c>
      <c r="L20" s="145">
        <f t="shared" si="1"/>
        <v>1452</v>
      </c>
      <c r="M20" s="145">
        <f t="shared" si="2"/>
        <v>1492</v>
      </c>
    </row>
    <row r="21" spans="1:13" x14ac:dyDescent="0.25">
      <c r="A21" t="s">
        <v>75</v>
      </c>
      <c r="B21" t="s">
        <v>603</v>
      </c>
      <c r="C21" t="s">
        <v>586</v>
      </c>
      <c r="D21" s="145">
        <v>9880</v>
      </c>
      <c r="E21" s="145">
        <v>11065</v>
      </c>
      <c r="F21">
        <v>11069</v>
      </c>
      <c r="I21" s="154">
        <v>6662</v>
      </c>
      <c r="J21" s="154" t="s">
        <v>79</v>
      </c>
      <c r="K21" s="145">
        <f t="shared" si="0"/>
        <v>2197</v>
      </c>
      <c r="L21" s="145">
        <f t="shared" si="1"/>
        <v>2423</v>
      </c>
      <c r="M21" s="145">
        <f t="shared" si="2"/>
        <v>2306</v>
      </c>
    </row>
    <row r="22" spans="1:13" x14ac:dyDescent="0.25">
      <c r="A22" t="s">
        <v>75</v>
      </c>
      <c r="B22" t="s">
        <v>604</v>
      </c>
      <c r="C22" t="s">
        <v>586</v>
      </c>
      <c r="D22" s="145">
        <v>6174</v>
      </c>
      <c r="E22" s="145">
        <v>6939</v>
      </c>
      <c r="F22">
        <v>7646</v>
      </c>
      <c r="I22" s="154">
        <v>3570</v>
      </c>
      <c r="J22" s="154" t="s">
        <v>80</v>
      </c>
      <c r="K22" s="145">
        <f t="shared" si="0"/>
        <v>4289</v>
      </c>
      <c r="L22" s="145">
        <f t="shared" si="1"/>
        <v>4284</v>
      </c>
      <c r="M22" s="145">
        <f t="shared" si="2"/>
        <v>4473</v>
      </c>
    </row>
    <row r="23" spans="1:13" x14ac:dyDescent="0.25">
      <c r="A23" t="s">
        <v>75</v>
      </c>
      <c r="B23" t="s">
        <v>605</v>
      </c>
      <c r="C23" t="s">
        <v>586</v>
      </c>
      <c r="D23" s="145">
        <v>10977</v>
      </c>
      <c r="E23" s="145">
        <v>14502</v>
      </c>
      <c r="F23">
        <v>14396</v>
      </c>
      <c r="I23" s="154">
        <v>3573</v>
      </c>
      <c r="J23" s="154" t="s">
        <v>81</v>
      </c>
      <c r="K23" s="145">
        <f t="shared" si="0"/>
        <v>4228</v>
      </c>
      <c r="L23" s="145">
        <f t="shared" si="1"/>
        <v>4421</v>
      </c>
      <c r="M23" s="145">
        <f t="shared" si="2"/>
        <v>4537</v>
      </c>
    </row>
    <row r="24" spans="1:13" x14ac:dyDescent="0.25">
      <c r="A24" t="s">
        <v>75</v>
      </c>
      <c r="B24" t="s">
        <v>606</v>
      </c>
      <c r="C24" t="s">
        <v>586</v>
      </c>
      <c r="D24" s="145">
        <v>8885</v>
      </c>
      <c r="E24" s="145">
        <v>9857</v>
      </c>
      <c r="F24">
        <v>10849</v>
      </c>
      <c r="I24" s="154">
        <v>10633</v>
      </c>
      <c r="J24" s="154" t="s">
        <v>82</v>
      </c>
      <c r="K24" s="145">
        <f t="shared" si="0"/>
        <v>49782</v>
      </c>
      <c r="L24" s="145">
        <f t="shared" si="1"/>
        <v>48309</v>
      </c>
      <c r="M24" s="145">
        <f t="shared" si="2"/>
        <v>47697</v>
      </c>
    </row>
    <row r="25" spans="1:13" x14ac:dyDescent="0.25">
      <c r="A25" t="s">
        <v>75</v>
      </c>
      <c r="B25" t="s">
        <v>607</v>
      </c>
      <c r="C25" t="s">
        <v>586</v>
      </c>
      <c r="D25" s="145">
        <v>8534</v>
      </c>
      <c r="E25" s="145">
        <v>10913</v>
      </c>
      <c r="F25">
        <v>11274</v>
      </c>
      <c r="I25" s="154">
        <v>3574</v>
      </c>
      <c r="J25" s="154" t="s">
        <v>578</v>
      </c>
      <c r="K25" s="145">
        <f t="shared" si="0"/>
        <v>4266</v>
      </c>
      <c r="L25" s="145">
        <f t="shared" si="1"/>
        <v>4510</v>
      </c>
      <c r="M25" s="145">
        <f t="shared" si="2"/>
        <v>4303</v>
      </c>
    </row>
    <row r="26" spans="1:13" x14ac:dyDescent="0.25">
      <c r="A26" t="s">
        <v>75</v>
      </c>
      <c r="B26" t="s">
        <v>608</v>
      </c>
      <c r="C26" t="s">
        <v>586</v>
      </c>
      <c r="D26" s="145">
        <v>9684</v>
      </c>
      <c r="E26" s="145">
        <v>10433</v>
      </c>
      <c r="F26">
        <v>9598</v>
      </c>
      <c r="I26" s="154">
        <v>3580</v>
      </c>
      <c r="J26" s="154" t="s">
        <v>83</v>
      </c>
      <c r="K26" s="145">
        <f t="shared" si="0"/>
        <v>5396</v>
      </c>
      <c r="L26" s="145">
        <f t="shared" si="1"/>
        <v>5294</v>
      </c>
      <c r="M26" s="145">
        <f t="shared" si="2"/>
        <v>5305</v>
      </c>
    </row>
    <row r="27" spans="1:13" x14ac:dyDescent="0.25">
      <c r="A27" t="s">
        <v>75</v>
      </c>
      <c r="B27" t="s">
        <v>609</v>
      </c>
      <c r="C27" t="s">
        <v>586</v>
      </c>
      <c r="D27" s="145">
        <v>14955</v>
      </c>
      <c r="E27" s="145">
        <v>16918</v>
      </c>
      <c r="F27">
        <v>17414</v>
      </c>
      <c r="I27" s="154">
        <v>3582</v>
      </c>
      <c r="J27" s="154" t="s">
        <v>84</v>
      </c>
      <c r="K27" s="145">
        <f t="shared" si="0"/>
        <v>9846</v>
      </c>
      <c r="L27" s="145">
        <f t="shared" si="1"/>
        <v>10145</v>
      </c>
      <c r="M27" s="145">
        <f t="shared" si="2"/>
        <v>10165</v>
      </c>
    </row>
    <row r="28" spans="1:13" x14ac:dyDescent="0.25">
      <c r="A28" t="s">
        <v>76</v>
      </c>
      <c r="B28" t="s">
        <v>610</v>
      </c>
      <c r="C28" t="s">
        <v>586</v>
      </c>
      <c r="D28" s="145">
        <v>11476</v>
      </c>
      <c r="E28" s="145">
        <v>11867</v>
      </c>
      <c r="F28">
        <v>12008</v>
      </c>
      <c r="I28" s="154">
        <v>3583</v>
      </c>
      <c r="J28" s="154" t="s">
        <v>85</v>
      </c>
      <c r="K28" s="145">
        <f t="shared" si="0"/>
        <v>7717</v>
      </c>
      <c r="L28" s="145">
        <f t="shared" si="1"/>
        <v>7773</v>
      </c>
      <c r="M28" s="145">
        <f t="shared" si="2"/>
        <v>7516</v>
      </c>
    </row>
    <row r="29" spans="1:13" x14ac:dyDescent="0.25">
      <c r="A29" t="s">
        <v>77</v>
      </c>
      <c r="B29" t="s">
        <v>611</v>
      </c>
      <c r="C29" t="s">
        <v>586</v>
      </c>
      <c r="D29" s="145">
        <v>26896</v>
      </c>
      <c r="E29" s="145">
        <v>28241</v>
      </c>
      <c r="F29">
        <v>28124</v>
      </c>
      <c r="I29" s="154">
        <v>11145</v>
      </c>
      <c r="J29" s="154" t="s">
        <v>579</v>
      </c>
      <c r="K29" s="145">
        <f t="shared" si="0"/>
        <v>69452</v>
      </c>
      <c r="L29" s="145">
        <f t="shared" si="1"/>
        <v>78244</v>
      </c>
      <c r="M29" s="145">
        <f t="shared" si="2"/>
        <v>78452</v>
      </c>
    </row>
    <row r="30" spans="1:13" x14ac:dyDescent="0.25">
      <c r="A30" t="s">
        <v>78</v>
      </c>
      <c r="B30" t="s">
        <v>612</v>
      </c>
      <c r="C30" t="s">
        <v>586</v>
      </c>
      <c r="D30" s="145">
        <v>1456</v>
      </c>
      <c r="E30" s="145">
        <v>1452</v>
      </c>
      <c r="F30">
        <v>1492</v>
      </c>
      <c r="I30" s="154">
        <v>3590</v>
      </c>
      <c r="J30" s="154" t="s">
        <v>664</v>
      </c>
      <c r="K30" s="145">
        <f t="shared" si="0"/>
        <v>8879</v>
      </c>
      <c r="L30" s="145">
        <f t="shared" si="1"/>
        <v>8954</v>
      </c>
      <c r="M30" s="145">
        <f t="shared" si="2"/>
        <v>8705</v>
      </c>
    </row>
    <row r="31" spans="1:13" x14ac:dyDescent="0.25">
      <c r="A31" t="s">
        <v>79</v>
      </c>
      <c r="B31" t="s">
        <v>613</v>
      </c>
      <c r="C31" t="s">
        <v>586</v>
      </c>
      <c r="D31" s="145">
        <v>2197</v>
      </c>
      <c r="E31" s="145">
        <v>2423</v>
      </c>
      <c r="F31">
        <v>2306</v>
      </c>
      <c r="I31" s="154">
        <v>9797</v>
      </c>
      <c r="J31" s="154" t="s">
        <v>111</v>
      </c>
      <c r="K31" s="145">
        <f t="shared" si="0"/>
        <v>5566</v>
      </c>
      <c r="L31" s="145">
        <f t="shared" si="1"/>
        <v>5259</v>
      </c>
      <c r="M31" s="145">
        <f t="shared" si="2"/>
        <v>5115</v>
      </c>
    </row>
    <row r="32" spans="1:13" x14ac:dyDescent="0.25">
      <c r="A32" t="s">
        <v>80</v>
      </c>
      <c r="B32" t="s">
        <v>614</v>
      </c>
      <c r="C32" t="s">
        <v>586</v>
      </c>
      <c r="D32" s="145">
        <v>4289</v>
      </c>
      <c r="E32" s="145">
        <v>4284</v>
      </c>
      <c r="F32">
        <v>4473</v>
      </c>
      <c r="I32" s="154">
        <v>3593</v>
      </c>
      <c r="J32" s="154" t="s">
        <v>86</v>
      </c>
      <c r="K32" s="145">
        <f t="shared" si="0"/>
        <v>8830</v>
      </c>
      <c r="L32" s="145">
        <f t="shared" si="1"/>
        <v>8463</v>
      </c>
      <c r="M32" s="145">
        <f t="shared" si="2"/>
        <v>8036</v>
      </c>
    </row>
    <row r="33" spans="1:13" x14ac:dyDescent="0.25">
      <c r="A33" t="s">
        <v>81</v>
      </c>
      <c r="B33" t="s">
        <v>615</v>
      </c>
      <c r="C33" t="s">
        <v>586</v>
      </c>
      <c r="D33" s="145">
        <v>4228</v>
      </c>
      <c r="E33" s="145">
        <v>4421</v>
      </c>
      <c r="F33">
        <v>4537</v>
      </c>
      <c r="I33" s="154">
        <v>3558</v>
      </c>
      <c r="J33" s="154" t="s">
        <v>665</v>
      </c>
      <c r="K33" s="145">
        <f t="shared" si="0"/>
        <v>10283</v>
      </c>
      <c r="L33" s="145">
        <f t="shared" si="1"/>
        <v>10171</v>
      </c>
      <c r="M33" s="145">
        <f t="shared" si="2"/>
        <v>9382</v>
      </c>
    </row>
    <row r="34" spans="1:13" x14ac:dyDescent="0.25">
      <c r="A34" t="s">
        <v>82</v>
      </c>
      <c r="B34" t="s">
        <v>616</v>
      </c>
      <c r="C34" t="s">
        <v>586</v>
      </c>
      <c r="D34" s="145">
        <v>49782</v>
      </c>
      <c r="E34" s="145">
        <v>48309</v>
      </c>
      <c r="F34">
        <v>47697</v>
      </c>
      <c r="I34" s="154">
        <v>23154</v>
      </c>
      <c r="J34" s="154" t="s">
        <v>87</v>
      </c>
      <c r="K34" s="145">
        <f t="shared" si="0"/>
        <v>3097</v>
      </c>
      <c r="L34" s="145">
        <f t="shared" si="1"/>
        <v>3090</v>
      </c>
      <c r="M34" s="145">
        <f t="shared" si="2"/>
        <v>2988</v>
      </c>
    </row>
    <row r="35" spans="1:13" x14ac:dyDescent="0.25">
      <c r="A35" t="s">
        <v>578</v>
      </c>
      <c r="B35" t="s">
        <v>617</v>
      </c>
      <c r="C35" t="s">
        <v>586</v>
      </c>
      <c r="D35" s="145">
        <v>4266</v>
      </c>
      <c r="E35" s="145">
        <v>4510</v>
      </c>
      <c r="F35">
        <v>4303</v>
      </c>
      <c r="I35" s="154">
        <v>3596</v>
      </c>
      <c r="J35" s="154" t="s">
        <v>88</v>
      </c>
      <c r="K35" s="145">
        <f t="shared" si="0"/>
        <v>6240</v>
      </c>
      <c r="L35" s="145">
        <f t="shared" si="1"/>
        <v>6571</v>
      </c>
      <c r="M35" s="145">
        <f t="shared" si="2"/>
        <v>6806</v>
      </c>
    </row>
    <row r="36" spans="1:13" x14ac:dyDescent="0.25">
      <c r="A36" t="s">
        <v>663</v>
      </c>
      <c r="B36" t="s">
        <v>618</v>
      </c>
      <c r="C36" t="s">
        <v>586</v>
      </c>
      <c r="D36">
        <v>112</v>
      </c>
      <c r="E36">
        <v>119</v>
      </c>
      <c r="F36">
        <v>79</v>
      </c>
      <c r="I36" s="154">
        <v>3600</v>
      </c>
      <c r="J36" s="154" t="s">
        <v>89</v>
      </c>
      <c r="K36" s="145">
        <f t="shared" si="0"/>
        <v>2655</v>
      </c>
      <c r="L36" s="145">
        <f t="shared" si="1"/>
        <v>2771</v>
      </c>
      <c r="M36" s="145">
        <f t="shared" si="2"/>
        <v>2611</v>
      </c>
    </row>
    <row r="37" spans="1:13" x14ac:dyDescent="0.25">
      <c r="A37" t="s">
        <v>83</v>
      </c>
      <c r="B37" t="s">
        <v>619</v>
      </c>
      <c r="C37" t="s">
        <v>586</v>
      </c>
      <c r="D37" s="145">
        <v>5396</v>
      </c>
      <c r="E37" s="145">
        <v>5294</v>
      </c>
      <c r="F37">
        <v>5305</v>
      </c>
      <c r="I37" s="154">
        <v>3601</v>
      </c>
      <c r="J37" s="154" t="s">
        <v>666</v>
      </c>
      <c r="K37" s="145">
        <f t="shared" ref="K37:K54" si="3">SUMIF($A$4:$A$77,$J37,D$4:D$77)</f>
        <v>4844</v>
      </c>
      <c r="L37" s="145">
        <f t="shared" ref="L37:L54" si="4">SUMIF($A$4:$A$77,$J37,E$4:E$77)</f>
        <v>4959</v>
      </c>
      <c r="M37" s="145">
        <f t="shared" si="2"/>
        <v>4858</v>
      </c>
    </row>
    <row r="38" spans="1:13" x14ac:dyDescent="0.25">
      <c r="A38" t="s">
        <v>84</v>
      </c>
      <c r="B38" t="s">
        <v>620</v>
      </c>
      <c r="C38" t="s">
        <v>586</v>
      </c>
      <c r="D38" s="145">
        <v>9846</v>
      </c>
      <c r="E38" s="145">
        <v>10145</v>
      </c>
      <c r="F38">
        <v>10165</v>
      </c>
      <c r="I38" s="154">
        <v>3603</v>
      </c>
      <c r="J38" s="154" t="s">
        <v>91</v>
      </c>
      <c r="K38" s="145">
        <f t="shared" si="3"/>
        <v>2411</v>
      </c>
      <c r="L38" s="145">
        <f t="shared" si="4"/>
        <v>2399</v>
      </c>
      <c r="M38" s="145">
        <f t="shared" si="2"/>
        <v>2342</v>
      </c>
    </row>
    <row r="39" spans="1:13" x14ac:dyDescent="0.25">
      <c r="A39" t="s">
        <v>85</v>
      </c>
      <c r="B39" t="s">
        <v>621</v>
      </c>
      <c r="C39" t="s">
        <v>586</v>
      </c>
      <c r="D39" s="145">
        <v>7717</v>
      </c>
      <c r="E39" s="145">
        <v>7773</v>
      </c>
      <c r="F39">
        <v>7516</v>
      </c>
      <c r="I39" s="154">
        <v>29137</v>
      </c>
      <c r="J39" s="154" t="s">
        <v>92</v>
      </c>
      <c r="K39" s="145">
        <f t="shared" si="3"/>
        <v>35455</v>
      </c>
      <c r="L39" s="145">
        <f t="shared" si="4"/>
        <v>37895</v>
      </c>
      <c r="M39" s="145">
        <f t="shared" si="2"/>
        <v>39497</v>
      </c>
    </row>
    <row r="40" spans="1:13" x14ac:dyDescent="0.25">
      <c r="A40" t="s">
        <v>579</v>
      </c>
      <c r="B40" t="s">
        <v>622</v>
      </c>
      <c r="C40" t="s">
        <v>586</v>
      </c>
      <c r="D40" s="145">
        <v>20534</v>
      </c>
      <c r="E40" s="145">
        <v>20536</v>
      </c>
      <c r="F40">
        <v>20946</v>
      </c>
      <c r="I40" s="154">
        <v>3611</v>
      </c>
      <c r="J40" s="154" t="s">
        <v>93</v>
      </c>
      <c r="K40" s="145">
        <f t="shared" si="3"/>
        <v>9283</v>
      </c>
      <c r="L40" s="145">
        <f t="shared" si="4"/>
        <v>9279</v>
      </c>
      <c r="M40" s="145">
        <f t="shared" si="2"/>
        <v>9179</v>
      </c>
    </row>
    <row r="41" spans="1:13" x14ac:dyDescent="0.25">
      <c r="A41" t="s">
        <v>579</v>
      </c>
      <c r="B41" t="s">
        <v>689</v>
      </c>
      <c r="C41" t="s">
        <v>586</v>
      </c>
      <c r="D41" s="145"/>
      <c r="E41" s="145"/>
      <c r="F41">
        <v>2524</v>
      </c>
      <c r="I41" s="156">
        <v>31034</v>
      </c>
      <c r="J41" s="156" t="s">
        <v>4</v>
      </c>
      <c r="K41" s="145">
        <f t="shared" si="3"/>
        <v>31374</v>
      </c>
      <c r="L41" s="145">
        <f t="shared" si="4"/>
        <v>31640</v>
      </c>
      <c r="M41" s="145">
        <f t="shared" si="2"/>
        <v>32478</v>
      </c>
    </row>
    <row r="42" spans="1:13" x14ac:dyDescent="0.25">
      <c r="A42" t="s">
        <v>579</v>
      </c>
      <c r="B42" t="s">
        <v>623</v>
      </c>
      <c r="C42" t="s">
        <v>586</v>
      </c>
      <c r="D42">
        <v>560</v>
      </c>
      <c r="E42" s="145">
        <v>11358</v>
      </c>
      <c r="F42">
        <v>10981</v>
      </c>
      <c r="I42" s="154">
        <v>3614</v>
      </c>
      <c r="J42" s="154" t="s">
        <v>94</v>
      </c>
      <c r="K42" s="145">
        <f t="shared" si="3"/>
        <v>6660</v>
      </c>
      <c r="L42" s="145">
        <f t="shared" si="4"/>
        <v>6894</v>
      </c>
      <c r="M42" s="145">
        <f t="shared" si="2"/>
        <v>6911</v>
      </c>
    </row>
    <row r="43" spans="1:13" x14ac:dyDescent="0.25">
      <c r="A43" t="s">
        <v>579</v>
      </c>
      <c r="B43" t="s">
        <v>624</v>
      </c>
      <c r="C43" t="s">
        <v>586</v>
      </c>
      <c r="D43" s="145">
        <v>13884</v>
      </c>
      <c r="E43" s="145">
        <v>13088</v>
      </c>
      <c r="F43">
        <v>13445</v>
      </c>
      <c r="I43" s="154">
        <v>574</v>
      </c>
      <c r="J43" s="154" t="s">
        <v>663</v>
      </c>
      <c r="K43" s="145">
        <f t="shared" si="3"/>
        <v>112</v>
      </c>
      <c r="L43" s="145">
        <f t="shared" si="4"/>
        <v>119</v>
      </c>
      <c r="M43" s="145">
        <f t="shared" si="2"/>
        <v>79</v>
      </c>
    </row>
    <row r="44" spans="1:13" x14ac:dyDescent="0.25">
      <c r="A44" t="s">
        <v>579</v>
      </c>
      <c r="B44" t="s">
        <v>625</v>
      </c>
      <c r="C44" t="s">
        <v>586</v>
      </c>
      <c r="D44" s="145">
        <v>14577</v>
      </c>
      <c r="E44" s="145">
        <v>13980</v>
      </c>
      <c r="F44">
        <v>12054</v>
      </c>
      <c r="I44" s="154">
        <v>3626</v>
      </c>
      <c r="J44" s="154" t="s">
        <v>95</v>
      </c>
      <c r="K44" s="145">
        <f t="shared" si="3"/>
        <v>56405</v>
      </c>
      <c r="L44" s="145">
        <f t="shared" si="4"/>
        <v>56941</v>
      </c>
      <c r="M44" s="145">
        <f t="shared" si="2"/>
        <v>54378</v>
      </c>
    </row>
    <row r="45" spans="1:13" x14ac:dyDescent="0.25">
      <c r="A45" t="s">
        <v>579</v>
      </c>
      <c r="B45" t="s">
        <v>626</v>
      </c>
      <c r="C45" t="s">
        <v>586</v>
      </c>
      <c r="D45" s="145">
        <v>7606</v>
      </c>
      <c r="E45" s="145">
        <v>7639</v>
      </c>
      <c r="F45">
        <v>7146</v>
      </c>
      <c r="I45" s="154">
        <v>3627</v>
      </c>
      <c r="J45" s="154" t="s">
        <v>96</v>
      </c>
      <c r="K45" s="145">
        <f t="shared" si="3"/>
        <v>4980</v>
      </c>
      <c r="L45" s="145">
        <f t="shared" si="4"/>
        <v>4910</v>
      </c>
      <c r="M45" s="145">
        <f t="shared" si="2"/>
        <v>4887</v>
      </c>
    </row>
    <row r="46" spans="1:13" x14ac:dyDescent="0.25">
      <c r="A46" t="s">
        <v>579</v>
      </c>
      <c r="B46" t="s">
        <v>627</v>
      </c>
      <c r="C46" t="s">
        <v>586</v>
      </c>
      <c r="D46" s="145">
        <v>12291</v>
      </c>
      <c r="E46" s="145">
        <v>11643</v>
      </c>
      <c r="F46">
        <v>11356</v>
      </c>
      <c r="I46" s="154">
        <v>3628</v>
      </c>
      <c r="J46" s="154" t="s">
        <v>97</v>
      </c>
      <c r="K46" s="145">
        <f t="shared" si="3"/>
        <v>4239</v>
      </c>
      <c r="L46" s="145">
        <f t="shared" si="4"/>
        <v>4234</v>
      </c>
      <c r="M46" s="145">
        <f t="shared" si="2"/>
        <v>4087</v>
      </c>
    </row>
    <row r="47" spans="1:13" x14ac:dyDescent="0.25">
      <c r="A47" t="s">
        <v>664</v>
      </c>
      <c r="B47" t="s">
        <v>628</v>
      </c>
      <c r="C47" t="s">
        <v>586</v>
      </c>
      <c r="D47" s="145">
        <v>8879</v>
      </c>
      <c r="E47" s="145">
        <v>8954</v>
      </c>
      <c r="F47">
        <v>8705</v>
      </c>
      <c r="I47" s="154">
        <v>3643</v>
      </c>
      <c r="J47" s="154" t="s">
        <v>98</v>
      </c>
      <c r="K47" s="145">
        <f t="shared" si="3"/>
        <v>6216</v>
      </c>
      <c r="L47" s="145">
        <f t="shared" si="4"/>
        <v>7130</v>
      </c>
      <c r="M47" s="145">
        <f t="shared" si="2"/>
        <v>8628</v>
      </c>
    </row>
    <row r="48" spans="1:13" x14ac:dyDescent="0.25">
      <c r="A48" t="s">
        <v>111</v>
      </c>
      <c r="B48" t="s">
        <v>629</v>
      </c>
      <c r="C48" t="s">
        <v>586</v>
      </c>
      <c r="D48" s="145">
        <v>5566</v>
      </c>
      <c r="E48" s="145">
        <v>5259</v>
      </c>
      <c r="F48">
        <v>5115</v>
      </c>
      <c r="I48" s="154">
        <v>3572</v>
      </c>
      <c r="J48" s="154" t="s">
        <v>99</v>
      </c>
      <c r="K48" s="145">
        <f t="shared" si="3"/>
        <v>6547</v>
      </c>
      <c r="L48" s="145">
        <f t="shared" si="4"/>
        <v>6562</v>
      </c>
      <c r="M48" s="145">
        <f t="shared" si="2"/>
        <v>6592</v>
      </c>
    </row>
    <row r="49" spans="1:13" x14ac:dyDescent="0.25">
      <c r="A49" t="s">
        <v>86</v>
      </c>
      <c r="B49" t="s">
        <v>630</v>
      </c>
      <c r="C49" t="s">
        <v>586</v>
      </c>
      <c r="D49" s="145">
        <v>8830</v>
      </c>
      <c r="E49" s="145">
        <v>8463</v>
      </c>
      <c r="F49">
        <v>8036</v>
      </c>
      <c r="I49" s="154">
        <v>3648</v>
      </c>
      <c r="J49" s="154" t="s">
        <v>667</v>
      </c>
      <c r="K49" s="145">
        <f t="shared" si="3"/>
        <v>9589</v>
      </c>
      <c r="L49" s="145">
        <f t="shared" si="4"/>
        <v>10019</v>
      </c>
      <c r="M49" s="145">
        <f t="shared" si="2"/>
        <v>12291</v>
      </c>
    </row>
    <row r="50" spans="1:13" x14ac:dyDescent="0.25">
      <c r="A50" t="s">
        <v>665</v>
      </c>
      <c r="B50" t="s">
        <v>631</v>
      </c>
      <c r="C50" t="s">
        <v>586</v>
      </c>
      <c r="D50" s="145">
        <v>10283</v>
      </c>
      <c r="E50" s="145">
        <v>10171</v>
      </c>
      <c r="F50">
        <v>9382</v>
      </c>
      <c r="I50" s="154">
        <v>10060</v>
      </c>
      <c r="J50" s="154" t="s">
        <v>101</v>
      </c>
      <c r="K50" s="145">
        <f t="shared" si="3"/>
        <v>3008</v>
      </c>
      <c r="L50" s="145">
        <f t="shared" si="4"/>
        <v>3055</v>
      </c>
      <c r="M50" s="145">
        <f t="shared" si="2"/>
        <v>2930</v>
      </c>
    </row>
    <row r="51" spans="1:13" x14ac:dyDescent="0.25">
      <c r="A51" t="s">
        <v>87</v>
      </c>
      <c r="B51" t="s">
        <v>632</v>
      </c>
      <c r="C51" t="s">
        <v>586</v>
      </c>
      <c r="D51" s="145">
        <v>3097</v>
      </c>
      <c r="E51" s="145">
        <v>3090</v>
      </c>
      <c r="F51">
        <v>2988</v>
      </c>
      <c r="I51" s="154">
        <v>3662</v>
      </c>
      <c r="J51" s="154" t="s">
        <v>102</v>
      </c>
      <c r="K51" s="145">
        <f t="shared" si="3"/>
        <v>3945</v>
      </c>
      <c r="L51" s="145">
        <f t="shared" si="4"/>
        <v>3827</v>
      </c>
      <c r="M51" s="145">
        <f t="shared" si="2"/>
        <v>3683</v>
      </c>
    </row>
    <row r="52" spans="1:13" x14ac:dyDescent="0.25">
      <c r="A52" t="s">
        <v>88</v>
      </c>
      <c r="B52" t="s">
        <v>633</v>
      </c>
      <c r="C52" t="s">
        <v>586</v>
      </c>
      <c r="D52" s="145">
        <v>6240</v>
      </c>
      <c r="E52" s="145">
        <v>6571</v>
      </c>
      <c r="F52">
        <v>6806</v>
      </c>
      <c r="I52" s="154">
        <v>3664</v>
      </c>
      <c r="J52" s="154" t="s">
        <v>103</v>
      </c>
      <c r="K52" s="145">
        <f t="shared" si="3"/>
        <v>6303</v>
      </c>
      <c r="L52" s="145">
        <f t="shared" si="4"/>
        <v>6284</v>
      </c>
      <c r="M52" s="145">
        <f t="shared" si="2"/>
        <v>5821</v>
      </c>
    </row>
    <row r="53" spans="1:13" x14ac:dyDescent="0.25">
      <c r="A53" t="s">
        <v>89</v>
      </c>
      <c r="B53" t="s">
        <v>634</v>
      </c>
      <c r="C53" t="s">
        <v>586</v>
      </c>
      <c r="D53" s="145">
        <v>2655</v>
      </c>
      <c r="E53" s="145">
        <v>2771</v>
      </c>
      <c r="F53">
        <v>2611</v>
      </c>
      <c r="I53" s="154">
        <v>9549</v>
      </c>
      <c r="J53" s="154" t="s">
        <v>104</v>
      </c>
      <c r="K53" s="145">
        <f t="shared" si="3"/>
        <v>2250</v>
      </c>
      <c r="L53" s="145">
        <f t="shared" si="4"/>
        <v>2179</v>
      </c>
      <c r="M53" s="145">
        <f t="shared" si="2"/>
        <v>2009</v>
      </c>
    </row>
    <row r="54" spans="1:13" x14ac:dyDescent="0.25">
      <c r="A54" t="s">
        <v>666</v>
      </c>
      <c r="B54" t="s">
        <v>635</v>
      </c>
      <c r="C54" t="s">
        <v>586</v>
      </c>
      <c r="D54" s="145">
        <v>4844</v>
      </c>
      <c r="E54" s="145">
        <v>4959</v>
      </c>
      <c r="F54">
        <v>4858</v>
      </c>
      <c r="I54" s="157">
        <v>3668</v>
      </c>
      <c r="J54" s="157" t="s">
        <v>668</v>
      </c>
      <c r="K54" s="145">
        <f t="shared" si="3"/>
        <v>7050</v>
      </c>
      <c r="L54" s="145">
        <f t="shared" si="4"/>
        <v>6768</v>
      </c>
      <c r="M54" s="145">
        <f t="shared" si="2"/>
        <v>6904</v>
      </c>
    </row>
    <row r="55" spans="1:13" x14ac:dyDescent="0.25">
      <c r="A55" t="s">
        <v>91</v>
      </c>
      <c r="B55" t="s">
        <v>636</v>
      </c>
      <c r="C55" t="s">
        <v>586</v>
      </c>
      <c r="D55" s="145">
        <v>2411</v>
      </c>
      <c r="E55" s="145">
        <v>2399</v>
      </c>
      <c r="F55">
        <v>2342</v>
      </c>
      <c r="J55" s="159" t="s">
        <v>659</v>
      </c>
      <c r="K55" s="160">
        <f>SUM(K4:K54)</f>
        <v>706904</v>
      </c>
      <c r="L55" s="160">
        <f>SUM(L4:L54)</f>
        <v>737987</v>
      </c>
      <c r="M55" s="160">
        <f>SUM(M4:M54)</f>
        <v>748478</v>
      </c>
    </row>
    <row r="56" spans="1:13" x14ac:dyDescent="0.25">
      <c r="A56" t="s">
        <v>92</v>
      </c>
      <c r="B56" t="s">
        <v>637</v>
      </c>
      <c r="C56" t="s">
        <v>586</v>
      </c>
      <c r="D56" s="145">
        <v>14438</v>
      </c>
      <c r="E56" s="145">
        <v>15302</v>
      </c>
      <c r="F56">
        <v>15015</v>
      </c>
      <c r="K56" s="158">
        <f>K55-D79</f>
        <v>0</v>
      </c>
      <c r="L56" s="158">
        <f>L55-E79</f>
        <v>0</v>
      </c>
      <c r="M56" s="158">
        <f>M55-F79</f>
        <v>0</v>
      </c>
    </row>
    <row r="57" spans="1:13" x14ac:dyDescent="0.25">
      <c r="A57" t="s">
        <v>92</v>
      </c>
      <c r="B57" t="s">
        <v>638</v>
      </c>
      <c r="C57" t="s">
        <v>586</v>
      </c>
      <c r="D57" s="145">
        <v>8995</v>
      </c>
      <c r="E57" s="145">
        <v>10043</v>
      </c>
      <c r="F57">
        <v>10963</v>
      </c>
    </row>
    <row r="58" spans="1:13" x14ac:dyDescent="0.25">
      <c r="A58" t="s">
        <v>92</v>
      </c>
      <c r="B58" t="s">
        <v>639</v>
      </c>
      <c r="C58" t="s">
        <v>586</v>
      </c>
      <c r="D58" s="145">
        <v>12022</v>
      </c>
      <c r="E58" s="145">
        <v>12550</v>
      </c>
      <c r="F58">
        <v>13519</v>
      </c>
    </row>
    <row r="59" spans="1:13" x14ac:dyDescent="0.25">
      <c r="A59" t="s">
        <v>93</v>
      </c>
      <c r="B59" t="s">
        <v>640</v>
      </c>
      <c r="C59" t="s">
        <v>586</v>
      </c>
      <c r="D59" s="145">
        <v>9283</v>
      </c>
      <c r="E59" s="145">
        <v>9279</v>
      </c>
      <c r="F59">
        <v>9179</v>
      </c>
    </row>
    <row r="60" spans="1:13" x14ac:dyDescent="0.25">
      <c r="A60" t="s">
        <v>4</v>
      </c>
      <c r="B60" t="s">
        <v>641</v>
      </c>
      <c r="C60" t="s">
        <v>586</v>
      </c>
      <c r="D60" s="145">
        <v>31374</v>
      </c>
      <c r="E60" s="145">
        <v>31640</v>
      </c>
      <c r="F60">
        <v>32478</v>
      </c>
    </row>
    <row r="61" spans="1:13" x14ac:dyDescent="0.25">
      <c r="A61" t="s">
        <v>94</v>
      </c>
      <c r="B61" t="s">
        <v>642</v>
      </c>
      <c r="C61" t="s">
        <v>586</v>
      </c>
      <c r="D61" s="145">
        <v>6660</v>
      </c>
      <c r="E61" s="145">
        <v>6894</v>
      </c>
      <c r="F61">
        <v>6911</v>
      </c>
    </row>
    <row r="62" spans="1:13" x14ac:dyDescent="0.25">
      <c r="A62" t="s">
        <v>95</v>
      </c>
      <c r="B62" t="s">
        <v>643</v>
      </c>
      <c r="C62" t="s">
        <v>586</v>
      </c>
      <c r="D62" s="145">
        <v>9187</v>
      </c>
      <c r="E62" s="145">
        <v>9012</v>
      </c>
      <c r="F62">
        <v>9977</v>
      </c>
    </row>
    <row r="63" spans="1:13" x14ac:dyDescent="0.25">
      <c r="A63" t="s">
        <v>95</v>
      </c>
      <c r="B63" t="s">
        <v>644</v>
      </c>
      <c r="C63" t="s">
        <v>586</v>
      </c>
      <c r="D63" s="145">
        <v>12145</v>
      </c>
      <c r="E63" s="145">
        <v>12315</v>
      </c>
      <c r="F63">
        <v>11800</v>
      </c>
    </row>
    <row r="64" spans="1:13" x14ac:dyDescent="0.25">
      <c r="A64" t="s">
        <v>95</v>
      </c>
      <c r="B64" t="s">
        <v>645</v>
      </c>
      <c r="C64" t="s">
        <v>586</v>
      </c>
      <c r="D64" s="145">
        <v>8458</v>
      </c>
      <c r="E64" s="145">
        <v>8997</v>
      </c>
      <c r="F64">
        <v>7838</v>
      </c>
    </row>
    <row r="65" spans="1:6" x14ac:dyDescent="0.25">
      <c r="A65" t="s">
        <v>95</v>
      </c>
      <c r="B65" t="s">
        <v>646</v>
      </c>
      <c r="C65" t="s">
        <v>586</v>
      </c>
      <c r="D65" s="145">
        <v>7949</v>
      </c>
      <c r="E65" s="145">
        <v>8018</v>
      </c>
      <c r="F65">
        <v>7555</v>
      </c>
    </row>
    <row r="66" spans="1:6" x14ac:dyDescent="0.25">
      <c r="A66" t="s">
        <v>95</v>
      </c>
      <c r="B66" t="s">
        <v>647</v>
      </c>
      <c r="C66" t="s">
        <v>586</v>
      </c>
      <c r="D66" s="145">
        <v>12014</v>
      </c>
      <c r="E66" s="145">
        <v>11837</v>
      </c>
      <c r="F66">
        <v>10972</v>
      </c>
    </row>
    <row r="67" spans="1:6" x14ac:dyDescent="0.25">
      <c r="A67" t="s">
        <v>95</v>
      </c>
      <c r="B67" t="s">
        <v>648</v>
      </c>
      <c r="C67" t="s">
        <v>586</v>
      </c>
      <c r="D67" s="145">
        <v>6652</v>
      </c>
      <c r="E67" s="145">
        <v>6762</v>
      </c>
      <c r="F67">
        <v>6236</v>
      </c>
    </row>
    <row r="68" spans="1:6" x14ac:dyDescent="0.25">
      <c r="A68" t="s">
        <v>96</v>
      </c>
      <c r="B68" t="s">
        <v>649</v>
      </c>
      <c r="C68" t="s">
        <v>586</v>
      </c>
      <c r="D68" s="145">
        <v>4980</v>
      </c>
      <c r="E68" s="145">
        <v>4910</v>
      </c>
      <c r="F68">
        <v>4887</v>
      </c>
    </row>
    <row r="69" spans="1:6" x14ac:dyDescent="0.25">
      <c r="A69" t="s">
        <v>97</v>
      </c>
      <c r="B69" t="s">
        <v>650</v>
      </c>
      <c r="C69" t="s">
        <v>586</v>
      </c>
      <c r="D69" s="145">
        <v>4239</v>
      </c>
      <c r="E69" s="145">
        <v>4234</v>
      </c>
      <c r="F69">
        <v>4087</v>
      </c>
    </row>
    <row r="70" spans="1:6" x14ac:dyDescent="0.25">
      <c r="A70" t="s">
        <v>98</v>
      </c>
      <c r="B70" t="s">
        <v>651</v>
      </c>
      <c r="C70" t="s">
        <v>586</v>
      </c>
      <c r="D70" s="145">
        <v>6216</v>
      </c>
      <c r="E70" s="145">
        <v>7130</v>
      </c>
      <c r="F70">
        <v>8628</v>
      </c>
    </row>
    <row r="71" spans="1:6" x14ac:dyDescent="0.25">
      <c r="A71" t="s">
        <v>99</v>
      </c>
      <c r="B71" t="s">
        <v>652</v>
      </c>
      <c r="C71" t="s">
        <v>586</v>
      </c>
      <c r="D71" s="145">
        <v>6547</v>
      </c>
      <c r="E71" s="145">
        <v>6562</v>
      </c>
      <c r="F71">
        <v>6592</v>
      </c>
    </row>
    <row r="72" spans="1:6" x14ac:dyDescent="0.25">
      <c r="A72" t="s">
        <v>667</v>
      </c>
      <c r="B72" t="s">
        <v>653</v>
      </c>
      <c r="C72" t="s">
        <v>586</v>
      </c>
      <c r="D72" s="145">
        <v>9589</v>
      </c>
      <c r="E72" s="145">
        <v>10019</v>
      </c>
      <c r="F72">
        <v>12291</v>
      </c>
    </row>
    <row r="73" spans="1:6" x14ac:dyDescent="0.25">
      <c r="A73" t="s">
        <v>101</v>
      </c>
      <c r="B73" t="s">
        <v>654</v>
      </c>
      <c r="C73" t="s">
        <v>586</v>
      </c>
      <c r="D73" s="145">
        <v>3008</v>
      </c>
      <c r="E73" s="145">
        <v>3055</v>
      </c>
      <c r="F73">
        <v>2930</v>
      </c>
    </row>
    <row r="74" spans="1:6" x14ac:dyDescent="0.25">
      <c r="A74" t="s">
        <v>102</v>
      </c>
      <c r="B74" t="s">
        <v>655</v>
      </c>
      <c r="C74" t="s">
        <v>586</v>
      </c>
      <c r="D74" s="145">
        <v>3945</v>
      </c>
      <c r="E74" s="145">
        <v>3827</v>
      </c>
      <c r="F74">
        <v>3683</v>
      </c>
    </row>
    <row r="75" spans="1:6" x14ac:dyDescent="0.25">
      <c r="A75" t="s">
        <v>103</v>
      </c>
      <c r="B75" t="s">
        <v>656</v>
      </c>
      <c r="C75" t="s">
        <v>586</v>
      </c>
      <c r="D75" s="145">
        <v>6303</v>
      </c>
      <c r="E75" s="145">
        <v>6284</v>
      </c>
      <c r="F75">
        <v>5821</v>
      </c>
    </row>
    <row r="76" spans="1:6" x14ac:dyDescent="0.25">
      <c r="A76" t="s">
        <v>104</v>
      </c>
      <c r="B76" t="s">
        <v>657</v>
      </c>
      <c r="C76" t="s">
        <v>586</v>
      </c>
      <c r="D76" s="145">
        <v>2250</v>
      </c>
      <c r="E76" s="145">
        <v>2179</v>
      </c>
      <c r="F76">
        <v>2009</v>
      </c>
    </row>
    <row r="77" spans="1:6" x14ac:dyDescent="0.25">
      <c r="A77" t="s">
        <v>668</v>
      </c>
      <c r="B77" t="s">
        <v>658</v>
      </c>
      <c r="C77" t="s">
        <v>586</v>
      </c>
      <c r="D77" s="145">
        <v>7050</v>
      </c>
      <c r="E77" s="145">
        <v>6768</v>
      </c>
      <c r="F77">
        <v>6904</v>
      </c>
    </row>
    <row r="79" spans="1:6" x14ac:dyDescent="0.25">
      <c r="D79" s="145">
        <f>SUM(D4:D78)</f>
        <v>706904</v>
      </c>
      <c r="E79" s="145">
        <f>SUM(E4:E78)</f>
        <v>737987</v>
      </c>
      <c r="F79" s="145">
        <f>SUM(F4:F78)</f>
        <v>748478</v>
      </c>
    </row>
  </sheetData>
  <hyperlinks>
    <hyperlink ref="B2" r:id="rId1" xr:uid="{5D4908E3-EBAC-4C42-89B8-05F65BF6C0FF}"/>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P3423"/>
  <sheetViews>
    <sheetView workbookViewId="0">
      <selection activeCell="H37" activeCellId="1" sqref="J38 H37"/>
    </sheetView>
  </sheetViews>
  <sheetFormatPr defaultRowHeight="15" x14ac:dyDescent="0.25"/>
  <cols>
    <col min="3" max="3" width="5.42578125" bestFit="1" customWidth="1"/>
    <col min="4" max="4" width="54" bestFit="1" customWidth="1"/>
    <col min="5" max="5" width="9.85546875" customWidth="1"/>
    <col min="6" max="6" width="11.140625" style="68" bestFit="1" customWidth="1"/>
    <col min="7" max="8" width="10.140625" style="68" bestFit="1" customWidth="1"/>
    <col min="9" max="9" width="9.140625" style="68" bestFit="1" customWidth="1"/>
    <col min="10" max="12" width="10.140625" style="68" bestFit="1" customWidth="1"/>
    <col min="13" max="13" width="10" style="68" bestFit="1" customWidth="1"/>
    <col min="14" max="14" width="11.140625" style="68" bestFit="1" customWidth="1"/>
  </cols>
  <sheetData>
    <row r="1" spans="1:14" x14ac:dyDescent="0.25">
      <c r="A1" s="67" t="s">
        <v>456</v>
      </c>
    </row>
    <row r="2" spans="1:14" x14ac:dyDescent="0.25">
      <c r="A2" s="67" t="s">
        <v>161</v>
      </c>
    </row>
    <row r="3" spans="1:14" x14ac:dyDescent="0.25">
      <c r="A3" s="69" t="s">
        <v>0</v>
      </c>
      <c r="B3" s="69" t="s">
        <v>162</v>
      </c>
      <c r="C3" s="69" t="s">
        <v>115</v>
      </c>
      <c r="D3" s="67" t="s">
        <v>129</v>
      </c>
      <c r="E3" s="67"/>
      <c r="F3" s="68" t="s">
        <v>163</v>
      </c>
      <c r="G3" s="68" t="s">
        <v>164</v>
      </c>
      <c r="H3" s="68" t="s">
        <v>165</v>
      </c>
      <c r="I3" s="68" t="s">
        <v>166</v>
      </c>
      <c r="J3" s="68" t="s">
        <v>167</v>
      </c>
      <c r="K3" s="68" t="s">
        <v>168</v>
      </c>
      <c r="L3" s="68" t="s">
        <v>169</v>
      </c>
      <c r="M3" s="68" t="s">
        <v>170</v>
      </c>
      <c r="N3" s="68" t="s">
        <v>1</v>
      </c>
    </row>
    <row r="4" spans="1:14" x14ac:dyDescent="0.25">
      <c r="A4" s="69" t="s">
        <v>30</v>
      </c>
      <c r="B4" s="69" t="s">
        <v>171</v>
      </c>
      <c r="C4" s="69" t="s">
        <v>172</v>
      </c>
      <c r="D4" s="69" t="s">
        <v>173</v>
      </c>
      <c r="E4" s="69"/>
      <c r="F4" s="68">
        <v>79904</v>
      </c>
      <c r="G4" s="68">
        <v>0</v>
      </c>
      <c r="H4" s="68">
        <v>0</v>
      </c>
      <c r="I4" s="68">
        <v>0</v>
      </c>
      <c r="J4" s="68">
        <v>27696</v>
      </c>
      <c r="K4" s="68">
        <v>0</v>
      </c>
      <c r="L4" s="68">
        <v>128</v>
      </c>
      <c r="M4" s="68">
        <v>0</v>
      </c>
      <c r="N4" s="68">
        <v>107728</v>
      </c>
    </row>
    <row r="5" spans="1:14" x14ac:dyDescent="0.25">
      <c r="A5" s="69" t="s">
        <v>30</v>
      </c>
      <c r="B5" s="69" t="s">
        <v>171</v>
      </c>
      <c r="C5" s="69" t="s">
        <v>174</v>
      </c>
      <c r="D5" s="69" t="s">
        <v>175</v>
      </c>
      <c r="E5" s="69"/>
      <c r="F5" s="68">
        <v>39312</v>
      </c>
      <c r="G5" s="68">
        <v>0</v>
      </c>
      <c r="H5" s="68">
        <v>0</v>
      </c>
      <c r="I5" s="68">
        <v>0</v>
      </c>
      <c r="J5" s="68">
        <v>110688</v>
      </c>
      <c r="K5" s="68">
        <v>0</v>
      </c>
      <c r="L5" s="68">
        <v>14565</v>
      </c>
      <c r="M5" s="68">
        <v>0</v>
      </c>
      <c r="N5" s="68">
        <v>164565</v>
      </c>
    </row>
    <row r="6" spans="1:14" x14ac:dyDescent="0.25">
      <c r="A6" s="69" t="s">
        <v>30</v>
      </c>
      <c r="B6" s="69" t="s">
        <v>171</v>
      </c>
      <c r="C6" s="69" t="s">
        <v>176</v>
      </c>
      <c r="D6" s="69" t="s">
        <v>177</v>
      </c>
      <c r="E6" s="69"/>
      <c r="F6" s="68">
        <v>0</v>
      </c>
      <c r="G6" s="68">
        <v>2371952</v>
      </c>
      <c r="H6" s="68">
        <v>0</v>
      </c>
      <c r="I6" s="68">
        <v>0</v>
      </c>
      <c r="J6" s="68">
        <v>10112</v>
      </c>
      <c r="K6" s="68">
        <v>0</v>
      </c>
      <c r="L6" s="68">
        <v>0</v>
      </c>
      <c r="M6" s="68">
        <v>0</v>
      </c>
      <c r="N6" s="68">
        <v>2382064</v>
      </c>
    </row>
    <row r="7" spans="1:14" x14ac:dyDescent="0.25">
      <c r="A7" s="69" t="s">
        <v>30</v>
      </c>
      <c r="B7" s="69" t="s">
        <v>171</v>
      </c>
      <c r="C7" s="69" t="s">
        <v>178</v>
      </c>
      <c r="D7" s="69" t="s">
        <v>179</v>
      </c>
      <c r="E7" s="69"/>
      <c r="F7" s="68">
        <v>191568</v>
      </c>
      <c r="G7" s="68">
        <v>115920</v>
      </c>
      <c r="H7" s="68">
        <v>0</v>
      </c>
      <c r="I7" s="68">
        <v>0</v>
      </c>
      <c r="J7" s="68">
        <v>348432</v>
      </c>
      <c r="K7" s="68">
        <v>115632</v>
      </c>
      <c r="L7" s="68">
        <v>30600</v>
      </c>
      <c r="M7" s="68">
        <v>8740</v>
      </c>
      <c r="N7" s="68">
        <v>810892</v>
      </c>
    </row>
    <row r="8" spans="1:14" x14ac:dyDescent="0.25">
      <c r="A8" s="69" t="s">
        <v>30</v>
      </c>
      <c r="B8" s="69" t="s">
        <v>171</v>
      </c>
      <c r="C8" s="69" t="s">
        <v>180</v>
      </c>
      <c r="D8" s="69" t="s">
        <v>181</v>
      </c>
      <c r="E8" s="69"/>
      <c r="F8" s="68">
        <v>0</v>
      </c>
      <c r="G8" s="68">
        <v>0</v>
      </c>
      <c r="H8" s="68">
        <v>0</v>
      </c>
      <c r="I8" s="68">
        <v>0</v>
      </c>
      <c r="J8" s="68">
        <v>7152</v>
      </c>
      <c r="K8" s="68">
        <v>0</v>
      </c>
      <c r="L8" s="68">
        <v>0</v>
      </c>
      <c r="M8" s="68">
        <v>0</v>
      </c>
      <c r="N8" s="68">
        <v>7152</v>
      </c>
    </row>
    <row r="9" spans="1:14" x14ac:dyDescent="0.25">
      <c r="A9" s="69" t="s">
        <v>30</v>
      </c>
      <c r="B9" s="69" t="s">
        <v>171</v>
      </c>
      <c r="C9" s="69" t="s">
        <v>182</v>
      </c>
      <c r="D9" s="69" t="s">
        <v>183</v>
      </c>
      <c r="E9" s="69"/>
      <c r="F9" s="68">
        <v>101664</v>
      </c>
      <c r="G9" s="68">
        <v>0</v>
      </c>
      <c r="H9" s="68">
        <v>0</v>
      </c>
      <c r="I9" s="68">
        <v>0</v>
      </c>
      <c r="J9" s="68">
        <v>88928</v>
      </c>
      <c r="K9" s="68">
        <v>0</v>
      </c>
      <c r="L9" s="68">
        <v>9132</v>
      </c>
      <c r="M9" s="68">
        <v>0</v>
      </c>
      <c r="N9" s="68">
        <v>199724</v>
      </c>
    </row>
    <row r="10" spans="1:14" x14ac:dyDescent="0.25">
      <c r="A10" s="69" t="s">
        <v>30</v>
      </c>
      <c r="B10" s="69" t="s">
        <v>171</v>
      </c>
      <c r="C10" s="69" t="s">
        <v>184</v>
      </c>
      <c r="D10" s="69" t="s">
        <v>185</v>
      </c>
      <c r="E10" s="69"/>
      <c r="F10" s="68">
        <v>0</v>
      </c>
      <c r="G10" s="68">
        <v>142448</v>
      </c>
      <c r="H10" s="68">
        <v>0</v>
      </c>
      <c r="I10" s="68">
        <v>0</v>
      </c>
      <c r="J10" s="68">
        <v>0</v>
      </c>
      <c r="K10" s="68">
        <v>461968</v>
      </c>
      <c r="L10" s="68">
        <v>0</v>
      </c>
      <c r="M10" s="68">
        <v>15926</v>
      </c>
      <c r="N10" s="68">
        <v>620342</v>
      </c>
    </row>
    <row r="11" spans="1:14" x14ac:dyDescent="0.25">
      <c r="A11" s="69" t="s">
        <v>30</v>
      </c>
      <c r="B11" s="69" t="s">
        <v>171</v>
      </c>
      <c r="C11" s="69" t="s">
        <v>186</v>
      </c>
      <c r="D11" s="69" t="s">
        <v>187</v>
      </c>
      <c r="E11" s="69"/>
      <c r="F11" s="68">
        <v>0</v>
      </c>
      <c r="G11" s="68">
        <v>0</v>
      </c>
      <c r="H11" s="68">
        <v>0</v>
      </c>
      <c r="I11" s="68">
        <v>0</v>
      </c>
      <c r="J11" s="68">
        <v>50112</v>
      </c>
      <c r="K11" s="68">
        <v>0</v>
      </c>
      <c r="L11" s="68">
        <v>1536</v>
      </c>
      <c r="M11" s="68">
        <v>0</v>
      </c>
      <c r="N11" s="68">
        <v>51648</v>
      </c>
    </row>
    <row r="12" spans="1:14" x14ac:dyDescent="0.25">
      <c r="A12" s="69" t="s">
        <v>30</v>
      </c>
      <c r="B12" s="69" t="s">
        <v>171</v>
      </c>
      <c r="C12" s="69" t="s">
        <v>188</v>
      </c>
      <c r="D12" s="69" t="s">
        <v>189</v>
      </c>
      <c r="E12" s="69"/>
      <c r="F12" s="68">
        <v>174768</v>
      </c>
      <c r="G12" s="68">
        <v>139968</v>
      </c>
      <c r="H12" s="68">
        <v>0</v>
      </c>
      <c r="I12" s="68">
        <v>0</v>
      </c>
      <c r="J12" s="68">
        <v>260336</v>
      </c>
      <c r="K12" s="68">
        <v>480</v>
      </c>
      <c r="L12" s="68">
        <v>18838</v>
      </c>
      <c r="M12" s="68">
        <v>0</v>
      </c>
      <c r="N12" s="68">
        <v>594390</v>
      </c>
    </row>
    <row r="13" spans="1:14" x14ac:dyDescent="0.25">
      <c r="A13" s="69" t="s">
        <v>30</v>
      </c>
      <c r="B13" s="69" t="s">
        <v>171</v>
      </c>
      <c r="C13" s="69" t="s">
        <v>190</v>
      </c>
      <c r="D13" s="69" t="s">
        <v>191</v>
      </c>
      <c r="E13" s="69"/>
      <c r="F13" s="68">
        <v>0</v>
      </c>
      <c r="G13" s="68">
        <v>45600</v>
      </c>
      <c r="H13" s="68">
        <v>0</v>
      </c>
      <c r="I13" s="68">
        <v>0</v>
      </c>
      <c r="J13" s="68">
        <v>0</v>
      </c>
      <c r="K13" s="68">
        <v>0</v>
      </c>
      <c r="L13" s="68">
        <v>0</v>
      </c>
      <c r="M13" s="68">
        <v>0</v>
      </c>
      <c r="N13" s="68">
        <v>45600</v>
      </c>
    </row>
    <row r="14" spans="1:14" x14ac:dyDescent="0.25">
      <c r="A14" s="69" t="s">
        <v>30</v>
      </c>
      <c r="B14" s="69" t="s">
        <v>171</v>
      </c>
      <c r="C14" s="69" t="s">
        <v>192</v>
      </c>
      <c r="D14" s="69" t="s">
        <v>193</v>
      </c>
      <c r="E14" s="69"/>
      <c r="F14" s="68">
        <v>0</v>
      </c>
      <c r="G14" s="68">
        <v>63616</v>
      </c>
      <c r="H14" s="68">
        <v>0</v>
      </c>
      <c r="I14" s="68">
        <v>0</v>
      </c>
      <c r="J14" s="68">
        <v>0</v>
      </c>
      <c r="K14" s="68">
        <v>175744</v>
      </c>
      <c r="L14" s="68">
        <v>0</v>
      </c>
      <c r="M14" s="68">
        <v>17953</v>
      </c>
      <c r="N14" s="68">
        <v>257313</v>
      </c>
    </row>
    <row r="15" spans="1:14" x14ac:dyDescent="0.25">
      <c r="A15" s="69" t="s">
        <v>30</v>
      </c>
      <c r="B15" s="69" t="s">
        <v>171</v>
      </c>
      <c r="C15" s="69" t="s">
        <v>194</v>
      </c>
      <c r="D15" s="69" t="s">
        <v>195</v>
      </c>
      <c r="E15" s="69"/>
      <c r="F15" s="68">
        <v>3039024</v>
      </c>
      <c r="G15" s="68">
        <v>0</v>
      </c>
      <c r="H15" s="68">
        <v>0</v>
      </c>
      <c r="I15" s="68">
        <v>552200</v>
      </c>
      <c r="J15" s="68">
        <v>0</v>
      </c>
      <c r="K15" s="68">
        <v>0</v>
      </c>
      <c r="L15" s="68">
        <v>1596</v>
      </c>
      <c r="M15" s="68">
        <v>0</v>
      </c>
      <c r="N15" s="68">
        <v>3592820</v>
      </c>
    </row>
    <row r="16" spans="1:14" x14ac:dyDescent="0.25">
      <c r="A16" s="69" t="s">
        <v>30</v>
      </c>
      <c r="B16" s="69" t="s">
        <v>171</v>
      </c>
      <c r="C16" s="69" t="s">
        <v>196</v>
      </c>
      <c r="D16" s="69" t="s">
        <v>197</v>
      </c>
      <c r="E16" s="69"/>
      <c r="F16" s="68">
        <v>513248</v>
      </c>
      <c r="G16" s="68">
        <v>0</v>
      </c>
      <c r="H16" s="68">
        <v>0</v>
      </c>
      <c r="I16" s="68">
        <v>0</v>
      </c>
      <c r="J16" s="68">
        <v>73680</v>
      </c>
      <c r="K16" s="68">
        <v>0</v>
      </c>
      <c r="L16" s="68">
        <v>368</v>
      </c>
      <c r="M16" s="68">
        <v>0</v>
      </c>
      <c r="N16" s="68">
        <v>587296</v>
      </c>
    </row>
    <row r="17" spans="1:14" x14ac:dyDescent="0.25">
      <c r="A17" s="69" t="s">
        <v>30</v>
      </c>
      <c r="B17" s="69" t="s">
        <v>171</v>
      </c>
      <c r="C17" s="69" t="s">
        <v>198</v>
      </c>
      <c r="D17" s="69" t="s">
        <v>199</v>
      </c>
      <c r="E17" s="69"/>
      <c r="F17" s="68">
        <v>0</v>
      </c>
      <c r="G17" s="68">
        <v>0</v>
      </c>
      <c r="H17" s="68">
        <v>0</v>
      </c>
      <c r="I17" s="68">
        <v>0</v>
      </c>
      <c r="J17" s="68">
        <v>0</v>
      </c>
      <c r="K17" s="68">
        <v>287360</v>
      </c>
      <c r="L17" s="68">
        <v>0</v>
      </c>
      <c r="M17" s="68">
        <v>0</v>
      </c>
      <c r="N17" s="68">
        <v>287360</v>
      </c>
    </row>
    <row r="18" spans="1:14" x14ac:dyDescent="0.25">
      <c r="A18" s="69" t="s">
        <v>30</v>
      </c>
      <c r="B18" s="69" t="s">
        <v>171</v>
      </c>
      <c r="C18" s="69" t="s">
        <v>200</v>
      </c>
      <c r="D18" s="69" t="s">
        <v>201</v>
      </c>
      <c r="E18" s="69"/>
      <c r="F18" s="68">
        <v>0</v>
      </c>
      <c r="G18" s="68">
        <v>0</v>
      </c>
      <c r="H18" s="68">
        <v>0</v>
      </c>
      <c r="I18" s="68">
        <v>0</v>
      </c>
      <c r="J18" s="68">
        <v>0</v>
      </c>
      <c r="K18" s="68">
        <v>0</v>
      </c>
      <c r="L18" s="68">
        <v>0</v>
      </c>
      <c r="M18" s="68">
        <v>0</v>
      </c>
      <c r="N18" s="68">
        <v>0</v>
      </c>
    </row>
    <row r="19" spans="1:14" x14ac:dyDescent="0.25">
      <c r="A19" s="69" t="s">
        <v>30</v>
      </c>
      <c r="B19" s="69" t="s">
        <v>171</v>
      </c>
      <c r="C19" s="69" t="s">
        <v>202</v>
      </c>
      <c r="D19" s="69" t="s">
        <v>203</v>
      </c>
      <c r="E19" s="69"/>
      <c r="F19" s="68">
        <v>106656</v>
      </c>
      <c r="G19" s="68">
        <v>0</v>
      </c>
      <c r="H19" s="68">
        <v>0</v>
      </c>
      <c r="I19" s="68">
        <v>0</v>
      </c>
      <c r="J19" s="68">
        <v>13008</v>
      </c>
      <c r="K19" s="68">
        <v>403504</v>
      </c>
      <c r="L19" s="68">
        <v>5594</v>
      </c>
      <c r="M19" s="68">
        <v>62940</v>
      </c>
      <c r="N19" s="68">
        <v>591702</v>
      </c>
    </row>
    <row r="20" spans="1:14" x14ac:dyDescent="0.25">
      <c r="A20" s="69" t="s">
        <v>30</v>
      </c>
      <c r="B20" s="69" t="s">
        <v>171</v>
      </c>
      <c r="C20" s="69" t="s">
        <v>204</v>
      </c>
      <c r="D20" s="69" t="s">
        <v>205</v>
      </c>
      <c r="E20" s="69"/>
      <c r="F20" s="68">
        <v>0</v>
      </c>
      <c r="G20" s="68">
        <v>0</v>
      </c>
      <c r="H20" s="68">
        <v>0</v>
      </c>
      <c r="I20" s="68">
        <v>0</v>
      </c>
      <c r="J20" s="68">
        <v>0</v>
      </c>
      <c r="K20" s="68">
        <v>43536</v>
      </c>
      <c r="L20" s="68">
        <v>0</v>
      </c>
      <c r="M20" s="68">
        <v>0</v>
      </c>
      <c r="N20" s="68">
        <v>43536</v>
      </c>
    </row>
    <row r="21" spans="1:14" x14ac:dyDescent="0.25">
      <c r="A21" s="69" t="s">
        <v>30</v>
      </c>
      <c r="B21" s="69" t="s">
        <v>171</v>
      </c>
      <c r="C21" s="69" t="s">
        <v>206</v>
      </c>
      <c r="D21" s="69" t="s">
        <v>207</v>
      </c>
      <c r="E21" s="69"/>
      <c r="F21" s="68">
        <v>0</v>
      </c>
      <c r="G21" s="68">
        <v>0</v>
      </c>
      <c r="H21" s="68">
        <v>0</v>
      </c>
      <c r="I21" s="68">
        <v>0</v>
      </c>
      <c r="J21" s="68">
        <v>0</v>
      </c>
      <c r="K21" s="68">
        <v>143936</v>
      </c>
      <c r="L21" s="68">
        <v>0</v>
      </c>
      <c r="M21" s="68">
        <v>0</v>
      </c>
      <c r="N21" s="68">
        <v>143936</v>
      </c>
    </row>
    <row r="22" spans="1:14" x14ac:dyDescent="0.25">
      <c r="A22" s="69" t="s">
        <v>30</v>
      </c>
      <c r="B22" s="69" t="s">
        <v>171</v>
      </c>
      <c r="C22" s="69" t="s">
        <v>208</v>
      </c>
      <c r="D22" s="69" t="s">
        <v>209</v>
      </c>
      <c r="E22" s="69"/>
      <c r="F22" s="68">
        <v>0</v>
      </c>
      <c r="G22" s="68">
        <v>1652032</v>
      </c>
      <c r="H22" s="68">
        <v>1022144</v>
      </c>
      <c r="I22" s="68">
        <v>0</v>
      </c>
      <c r="J22" s="68">
        <v>0</v>
      </c>
      <c r="K22" s="68">
        <v>4656</v>
      </c>
      <c r="L22" s="68">
        <v>0</v>
      </c>
      <c r="M22" s="68">
        <v>120</v>
      </c>
      <c r="N22" s="68">
        <v>2678952</v>
      </c>
    </row>
    <row r="23" spans="1:14" x14ac:dyDescent="0.25">
      <c r="A23" s="69" t="s">
        <v>30</v>
      </c>
      <c r="B23" s="69" t="s">
        <v>171</v>
      </c>
      <c r="C23" s="69" t="s">
        <v>210</v>
      </c>
      <c r="D23" s="69" t="s">
        <v>211</v>
      </c>
      <c r="E23" s="69"/>
      <c r="F23" s="68">
        <v>0</v>
      </c>
      <c r="G23" s="68">
        <v>0</v>
      </c>
      <c r="H23" s="68">
        <v>0</v>
      </c>
      <c r="I23" s="68">
        <v>0</v>
      </c>
      <c r="J23" s="68">
        <v>191568</v>
      </c>
      <c r="K23" s="68">
        <v>0</v>
      </c>
      <c r="L23" s="68">
        <v>23732</v>
      </c>
      <c r="M23" s="68">
        <v>0</v>
      </c>
      <c r="N23" s="68">
        <v>215300</v>
      </c>
    </row>
    <row r="24" spans="1:14" x14ac:dyDescent="0.25">
      <c r="A24" s="69" t="s">
        <v>30</v>
      </c>
      <c r="B24" s="69" t="s">
        <v>171</v>
      </c>
      <c r="C24" s="69" t="s">
        <v>212</v>
      </c>
      <c r="D24" s="69" t="s">
        <v>213</v>
      </c>
      <c r="E24" s="69"/>
      <c r="F24" s="68">
        <v>0</v>
      </c>
      <c r="G24" s="68">
        <v>0</v>
      </c>
      <c r="H24" s="68">
        <v>0</v>
      </c>
      <c r="I24" s="68">
        <v>0</v>
      </c>
      <c r="J24" s="68">
        <v>192080</v>
      </c>
      <c r="K24" s="68">
        <v>0</v>
      </c>
      <c r="L24" s="68">
        <v>16836</v>
      </c>
      <c r="M24" s="68">
        <v>0</v>
      </c>
      <c r="N24" s="68">
        <v>208916</v>
      </c>
    </row>
    <row r="25" spans="1:14" x14ac:dyDescent="0.25">
      <c r="A25" s="69" t="s">
        <v>30</v>
      </c>
      <c r="B25" s="69" t="s">
        <v>171</v>
      </c>
      <c r="C25" s="69" t="s">
        <v>214</v>
      </c>
      <c r="D25" s="69" t="s">
        <v>215</v>
      </c>
      <c r="E25" s="69"/>
      <c r="F25" s="68">
        <v>0</v>
      </c>
      <c r="G25" s="68">
        <v>0</v>
      </c>
      <c r="H25" s="68">
        <v>0</v>
      </c>
      <c r="I25" s="68">
        <v>0</v>
      </c>
      <c r="J25" s="68">
        <v>23040</v>
      </c>
      <c r="K25" s="68">
        <v>0</v>
      </c>
      <c r="L25" s="68">
        <v>1624</v>
      </c>
      <c r="M25" s="68">
        <v>0</v>
      </c>
      <c r="N25" s="68">
        <v>24664</v>
      </c>
    </row>
    <row r="26" spans="1:14" x14ac:dyDescent="0.25">
      <c r="A26" s="69" t="s">
        <v>30</v>
      </c>
      <c r="B26" s="69" t="s">
        <v>171</v>
      </c>
      <c r="C26" s="69" t="s">
        <v>216</v>
      </c>
      <c r="D26" s="69" t="s">
        <v>217</v>
      </c>
      <c r="E26" s="69"/>
      <c r="F26" s="68">
        <v>202080</v>
      </c>
      <c r="G26" s="68">
        <v>0</v>
      </c>
      <c r="H26" s="68">
        <v>0</v>
      </c>
      <c r="I26" s="68">
        <v>0</v>
      </c>
      <c r="J26" s="68">
        <v>14528</v>
      </c>
      <c r="K26" s="68">
        <v>0</v>
      </c>
      <c r="L26" s="68">
        <v>0</v>
      </c>
      <c r="M26" s="68">
        <v>0</v>
      </c>
      <c r="N26" s="68">
        <v>216608</v>
      </c>
    </row>
    <row r="27" spans="1:14" x14ac:dyDescent="0.25">
      <c r="A27" s="69" t="s">
        <v>30</v>
      </c>
      <c r="B27" s="69" t="s">
        <v>171</v>
      </c>
      <c r="C27" s="69" t="s">
        <v>218</v>
      </c>
      <c r="D27" s="69" t="s">
        <v>219</v>
      </c>
      <c r="E27" s="69"/>
      <c r="F27" s="68">
        <v>222336</v>
      </c>
      <c r="G27" s="68">
        <v>0</v>
      </c>
      <c r="H27" s="68">
        <v>0</v>
      </c>
      <c r="I27" s="68">
        <v>0</v>
      </c>
      <c r="J27" s="68">
        <v>118720</v>
      </c>
      <c r="K27" s="68">
        <v>0</v>
      </c>
      <c r="L27" s="68">
        <v>129961</v>
      </c>
      <c r="M27" s="68">
        <v>0</v>
      </c>
      <c r="N27" s="68">
        <v>471017</v>
      </c>
    </row>
    <row r="28" spans="1:14" x14ac:dyDescent="0.25">
      <c r="A28" s="69" t="s">
        <v>30</v>
      </c>
      <c r="B28" s="69" t="s">
        <v>171</v>
      </c>
      <c r="C28" s="69" t="s">
        <v>220</v>
      </c>
      <c r="D28" s="69" t="s">
        <v>221</v>
      </c>
      <c r="E28" s="69"/>
      <c r="F28" s="68">
        <v>4257360</v>
      </c>
      <c r="G28" s="68">
        <v>0</v>
      </c>
      <c r="H28" s="68">
        <v>0</v>
      </c>
      <c r="I28" s="68">
        <v>0</v>
      </c>
      <c r="J28" s="68">
        <v>12576</v>
      </c>
      <c r="K28" s="68">
        <v>0</v>
      </c>
      <c r="L28" s="68">
        <v>0</v>
      </c>
      <c r="M28" s="68">
        <v>0</v>
      </c>
      <c r="N28" s="68">
        <v>4269936</v>
      </c>
    </row>
    <row r="29" spans="1:14" x14ac:dyDescent="0.25">
      <c r="A29" s="69" t="s">
        <v>30</v>
      </c>
      <c r="B29" s="69" t="s">
        <v>171</v>
      </c>
      <c r="C29" s="69" t="s">
        <v>222</v>
      </c>
      <c r="D29" s="69" t="s">
        <v>223</v>
      </c>
      <c r="E29" s="69"/>
      <c r="F29" s="68">
        <v>1040528</v>
      </c>
      <c r="G29" s="68">
        <v>0</v>
      </c>
      <c r="H29" s="68">
        <v>0</v>
      </c>
      <c r="I29" s="68">
        <v>0</v>
      </c>
      <c r="J29" s="68">
        <v>74192</v>
      </c>
      <c r="K29" s="68">
        <v>0</v>
      </c>
      <c r="L29" s="68">
        <v>321</v>
      </c>
      <c r="M29" s="68">
        <v>0</v>
      </c>
      <c r="N29" s="68">
        <v>1115041</v>
      </c>
    </row>
    <row r="30" spans="1:14" x14ac:dyDescent="0.25">
      <c r="A30" s="69" t="s">
        <v>30</v>
      </c>
      <c r="B30" s="69" t="s">
        <v>171</v>
      </c>
      <c r="C30" s="69" t="s">
        <v>224</v>
      </c>
      <c r="D30" s="69" t="s">
        <v>225</v>
      </c>
      <c r="E30" s="69"/>
      <c r="F30" s="68">
        <v>0</v>
      </c>
      <c r="G30" s="68">
        <v>0</v>
      </c>
      <c r="H30" s="68">
        <v>0</v>
      </c>
      <c r="I30" s="68">
        <v>0</v>
      </c>
      <c r="J30" s="68">
        <v>0</v>
      </c>
      <c r="K30" s="68">
        <v>0</v>
      </c>
      <c r="L30" s="68">
        <v>0</v>
      </c>
      <c r="M30" s="68">
        <v>0</v>
      </c>
      <c r="N30" s="68">
        <v>0</v>
      </c>
    </row>
    <row r="31" spans="1:14" x14ac:dyDescent="0.25">
      <c r="A31" s="69" t="s">
        <v>30</v>
      </c>
      <c r="B31" s="69" t="s">
        <v>171</v>
      </c>
      <c r="C31" s="69" t="s">
        <v>226</v>
      </c>
      <c r="D31" s="69" t="s">
        <v>227</v>
      </c>
      <c r="E31" s="69"/>
      <c r="F31" s="68">
        <v>9968448</v>
      </c>
      <c r="G31" s="68">
        <v>4531536</v>
      </c>
      <c r="H31" s="68">
        <v>1022144</v>
      </c>
      <c r="I31" s="68">
        <v>552200</v>
      </c>
      <c r="J31" s="68">
        <v>1616848</v>
      </c>
      <c r="K31" s="68">
        <v>1636816</v>
      </c>
      <c r="L31" s="68">
        <v>254831</v>
      </c>
      <c r="M31" s="68">
        <v>105679</v>
      </c>
      <c r="N31" s="68">
        <v>19688502</v>
      </c>
    </row>
    <row r="32" spans="1:14" x14ac:dyDescent="0.25">
      <c r="D32" s="67" t="s">
        <v>228</v>
      </c>
      <c r="E32" s="67"/>
    </row>
    <row r="33" spans="1:14" x14ac:dyDescent="0.25">
      <c r="A33" s="69" t="s">
        <v>30</v>
      </c>
      <c r="B33" s="69" t="s">
        <v>171</v>
      </c>
      <c r="C33" s="69" t="s">
        <v>229</v>
      </c>
      <c r="D33" s="69" t="s">
        <v>230</v>
      </c>
      <c r="E33" s="69"/>
      <c r="F33" s="68">
        <v>0</v>
      </c>
      <c r="G33" s="68">
        <v>0</v>
      </c>
      <c r="H33" s="68">
        <v>0</v>
      </c>
      <c r="I33" s="68">
        <v>0</v>
      </c>
      <c r="J33" s="68">
        <v>0</v>
      </c>
      <c r="K33" s="68">
        <v>0</v>
      </c>
      <c r="L33" s="68">
        <v>0</v>
      </c>
      <c r="M33" s="68">
        <v>0</v>
      </c>
      <c r="N33" s="68">
        <v>0</v>
      </c>
    </row>
    <row r="34" spans="1:14" x14ac:dyDescent="0.25">
      <c r="A34" s="69" t="s">
        <v>30</v>
      </c>
      <c r="B34" s="69" t="s">
        <v>171</v>
      </c>
      <c r="C34" s="69" t="s">
        <v>231</v>
      </c>
      <c r="D34" s="69" t="s">
        <v>232</v>
      </c>
      <c r="E34" s="69"/>
      <c r="F34" s="68">
        <v>0</v>
      </c>
      <c r="G34" s="68">
        <v>0</v>
      </c>
      <c r="H34" s="68">
        <v>0</v>
      </c>
      <c r="I34" s="68">
        <v>0</v>
      </c>
      <c r="J34" s="68">
        <v>0</v>
      </c>
      <c r="K34" s="68">
        <v>0</v>
      </c>
      <c r="L34" s="68">
        <v>0</v>
      </c>
      <c r="M34" s="68">
        <v>0</v>
      </c>
      <c r="N34" s="68">
        <v>0</v>
      </c>
    </row>
    <row r="35" spans="1:14" x14ac:dyDescent="0.25">
      <c r="A35" s="69" t="s">
        <v>30</v>
      </c>
      <c r="B35" s="69" t="s">
        <v>171</v>
      </c>
      <c r="C35" s="69" t="s">
        <v>233</v>
      </c>
      <c r="D35" s="69" t="s">
        <v>234</v>
      </c>
      <c r="E35" s="69"/>
      <c r="F35" s="68">
        <v>0</v>
      </c>
      <c r="G35" s="68">
        <v>0</v>
      </c>
      <c r="H35" s="68">
        <v>0</v>
      </c>
      <c r="I35" s="68">
        <v>0</v>
      </c>
      <c r="J35" s="68">
        <v>0</v>
      </c>
      <c r="K35" s="68">
        <v>0</v>
      </c>
      <c r="L35" s="68">
        <v>0</v>
      </c>
      <c r="M35" s="68">
        <v>0</v>
      </c>
      <c r="N35" s="68">
        <v>0</v>
      </c>
    </row>
    <row r="36" spans="1:14" x14ac:dyDescent="0.25">
      <c r="A36" s="69" t="s">
        <v>30</v>
      </c>
      <c r="B36" s="69" t="s">
        <v>171</v>
      </c>
      <c r="C36" s="69" t="s">
        <v>235</v>
      </c>
      <c r="D36" s="69" t="s">
        <v>236</v>
      </c>
      <c r="E36" s="69"/>
      <c r="F36" s="68">
        <v>0</v>
      </c>
      <c r="G36" s="68">
        <v>0</v>
      </c>
      <c r="H36" s="68">
        <v>0</v>
      </c>
      <c r="I36" s="68">
        <v>0</v>
      </c>
      <c r="J36" s="68">
        <v>0</v>
      </c>
      <c r="K36" s="68">
        <v>0</v>
      </c>
      <c r="L36" s="68">
        <v>0</v>
      </c>
      <c r="M36" s="68">
        <v>0</v>
      </c>
      <c r="N36" s="68">
        <v>0</v>
      </c>
    </row>
    <row r="37" spans="1:14" x14ac:dyDescent="0.25">
      <c r="A37" s="69" t="s">
        <v>30</v>
      </c>
      <c r="B37" s="69" t="s">
        <v>171</v>
      </c>
      <c r="C37" s="69" t="s">
        <v>237</v>
      </c>
      <c r="D37" s="69" t="s">
        <v>238</v>
      </c>
      <c r="E37" s="69"/>
      <c r="F37" s="68">
        <v>0</v>
      </c>
      <c r="G37" s="68">
        <v>0</v>
      </c>
      <c r="H37" s="68">
        <v>0</v>
      </c>
      <c r="I37" s="68">
        <v>0</v>
      </c>
      <c r="J37" s="68">
        <v>0</v>
      </c>
      <c r="K37" s="68">
        <v>0</v>
      </c>
      <c r="L37" s="68">
        <v>0</v>
      </c>
      <c r="M37" s="68">
        <v>0</v>
      </c>
      <c r="N37" s="68">
        <v>0</v>
      </c>
    </row>
    <row r="40" spans="1:14" x14ac:dyDescent="0.25">
      <c r="A40" s="67" t="s">
        <v>239</v>
      </c>
    </row>
    <row r="41" spans="1:14" x14ac:dyDescent="0.25">
      <c r="A41" s="69" t="s">
        <v>0</v>
      </c>
      <c r="B41" s="69" t="s">
        <v>162</v>
      </c>
      <c r="C41" s="69" t="s">
        <v>115</v>
      </c>
      <c r="D41" s="67" t="s">
        <v>129</v>
      </c>
      <c r="E41" s="67"/>
      <c r="F41" s="68" t="s">
        <v>163</v>
      </c>
      <c r="G41" s="68" t="s">
        <v>164</v>
      </c>
      <c r="H41" s="68" t="s">
        <v>165</v>
      </c>
      <c r="I41" s="68" t="s">
        <v>166</v>
      </c>
      <c r="J41" s="68" t="s">
        <v>167</v>
      </c>
      <c r="K41" s="68" t="s">
        <v>168</v>
      </c>
      <c r="L41" s="68" t="s">
        <v>169</v>
      </c>
      <c r="M41" s="68" t="s">
        <v>170</v>
      </c>
      <c r="N41" s="68" t="s">
        <v>1</v>
      </c>
    </row>
    <row r="42" spans="1:14" x14ac:dyDescent="0.25">
      <c r="A42" s="69" t="s">
        <v>8</v>
      </c>
      <c r="B42" s="69" t="s">
        <v>240</v>
      </c>
      <c r="C42" s="69" t="s">
        <v>172</v>
      </c>
      <c r="D42" s="69" t="s">
        <v>173</v>
      </c>
      <c r="E42" s="69"/>
      <c r="F42" s="68">
        <v>8448</v>
      </c>
      <c r="G42" s="68">
        <v>0</v>
      </c>
      <c r="H42" s="68">
        <v>0</v>
      </c>
      <c r="I42" s="68">
        <v>0</v>
      </c>
      <c r="J42" s="68">
        <v>0</v>
      </c>
      <c r="K42" s="68">
        <v>0</v>
      </c>
      <c r="L42" s="68">
        <v>0</v>
      </c>
      <c r="M42" s="68">
        <v>0</v>
      </c>
      <c r="N42" s="68">
        <v>8448</v>
      </c>
    </row>
    <row r="43" spans="1:14" x14ac:dyDescent="0.25">
      <c r="A43" s="69" t="s">
        <v>8</v>
      </c>
      <c r="B43" s="69" t="s">
        <v>240</v>
      </c>
      <c r="C43" s="69" t="s">
        <v>174</v>
      </c>
      <c r="D43" s="69" t="s">
        <v>175</v>
      </c>
      <c r="E43" s="69"/>
      <c r="F43" s="68">
        <v>0</v>
      </c>
      <c r="G43" s="68">
        <v>0</v>
      </c>
      <c r="H43" s="68">
        <v>0</v>
      </c>
      <c r="I43" s="68">
        <v>0</v>
      </c>
      <c r="J43" s="68">
        <v>3072</v>
      </c>
      <c r="K43" s="68">
        <v>0</v>
      </c>
      <c r="L43" s="68">
        <v>17484</v>
      </c>
      <c r="M43" s="68">
        <v>0</v>
      </c>
      <c r="N43" s="68">
        <v>20556</v>
      </c>
    </row>
    <row r="44" spans="1:14" x14ac:dyDescent="0.25">
      <c r="A44" s="69" t="s">
        <v>8</v>
      </c>
      <c r="B44" s="69" t="s">
        <v>240</v>
      </c>
      <c r="C44" s="69" t="s">
        <v>176</v>
      </c>
      <c r="D44" s="69" t="s">
        <v>177</v>
      </c>
      <c r="E44" s="69"/>
      <c r="F44" s="68">
        <v>0</v>
      </c>
      <c r="G44" s="68">
        <v>269808</v>
      </c>
      <c r="H44" s="68">
        <v>0</v>
      </c>
      <c r="I44" s="68">
        <v>0</v>
      </c>
      <c r="J44" s="68">
        <v>80880</v>
      </c>
      <c r="K44" s="68">
        <v>11328</v>
      </c>
      <c r="L44" s="68">
        <v>504</v>
      </c>
      <c r="M44" s="68">
        <v>0</v>
      </c>
      <c r="N44" s="68">
        <v>362520</v>
      </c>
    </row>
    <row r="45" spans="1:14" x14ac:dyDescent="0.25">
      <c r="A45" s="69" t="s">
        <v>8</v>
      </c>
      <c r="B45" s="69" t="s">
        <v>240</v>
      </c>
      <c r="C45" s="69" t="s">
        <v>178</v>
      </c>
      <c r="D45" s="69" t="s">
        <v>179</v>
      </c>
      <c r="E45" s="69"/>
      <c r="F45" s="68">
        <v>18352</v>
      </c>
      <c r="G45" s="68">
        <v>31488</v>
      </c>
      <c r="H45" s="68">
        <v>0</v>
      </c>
      <c r="I45" s="68">
        <v>0</v>
      </c>
      <c r="J45" s="68">
        <v>150464</v>
      </c>
      <c r="K45" s="68">
        <v>23408</v>
      </c>
      <c r="L45" s="68">
        <v>7734</v>
      </c>
      <c r="M45" s="68">
        <v>1248</v>
      </c>
      <c r="N45" s="68">
        <v>232694</v>
      </c>
    </row>
    <row r="46" spans="1:14" x14ac:dyDescent="0.25">
      <c r="A46" s="69" t="s">
        <v>8</v>
      </c>
      <c r="B46" s="69" t="s">
        <v>240</v>
      </c>
      <c r="C46" s="69" t="s">
        <v>180</v>
      </c>
      <c r="D46" s="69" t="s">
        <v>181</v>
      </c>
      <c r="E46" s="69"/>
      <c r="F46" s="68">
        <v>0</v>
      </c>
      <c r="G46" s="68">
        <v>0</v>
      </c>
      <c r="H46" s="68">
        <v>0</v>
      </c>
      <c r="I46" s="68">
        <v>0</v>
      </c>
      <c r="J46" s="68">
        <v>0</v>
      </c>
      <c r="K46" s="68">
        <v>0</v>
      </c>
      <c r="L46" s="68">
        <v>0</v>
      </c>
      <c r="M46" s="68">
        <v>0</v>
      </c>
      <c r="N46" s="68">
        <v>0</v>
      </c>
    </row>
    <row r="47" spans="1:14" x14ac:dyDescent="0.25">
      <c r="A47" s="69" t="s">
        <v>8</v>
      </c>
      <c r="B47" s="69" t="s">
        <v>240</v>
      </c>
      <c r="C47" s="69" t="s">
        <v>182</v>
      </c>
      <c r="D47" s="69" t="s">
        <v>183</v>
      </c>
      <c r="E47" s="69"/>
      <c r="F47" s="68">
        <v>16112</v>
      </c>
      <c r="G47" s="68">
        <v>0</v>
      </c>
      <c r="H47" s="68">
        <v>0</v>
      </c>
      <c r="I47" s="68">
        <v>0</v>
      </c>
      <c r="J47" s="68">
        <v>7552</v>
      </c>
      <c r="K47" s="68">
        <v>0</v>
      </c>
      <c r="L47" s="68">
        <v>440</v>
      </c>
      <c r="M47" s="68">
        <v>0</v>
      </c>
      <c r="N47" s="68">
        <v>24104</v>
      </c>
    </row>
    <row r="48" spans="1:14" x14ac:dyDescent="0.25">
      <c r="A48" s="69" t="s">
        <v>8</v>
      </c>
      <c r="B48" s="69" t="s">
        <v>240</v>
      </c>
      <c r="C48" s="69" t="s">
        <v>184</v>
      </c>
      <c r="D48" s="69" t="s">
        <v>185</v>
      </c>
      <c r="E48" s="69"/>
      <c r="F48" s="68">
        <v>0</v>
      </c>
      <c r="G48" s="68">
        <v>3360</v>
      </c>
      <c r="H48" s="68">
        <v>0</v>
      </c>
      <c r="I48" s="68">
        <v>0</v>
      </c>
      <c r="J48" s="68">
        <v>0</v>
      </c>
      <c r="K48" s="68">
        <v>11104</v>
      </c>
      <c r="L48" s="68">
        <v>0</v>
      </c>
      <c r="M48" s="68">
        <v>1404</v>
      </c>
      <c r="N48" s="68">
        <v>15868</v>
      </c>
    </row>
    <row r="49" spans="1:14" x14ac:dyDescent="0.25">
      <c r="A49" s="69" t="s">
        <v>8</v>
      </c>
      <c r="B49" s="69" t="s">
        <v>240</v>
      </c>
      <c r="C49" s="69" t="s">
        <v>186</v>
      </c>
      <c r="D49" s="69" t="s">
        <v>187</v>
      </c>
      <c r="E49" s="69"/>
      <c r="F49" s="68">
        <v>0</v>
      </c>
      <c r="G49" s="68">
        <v>0</v>
      </c>
      <c r="H49" s="68">
        <v>0</v>
      </c>
      <c r="I49" s="68">
        <v>0</v>
      </c>
      <c r="J49" s="68">
        <v>0</v>
      </c>
      <c r="K49" s="68">
        <v>0</v>
      </c>
      <c r="L49" s="68">
        <v>6272</v>
      </c>
      <c r="M49" s="68">
        <v>0</v>
      </c>
      <c r="N49" s="68">
        <v>6272</v>
      </c>
    </row>
    <row r="50" spans="1:14" x14ac:dyDescent="0.25">
      <c r="A50" s="69" t="s">
        <v>8</v>
      </c>
      <c r="B50" s="69" t="s">
        <v>240</v>
      </c>
      <c r="C50" s="69" t="s">
        <v>188</v>
      </c>
      <c r="D50" s="69" t="s">
        <v>189</v>
      </c>
      <c r="E50" s="69"/>
      <c r="F50" s="68">
        <v>7104</v>
      </c>
      <c r="G50" s="68">
        <v>10832</v>
      </c>
      <c r="H50" s="68">
        <v>0</v>
      </c>
      <c r="I50" s="68">
        <v>0</v>
      </c>
      <c r="J50" s="68">
        <v>48152</v>
      </c>
      <c r="K50" s="68">
        <v>0</v>
      </c>
      <c r="L50" s="68">
        <v>120</v>
      </c>
      <c r="M50" s="68">
        <v>0</v>
      </c>
      <c r="N50" s="68">
        <v>66208</v>
      </c>
    </row>
    <row r="51" spans="1:14" x14ac:dyDescent="0.25">
      <c r="A51" s="69" t="s">
        <v>8</v>
      </c>
      <c r="B51" s="69" t="s">
        <v>240</v>
      </c>
      <c r="C51" s="69" t="s">
        <v>190</v>
      </c>
      <c r="D51" s="69" t="s">
        <v>191</v>
      </c>
      <c r="E51" s="69"/>
      <c r="F51" s="68">
        <v>0</v>
      </c>
      <c r="G51" s="68">
        <v>0</v>
      </c>
      <c r="H51" s="68">
        <v>0</v>
      </c>
      <c r="I51" s="68">
        <v>0</v>
      </c>
      <c r="J51" s="68">
        <v>0</v>
      </c>
      <c r="K51" s="68">
        <v>0</v>
      </c>
      <c r="L51" s="68">
        <v>0</v>
      </c>
      <c r="M51" s="68">
        <v>0</v>
      </c>
      <c r="N51" s="68">
        <v>0</v>
      </c>
    </row>
    <row r="52" spans="1:14" x14ac:dyDescent="0.25">
      <c r="A52" s="69" t="s">
        <v>8</v>
      </c>
      <c r="B52" s="69" t="s">
        <v>240</v>
      </c>
      <c r="C52" s="69" t="s">
        <v>192</v>
      </c>
      <c r="D52" s="69" t="s">
        <v>193</v>
      </c>
      <c r="E52" s="69"/>
      <c r="F52" s="68">
        <v>0</v>
      </c>
      <c r="G52" s="68">
        <v>0</v>
      </c>
      <c r="H52" s="68">
        <v>0</v>
      </c>
      <c r="I52" s="68">
        <v>0</v>
      </c>
      <c r="J52" s="68">
        <v>0</v>
      </c>
      <c r="K52" s="68">
        <v>57920</v>
      </c>
      <c r="L52" s="68">
        <v>0</v>
      </c>
      <c r="M52" s="68">
        <v>9678</v>
      </c>
      <c r="N52" s="68">
        <v>67598</v>
      </c>
    </row>
    <row r="53" spans="1:14" x14ac:dyDescent="0.25">
      <c r="A53" s="69" t="s">
        <v>8</v>
      </c>
      <c r="B53" s="69" t="s">
        <v>240</v>
      </c>
      <c r="C53" s="69" t="s">
        <v>194</v>
      </c>
      <c r="D53" s="69" t="s">
        <v>195</v>
      </c>
      <c r="E53" s="69"/>
      <c r="F53" s="68">
        <v>219312</v>
      </c>
      <c r="G53" s="68">
        <v>0</v>
      </c>
      <c r="H53" s="68">
        <v>0</v>
      </c>
      <c r="I53" s="68">
        <v>40672</v>
      </c>
      <c r="J53" s="68">
        <v>336</v>
      </c>
      <c r="K53" s="68">
        <v>0</v>
      </c>
      <c r="L53" s="68">
        <v>2112</v>
      </c>
      <c r="M53" s="68">
        <v>0</v>
      </c>
      <c r="N53" s="68">
        <v>262432</v>
      </c>
    </row>
    <row r="54" spans="1:14" x14ac:dyDescent="0.25">
      <c r="A54" s="69" t="s">
        <v>8</v>
      </c>
      <c r="B54" s="69" t="s">
        <v>240</v>
      </c>
      <c r="C54" s="69" t="s">
        <v>196</v>
      </c>
      <c r="D54" s="69" t="s">
        <v>197</v>
      </c>
      <c r="E54" s="69"/>
      <c r="F54" s="68">
        <v>56384</v>
      </c>
      <c r="G54" s="68">
        <v>0</v>
      </c>
      <c r="H54" s="68">
        <v>0</v>
      </c>
      <c r="I54" s="68">
        <v>0</v>
      </c>
      <c r="J54" s="68">
        <v>0</v>
      </c>
      <c r="K54" s="68">
        <v>0</v>
      </c>
      <c r="L54" s="68">
        <v>0</v>
      </c>
      <c r="M54" s="68">
        <v>0</v>
      </c>
      <c r="N54" s="68">
        <v>56384</v>
      </c>
    </row>
    <row r="55" spans="1:14" x14ac:dyDescent="0.25">
      <c r="A55" s="69" t="s">
        <v>8</v>
      </c>
      <c r="B55" s="69" t="s">
        <v>240</v>
      </c>
      <c r="C55" s="69" t="s">
        <v>198</v>
      </c>
      <c r="D55" s="69" t="s">
        <v>199</v>
      </c>
      <c r="E55" s="69"/>
      <c r="F55" s="68">
        <v>0</v>
      </c>
      <c r="G55" s="68">
        <v>0</v>
      </c>
      <c r="H55" s="68">
        <v>0</v>
      </c>
      <c r="I55" s="68">
        <v>0</v>
      </c>
      <c r="J55" s="68">
        <v>0</v>
      </c>
      <c r="K55" s="68">
        <v>97040</v>
      </c>
      <c r="L55" s="68">
        <v>0</v>
      </c>
      <c r="M55" s="68">
        <v>16964</v>
      </c>
      <c r="N55" s="68">
        <v>114004</v>
      </c>
    </row>
    <row r="56" spans="1:14" x14ac:dyDescent="0.25">
      <c r="A56" s="69" t="s">
        <v>8</v>
      </c>
      <c r="B56" s="69" t="s">
        <v>240</v>
      </c>
      <c r="C56" s="69" t="s">
        <v>200</v>
      </c>
      <c r="D56" s="69" t="s">
        <v>201</v>
      </c>
      <c r="E56" s="69"/>
      <c r="F56" s="68">
        <v>0</v>
      </c>
      <c r="G56" s="68">
        <v>0</v>
      </c>
      <c r="H56" s="68">
        <v>0</v>
      </c>
      <c r="I56" s="68">
        <v>0</v>
      </c>
      <c r="J56" s="68">
        <v>0</v>
      </c>
      <c r="K56" s="68">
        <v>0</v>
      </c>
      <c r="L56" s="68">
        <v>0</v>
      </c>
      <c r="M56" s="68">
        <v>0</v>
      </c>
      <c r="N56" s="68">
        <v>0</v>
      </c>
    </row>
    <row r="57" spans="1:14" x14ac:dyDescent="0.25">
      <c r="A57" s="69" t="s">
        <v>8</v>
      </c>
      <c r="B57" s="69" t="s">
        <v>240</v>
      </c>
      <c r="C57" s="69" t="s">
        <v>202</v>
      </c>
      <c r="D57" s="69" t="s">
        <v>203</v>
      </c>
      <c r="E57" s="69"/>
      <c r="F57" s="68">
        <v>2448</v>
      </c>
      <c r="G57" s="68">
        <v>0</v>
      </c>
      <c r="H57" s="68">
        <v>0</v>
      </c>
      <c r="I57" s="68">
        <v>0</v>
      </c>
      <c r="J57" s="68">
        <v>0</v>
      </c>
      <c r="K57" s="68">
        <v>187528</v>
      </c>
      <c r="L57" s="68">
        <v>1792</v>
      </c>
      <c r="M57" s="68">
        <v>18099</v>
      </c>
      <c r="N57" s="68">
        <v>209867</v>
      </c>
    </row>
    <row r="58" spans="1:14" x14ac:dyDescent="0.25">
      <c r="A58" s="69" t="s">
        <v>8</v>
      </c>
      <c r="B58" s="69" t="s">
        <v>240</v>
      </c>
      <c r="C58" s="69" t="s">
        <v>204</v>
      </c>
      <c r="D58" s="69" t="s">
        <v>205</v>
      </c>
      <c r="E58" s="69"/>
      <c r="F58" s="68">
        <v>0</v>
      </c>
      <c r="G58" s="68">
        <v>0</v>
      </c>
      <c r="H58" s="68">
        <v>0</v>
      </c>
      <c r="I58" s="68">
        <v>0</v>
      </c>
      <c r="J58" s="68">
        <v>0</v>
      </c>
      <c r="K58" s="68">
        <v>27072</v>
      </c>
      <c r="L58" s="68">
        <v>0</v>
      </c>
      <c r="M58" s="68">
        <v>0</v>
      </c>
      <c r="N58" s="68">
        <v>27072</v>
      </c>
    </row>
    <row r="59" spans="1:14" x14ac:dyDescent="0.25">
      <c r="A59" s="69" t="s">
        <v>8</v>
      </c>
      <c r="B59" s="69" t="s">
        <v>240</v>
      </c>
      <c r="C59" s="69" t="s">
        <v>206</v>
      </c>
      <c r="D59" s="69" t="s">
        <v>207</v>
      </c>
      <c r="E59" s="69"/>
      <c r="F59" s="68">
        <v>0</v>
      </c>
      <c r="G59" s="68">
        <v>0</v>
      </c>
      <c r="H59" s="68">
        <v>0</v>
      </c>
      <c r="I59" s="68">
        <v>0</v>
      </c>
      <c r="J59" s="68">
        <v>0</v>
      </c>
      <c r="K59" s="68">
        <v>46592</v>
      </c>
      <c r="L59" s="68">
        <v>0</v>
      </c>
      <c r="M59" s="68">
        <v>0</v>
      </c>
      <c r="N59" s="68">
        <v>46592</v>
      </c>
    </row>
    <row r="60" spans="1:14" x14ac:dyDescent="0.25">
      <c r="A60" s="69" t="s">
        <v>8</v>
      </c>
      <c r="B60" s="69" t="s">
        <v>240</v>
      </c>
      <c r="C60" s="69" t="s">
        <v>208</v>
      </c>
      <c r="D60" s="69" t="s">
        <v>209</v>
      </c>
      <c r="E60" s="69"/>
      <c r="F60" s="68">
        <v>0</v>
      </c>
      <c r="G60" s="68">
        <v>112304</v>
      </c>
      <c r="H60" s="68">
        <v>73520</v>
      </c>
      <c r="I60" s="68">
        <v>0</v>
      </c>
      <c r="J60" s="68">
        <v>0</v>
      </c>
      <c r="K60" s="68">
        <v>5888</v>
      </c>
      <c r="L60" s="68">
        <v>0</v>
      </c>
      <c r="M60" s="68">
        <v>440</v>
      </c>
      <c r="N60" s="68">
        <v>192152</v>
      </c>
    </row>
    <row r="61" spans="1:14" x14ac:dyDescent="0.25">
      <c r="A61" s="69" t="s">
        <v>8</v>
      </c>
      <c r="B61" s="69" t="s">
        <v>240</v>
      </c>
      <c r="C61" s="69" t="s">
        <v>210</v>
      </c>
      <c r="D61" s="69" t="s">
        <v>211</v>
      </c>
      <c r="E61" s="69"/>
      <c r="F61" s="68">
        <v>0</v>
      </c>
      <c r="G61" s="68">
        <v>0</v>
      </c>
      <c r="H61" s="68">
        <v>0</v>
      </c>
      <c r="I61" s="68">
        <v>0</v>
      </c>
      <c r="J61" s="68">
        <v>11776</v>
      </c>
      <c r="K61" s="68">
        <v>0</v>
      </c>
      <c r="L61" s="68">
        <v>3304</v>
      </c>
      <c r="M61" s="68">
        <v>0</v>
      </c>
      <c r="N61" s="68">
        <v>15080</v>
      </c>
    </row>
    <row r="62" spans="1:14" x14ac:dyDescent="0.25">
      <c r="A62" s="69" t="s">
        <v>8</v>
      </c>
      <c r="B62" s="69" t="s">
        <v>240</v>
      </c>
      <c r="C62" s="69" t="s">
        <v>212</v>
      </c>
      <c r="D62" s="69" t="s">
        <v>213</v>
      </c>
      <c r="E62" s="69"/>
      <c r="F62" s="68">
        <v>0</v>
      </c>
      <c r="G62" s="68">
        <v>0</v>
      </c>
      <c r="H62" s="68">
        <v>0</v>
      </c>
      <c r="I62" s="68">
        <v>0</v>
      </c>
      <c r="J62" s="68">
        <v>0</v>
      </c>
      <c r="K62" s="68">
        <v>0</v>
      </c>
      <c r="L62" s="68">
        <v>5379</v>
      </c>
      <c r="M62" s="68">
        <v>0</v>
      </c>
      <c r="N62" s="68">
        <v>5379</v>
      </c>
    </row>
    <row r="63" spans="1:14" x14ac:dyDescent="0.25">
      <c r="A63" s="69" t="s">
        <v>8</v>
      </c>
      <c r="B63" s="69" t="s">
        <v>240</v>
      </c>
      <c r="C63" s="69" t="s">
        <v>214</v>
      </c>
      <c r="D63" s="69" t="s">
        <v>215</v>
      </c>
      <c r="E63" s="69"/>
      <c r="F63" s="68">
        <v>0</v>
      </c>
      <c r="G63" s="68">
        <v>0</v>
      </c>
      <c r="H63" s="68">
        <v>0</v>
      </c>
      <c r="I63" s="68">
        <v>0</v>
      </c>
      <c r="J63" s="68">
        <v>256</v>
      </c>
      <c r="K63" s="68">
        <v>0</v>
      </c>
      <c r="L63" s="68">
        <v>96</v>
      </c>
      <c r="M63" s="68">
        <v>0</v>
      </c>
      <c r="N63" s="68">
        <v>352</v>
      </c>
    </row>
    <row r="64" spans="1:14" x14ac:dyDescent="0.25">
      <c r="A64" s="69" t="s">
        <v>8</v>
      </c>
      <c r="B64" s="69" t="s">
        <v>240</v>
      </c>
      <c r="C64" s="69" t="s">
        <v>216</v>
      </c>
      <c r="D64" s="69" t="s">
        <v>217</v>
      </c>
      <c r="E64" s="69"/>
      <c r="F64" s="68">
        <v>11040</v>
      </c>
      <c r="G64" s="68">
        <v>0</v>
      </c>
      <c r="H64" s="68">
        <v>0</v>
      </c>
      <c r="I64" s="68">
        <v>0</v>
      </c>
      <c r="J64" s="68">
        <v>0</v>
      </c>
      <c r="K64" s="68">
        <v>0</v>
      </c>
      <c r="L64" s="68">
        <v>0</v>
      </c>
      <c r="M64" s="68">
        <v>0</v>
      </c>
      <c r="N64" s="68">
        <v>11040</v>
      </c>
    </row>
    <row r="65" spans="1:14" x14ac:dyDescent="0.25">
      <c r="A65" s="69" t="s">
        <v>8</v>
      </c>
      <c r="B65" s="69" t="s">
        <v>240</v>
      </c>
      <c r="C65" s="69" t="s">
        <v>218</v>
      </c>
      <c r="D65" s="69" t="s">
        <v>219</v>
      </c>
      <c r="E65" s="69"/>
      <c r="F65" s="68">
        <v>16080</v>
      </c>
      <c r="G65" s="68">
        <v>0</v>
      </c>
      <c r="H65" s="68">
        <v>0</v>
      </c>
      <c r="I65" s="68">
        <v>0</v>
      </c>
      <c r="J65" s="68">
        <v>29856</v>
      </c>
      <c r="K65" s="68">
        <v>0</v>
      </c>
      <c r="L65" s="68">
        <v>720</v>
      </c>
      <c r="M65" s="68">
        <v>0</v>
      </c>
      <c r="N65" s="68">
        <v>46656</v>
      </c>
    </row>
    <row r="66" spans="1:14" x14ac:dyDescent="0.25">
      <c r="A66" s="69" t="s">
        <v>8</v>
      </c>
      <c r="B66" s="69" t="s">
        <v>240</v>
      </c>
      <c r="C66" s="69" t="s">
        <v>220</v>
      </c>
      <c r="D66" s="69" t="s">
        <v>221</v>
      </c>
      <c r="E66" s="69"/>
      <c r="F66" s="68">
        <v>451040</v>
      </c>
      <c r="G66" s="68">
        <v>0</v>
      </c>
      <c r="H66" s="68">
        <v>0</v>
      </c>
      <c r="I66" s="68">
        <v>0</v>
      </c>
      <c r="J66" s="68">
        <v>0</v>
      </c>
      <c r="K66" s="68">
        <v>0</v>
      </c>
      <c r="L66" s="68">
        <v>0</v>
      </c>
      <c r="M66" s="68">
        <v>0</v>
      </c>
      <c r="N66" s="68">
        <v>451040</v>
      </c>
    </row>
    <row r="67" spans="1:14" x14ac:dyDescent="0.25">
      <c r="A67" s="69" t="s">
        <v>8</v>
      </c>
      <c r="B67" s="69" t="s">
        <v>240</v>
      </c>
      <c r="C67" s="69" t="s">
        <v>222</v>
      </c>
      <c r="D67" s="69" t="s">
        <v>223</v>
      </c>
      <c r="E67" s="69"/>
      <c r="F67" s="68">
        <v>123824</v>
      </c>
      <c r="G67" s="68">
        <v>0</v>
      </c>
      <c r="H67" s="68">
        <v>0</v>
      </c>
      <c r="I67" s="68">
        <v>0</v>
      </c>
      <c r="J67" s="68">
        <v>0</v>
      </c>
      <c r="K67" s="68">
        <v>0</v>
      </c>
      <c r="L67" s="68">
        <v>350</v>
      </c>
      <c r="M67" s="68">
        <v>0</v>
      </c>
      <c r="N67" s="68">
        <v>124174</v>
      </c>
    </row>
    <row r="68" spans="1:14" x14ac:dyDescent="0.25">
      <c r="A68" s="69" t="s">
        <v>8</v>
      </c>
      <c r="B68" s="69" t="s">
        <v>240</v>
      </c>
      <c r="C68" s="69" t="s">
        <v>224</v>
      </c>
      <c r="D68" s="69" t="s">
        <v>225</v>
      </c>
      <c r="E68" s="69"/>
      <c r="F68" s="68">
        <v>0</v>
      </c>
      <c r="G68" s="68">
        <v>0</v>
      </c>
      <c r="H68" s="68">
        <v>0</v>
      </c>
      <c r="I68" s="68">
        <v>0</v>
      </c>
      <c r="J68" s="68">
        <v>0</v>
      </c>
      <c r="K68" s="68">
        <v>0</v>
      </c>
      <c r="L68" s="68">
        <v>0</v>
      </c>
      <c r="M68" s="68">
        <v>0</v>
      </c>
      <c r="N68" s="68">
        <v>0</v>
      </c>
    </row>
    <row r="69" spans="1:14" x14ac:dyDescent="0.25">
      <c r="A69" s="69" t="s">
        <v>8</v>
      </c>
      <c r="B69" s="69" t="s">
        <v>240</v>
      </c>
      <c r="C69" s="69" t="s">
        <v>226</v>
      </c>
      <c r="D69" s="69" t="s">
        <v>227</v>
      </c>
      <c r="E69" s="69"/>
      <c r="F69" s="68">
        <v>930144</v>
      </c>
      <c r="G69" s="68">
        <v>427792</v>
      </c>
      <c r="H69" s="68">
        <v>73520</v>
      </c>
      <c r="I69" s="68">
        <v>40672</v>
      </c>
      <c r="J69" s="68">
        <v>332344</v>
      </c>
      <c r="K69" s="68">
        <v>467880</v>
      </c>
      <c r="L69" s="68">
        <v>46307</v>
      </c>
      <c r="M69" s="68">
        <v>47833</v>
      </c>
      <c r="N69" s="68">
        <v>2366492</v>
      </c>
    </row>
    <row r="70" spans="1:14" x14ac:dyDescent="0.25">
      <c r="D70" s="67" t="s">
        <v>228</v>
      </c>
      <c r="E70" s="67"/>
    </row>
    <row r="71" spans="1:14" x14ac:dyDescent="0.25">
      <c r="A71" s="69" t="s">
        <v>8</v>
      </c>
      <c r="B71" s="69" t="s">
        <v>240</v>
      </c>
      <c r="C71" s="69" t="s">
        <v>229</v>
      </c>
      <c r="D71" s="69" t="s">
        <v>230</v>
      </c>
      <c r="E71" s="69"/>
      <c r="F71" s="68">
        <v>0</v>
      </c>
      <c r="G71" s="68">
        <v>0</v>
      </c>
      <c r="H71" s="68">
        <v>0</v>
      </c>
      <c r="I71" s="68">
        <v>0</v>
      </c>
      <c r="J71" s="68">
        <v>0</v>
      </c>
      <c r="K71" s="68">
        <v>0</v>
      </c>
      <c r="L71" s="68">
        <v>0</v>
      </c>
      <c r="M71" s="68">
        <v>0</v>
      </c>
      <c r="N71" s="68">
        <v>0</v>
      </c>
    </row>
    <row r="72" spans="1:14" x14ac:dyDescent="0.25">
      <c r="A72" s="69" t="s">
        <v>8</v>
      </c>
      <c r="B72" s="69" t="s">
        <v>240</v>
      </c>
      <c r="C72" s="69" t="s">
        <v>231</v>
      </c>
      <c r="D72" s="69" t="s">
        <v>232</v>
      </c>
      <c r="E72" s="69"/>
      <c r="F72" s="68">
        <v>0</v>
      </c>
      <c r="G72" s="68">
        <v>0</v>
      </c>
      <c r="H72" s="68">
        <v>0</v>
      </c>
      <c r="I72" s="68">
        <v>0</v>
      </c>
      <c r="J72" s="68">
        <v>0</v>
      </c>
      <c r="K72" s="68">
        <v>0</v>
      </c>
      <c r="L72" s="68">
        <v>0</v>
      </c>
      <c r="M72" s="68">
        <v>0</v>
      </c>
      <c r="N72" s="68">
        <v>0</v>
      </c>
    </row>
    <row r="73" spans="1:14" x14ac:dyDescent="0.25">
      <c r="A73" s="69" t="s">
        <v>8</v>
      </c>
      <c r="B73" s="69" t="s">
        <v>240</v>
      </c>
      <c r="C73" s="69" t="s">
        <v>233</v>
      </c>
      <c r="D73" s="69" t="s">
        <v>234</v>
      </c>
      <c r="E73" s="69"/>
      <c r="F73" s="68">
        <v>0</v>
      </c>
      <c r="G73" s="68">
        <v>0</v>
      </c>
      <c r="H73" s="68">
        <v>0</v>
      </c>
      <c r="I73" s="68">
        <v>0</v>
      </c>
      <c r="J73" s="68">
        <v>0</v>
      </c>
      <c r="K73" s="68">
        <v>0</v>
      </c>
      <c r="L73" s="68">
        <v>0</v>
      </c>
      <c r="M73" s="68">
        <v>0</v>
      </c>
      <c r="N73" s="68">
        <v>0</v>
      </c>
    </row>
    <row r="74" spans="1:14" x14ac:dyDescent="0.25">
      <c r="A74" s="69" t="s">
        <v>8</v>
      </c>
      <c r="B74" s="69" t="s">
        <v>240</v>
      </c>
      <c r="C74" s="69" t="s">
        <v>235</v>
      </c>
      <c r="D74" s="69" t="s">
        <v>236</v>
      </c>
      <c r="E74" s="69"/>
      <c r="F74" s="68">
        <v>0</v>
      </c>
      <c r="G74" s="68">
        <v>0</v>
      </c>
      <c r="H74" s="68">
        <v>0</v>
      </c>
      <c r="I74" s="68">
        <v>0</v>
      </c>
      <c r="J74" s="68">
        <v>0</v>
      </c>
      <c r="K74" s="68">
        <v>0</v>
      </c>
      <c r="L74" s="68">
        <v>0</v>
      </c>
      <c r="M74" s="68">
        <v>0</v>
      </c>
      <c r="N74" s="68">
        <v>0</v>
      </c>
    </row>
    <row r="75" spans="1:14" x14ac:dyDescent="0.25">
      <c r="A75" s="69" t="s">
        <v>8</v>
      </c>
      <c r="B75" s="69" t="s">
        <v>240</v>
      </c>
      <c r="C75" s="69" t="s">
        <v>237</v>
      </c>
      <c r="D75" s="69" t="s">
        <v>238</v>
      </c>
      <c r="E75" s="69"/>
      <c r="F75" s="68">
        <v>0</v>
      </c>
      <c r="G75" s="68">
        <v>0</v>
      </c>
      <c r="H75" s="68">
        <v>0</v>
      </c>
      <c r="I75" s="68">
        <v>0</v>
      </c>
      <c r="J75" s="68">
        <v>0</v>
      </c>
      <c r="K75" s="68">
        <v>0</v>
      </c>
      <c r="L75" s="68">
        <v>0</v>
      </c>
      <c r="M75" s="68">
        <v>0</v>
      </c>
      <c r="N75" s="68">
        <v>0</v>
      </c>
    </row>
    <row r="78" spans="1:14" x14ac:dyDescent="0.25">
      <c r="A78" s="67" t="s">
        <v>241</v>
      </c>
    </row>
    <row r="79" spans="1:14" x14ac:dyDescent="0.25">
      <c r="A79" s="69" t="s">
        <v>0</v>
      </c>
      <c r="B79" s="69" t="s">
        <v>162</v>
      </c>
      <c r="C79" s="69" t="s">
        <v>115</v>
      </c>
      <c r="D79" s="67" t="s">
        <v>129</v>
      </c>
      <c r="E79" s="67"/>
      <c r="F79" s="68" t="s">
        <v>163</v>
      </c>
      <c r="G79" s="68" t="s">
        <v>164</v>
      </c>
      <c r="H79" s="68" t="s">
        <v>165</v>
      </c>
      <c r="I79" s="68" t="s">
        <v>166</v>
      </c>
      <c r="J79" s="68" t="s">
        <v>167</v>
      </c>
      <c r="K79" s="68" t="s">
        <v>168</v>
      </c>
      <c r="L79" s="68" t="s">
        <v>169</v>
      </c>
      <c r="M79" s="68" t="s">
        <v>170</v>
      </c>
      <c r="N79" s="68" t="s">
        <v>1</v>
      </c>
    </row>
    <row r="80" spans="1:14" x14ac:dyDescent="0.25">
      <c r="A80" s="69" t="s">
        <v>9</v>
      </c>
      <c r="B80" s="69" t="s">
        <v>242</v>
      </c>
      <c r="C80" s="69" t="s">
        <v>172</v>
      </c>
      <c r="D80" s="69" t="s">
        <v>173</v>
      </c>
      <c r="E80" s="69"/>
      <c r="F80" s="68">
        <v>3504</v>
      </c>
      <c r="G80" s="68">
        <v>0</v>
      </c>
      <c r="H80" s="68">
        <v>0</v>
      </c>
      <c r="I80" s="68">
        <v>0</v>
      </c>
      <c r="J80" s="68">
        <v>0</v>
      </c>
      <c r="K80" s="68">
        <v>0</v>
      </c>
      <c r="L80" s="68">
        <v>2856</v>
      </c>
      <c r="M80" s="68">
        <v>0</v>
      </c>
      <c r="N80" s="68">
        <v>6360</v>
      </c>
    </row>
    <row r="81" spans="1:14" x14ac:dyDescent="0.25">
      <c r="A81" s="69" t="s">
        <v>9</v>
      </c>
      <c r="B81" s="69" t="s">
        <v>242</v>
      </c>
      <c r="C81" s="69" t="s">
        <v>174</v>
      </c>
      <c r="D81" s="69" t="s">
        <v>175</v>
      </c>
      <c r="E81" s="69"/>
      <c r="F81" s="68">
        <v>0</v>
      </c>
      <c r="G81" s="68">
        <v>0</v>
      </c>
      <c r="H81" s="68">
        <v>0</v>
      </c>
      <c r="I81" s="68">
        <v>0</v>
      </c>
      <c r="J81" s="68">
        <v>45760</v>
      </c>
      <c r="K81" s="68">
        <v>0</v>
      </c>
      <c r="L81" s="68">
        <v>6968</v>
      </c>
      <c r="M81" s="68">
        <v>0</v>
      </c>
      <c r="N81" s="68">
        <v>52728</v>
      </c>
    </row>
    <row r="82" spans="1:14" x14ac:dyDescent="0.25">
      <c r="A82" s="69" t="s">
        <v>9</v>
      </c>
      <c r="B82" s="69" t="s">
        <v>242</v>
      </c>
      <c r="C82" s="69" t="s">
        <v>176</v>
      </c>
      <c r="D82" s="69" t="s">
        <v>177</v>
      </c>
      <c r="E82" s="69"/>
      <c r="F82" s="68">
        <v>0</v>
      </c>
      <c r="G82" s="68">
        <v>460992</v>
      </c>
      <c r="H82" s="68">
        <v>0</v>
      </c>
      <c r="I82" s="68">
        <v>0</v>
      </c>
      <c r="J82" s="68">
        <v>0</v>
      </c>
      <c r="K82" s="68">
        <v>1696</v>
      </c>
      <c r="L82" s="68">
        <v>0</v>
      </c>
      <c r="M82" s="68">
        <v>0</v>
      </c>
      <c r="N82" s="68">
        <v>462688</v>
      </c>
    </row>
    <row r="83" spans="1:14" x14ac:dyDescent="0.25">
      <c r="A83" s="69" t="s">
        <v>9</v>
      </c>
      <c r="B83" s="69" t="s">
        <v>242</v>
      </c>
      <c r="C83" s="69" t="s">
        <v>178</v>
      </c>
      <c r="D83" s="69" t="s">
        <v>179</v>
      </c>
      <c r="E83" s="69"/>
      <c r="F83" s="68">
        <v>24240</v>
      </c>
      <c r="G83" s="68">
        <v>77440</v>
      </c>
      <c r="H83" s="68">
        <v>0</v>
      </c>
      <c r="I83" s="68">
        <v>0</v>
      </c>
      <c r="J83" s="68">
        <v>87600</v>
      </c>
      <c r="K83" s="68">
        <v>27136</v>
      </c>
      <c r="L83" s="68">
        <v>50853</v>
      </c>
      <c r="M83" s="68">
        <v>64</v>
      </c>
      <c r="N83" s="68">
        <v>267333</v>
      </c>
    </row>
    <row r="84" spans="1:14" x14ac:dyDescent="0.25">
      <c r="A84" s="69" t="s">
        <v>9</v>
      </c>
      <c r="B84" s="69" t="s">
        <v>242</v>
      </c>
      <c r="C84" s="69" t="s">
        <v>180</v>
      </c>
      <c r="D84" s="69" t="s">
        <v>181</v>
      </c>
      <c r="E84" s="69"/>
      <c r="F84" s="68">
        <v>0</v>
      </c>
      <c r="G84" s="68">
        <v>0</v>
      </c>
      <c r="H84" s="68">
        <v>0</v>
      </c>
      <c r="I84" s="68">
        <v>0</v>
      </c>
      <c r="J84" s="68">
        <v>0</v>
      </c>
      <c r="K84" s="68">
        <v>0</v>
      </c>
      <c r="L84" s="68">
        <v>0</v>
      </c>
      <c r="M84" s="68">
        <v>0</v>
      </c>
      <c r="N84" s="68">
        <v>0</v>
      </c>
    </row>
    <row r="85" spans="1:14" x14ac:dyDescent="0.25">
      <c r="A85" s="69" t="s">
        <v>9</v>
      </c>
      <c r="B85" s="69" t="s">
        <v>242</v>
      </c>
      <c r="C85" s="69" t="s">
        <v>182</v>
      </c>
      <c r="D85" s="69" t="s">
        <v>183</v>
      </c>
      <c r="E85" s="69"/>
      <c r="F85" s="68">
        <v>18992</v>
      </c>
      <c r="G85" s="68">
        <v>0</v>
      </c>
      <c r="H85" s="68">
        <v>0</v>
      </c>
      <c r="I85" s="68">
        <v>0</v>
      </c>
      <c r="J85" s="68">
        <v>10560</v>
      </c>
      <c r="K85" s="68">
        <v>0</v>
      </c>
      <c r="L85" s="68">
        <v>1424</v>
      </c>
      <c r="M85" s="68">
        <v>0</v>
      </c>
      <c r="N85" s="68">
        <v>30976</v>
      </c>
    </row>
    <row r="86" spans="1:14" x14ac:dyDescent="0.25">
      <c r="A86" s="69" t="s">
        <v>9</v>
      </c>
      <c r="B86" s="69" t="s">
        <v>242</v>
      </c>
      <c r="C86" s="69" t="s">
        <v>184</v>
      </c>
      <c r="D86" s="69" t="s">
        <v>185</v>
      </c>
      <c r="E86" s="69"/>
      <c r="F86" s="68">
        <v>0</v>
      </c>
      <c r="G86" s="68">
        <v>17856</v>
      </c>
      <c r="H86" s="68">
        <v>0</v>
      </c>
      <c r="I86" s="68">
        <v>0</v>
      </c>
      <c r="J86" s="68">
        <v>0</v>
      </c>
      <c r="K86" s="68">
        <v>59072</v>
      </c>
      <c r="L86" s="68">
        <v>0</v>
      </c>
      <c r="M86" s="68">
        <v>1980</v>
      </c>
      <c r="N86" s="68">
        <v>78908</v>
      </c>
    </row>
    <row r="87" spans="1:14" x14ac:dyDescent="0.25">
      <c r="A87" s="69" t="s">
        <v>9</v>
      </c>
      <c r="B87" s="69" t="s">
        <v>242</v>
      </c>
      <c r="C87" s="69" t="s">
        <v>186</v>
      </c>
      <c r="D87" s="69" t="s">
        <v>187</v>
      </c>
      <c r="E87" s="69"/>
      <c r="F87" s="68">
        <v>0</v>
      </c>
      <c r="G87" s="68">
        <v>0</v>
      </c>
      <c r="H87" s="68">
        <v>0</v>
      </c>
      <c r="I87" s="68">
        <v>0</v>
      </c>
      <c r="J87" s="68">
        <v>13184</v>
      </c>
      <c r="K87" s="68">
        <v>0</v>
      </c>
      <c r="L87" s="68">
        <v>2416</v>
      </c>
      <c r="M87" s="68">
        <v>0</v>
      </c>
      <c r="N87" s="68">
        <v>15600</v>
      </c>
    </row>
    <row r="88" spans="1:14" x14ac:dyDescent="0.25">
      <c r="A88" s="69" t="s">
        <v>9</v>
      </c>
      <c r="B88" s="69" t="s">
        <v>242</v>
      </c>
      <c r="C88" s="69" t="s">
        <v>188</v>
      </c>
      <c r="D88" s="69" t="s">
        <v>189</v>
      </c>
      <c r="E88" s="69"/>
      <c r="F88" s="68">
        <v>3600</v>
      </c>
      <c r="G88" s="68">
        <v>35104</v>
      </c>
      <c r="H88" s="68">
        <v>0</v>
      </c>
      <c r="I88" s="68">
        <v>0</v>
      </c>
      <c r="J88" s="68">
        <v>60720</v>
      </c>
      <c r="K88" s="68">
        <v>0</v>
      </c>
      <c r="L88" s="68">
        <v>6097</v>
      </c>
      <c r="M88" s="68">
        <v>9861</v>
      </c>
      <c r="N88" s="68">
        <v>115382</v>
      </c>
    </row>
    <row r="89" spans="1:14" x14ac:dyDescent="0.25">
      <c r="A89" s="69" t="s">
        <v>9</v>
      </c>
      <c r="B89" s="69" t="s">
        <v>242</v>
      </c>
      <c r="C89" s="69" t="s">
        <v>190</v>
      </c>
      <c r="D89" s="69" t="s">
        <v>191</v>
      </c>
      <c r="E89" s="69"/>
      <c r="F89" s="68">
        <v>0</v>
      </c>
      <c r="G89" s="68">
        <v>8160</v>
      </c>
      <c r="H89" s="68">
        <v>0</v>
      </c>
      <c r="I89" s="68">
        <v>0</v>
      </c>
      <c r="J89" s="68">
        <v>0</v>
      </c>
      <c r="K89" s="68">
        <v>0</v>
      </c>
      <c r="L89" s="68">
        <v>0</v>
      </c>
      <c r="M89" s="68">
        <v>0</v>
      </c>
      <c r="N89" s="68">
        <v>8160</v>
      </c>
    </row>
    <row r="90" spans="1:14" x14ac:dyDescent="0.25">
      <c r="A90" s="69" t="s">
        <v>9</v>
      </c>
      <c r="B90" s="69" t="s">
        <v>242</v>
      </c>
      <c r="C90" s="69" t="s">
        <v>192</v>
      </c>
      <c r="D90" s="69" t="s">
        <v>193</v>
      </c>
      <c r="E90" s="69"/>
      <c r="F90" s="68">
        <v>0</v>
      </c>
      <c r="G90" s="68">
        <v>3040</v>
      </c>
      <c r="H90" s="68">
        <v>0</v>
      </c>
      <c r="I90" s="68">
        <v>0</v>
      </c>
      <c r="J90" s="68">
        <v>0</v>
      </c>
      <c r="K90" s="68">
        <v>43904</v>
      </c>
      <c r="L90" s="68">
        <v>0</v>
      </c>
      <c r="M90" s="68">
        <v>22650</v>
      </c>
      <c r="N90" s="68">
        <v>69594</v>
      </c>
    </row>
    <row r="91" spans="1:14" x14ac:dyDescent="0.25">
      <c r="A91" s="69" t="s">
        <v>9</v>
      </c>
      <c r="B91" s="69" t="s">
        <v>242</v>
      </c>
      <c r="C91" s="69" t="s">
        <v>194</v>
      </c>
      <c r="D91" s="69" t="s">
        <v>195</v>
      </c>
      <c r="E91" s="69"/>
      <c r="F91" s="68">
        <v>460400</v>
      </c>
      <c r="G91" s="68">
        <v>0</v>
      </c>
      <c r="H91" s="68">
        <v>0</v>
      </c>
      <c r="I91" s="68">
        <v>116330</v>
      </c>
      <c r="J91" s="68">
        <v>17856</v>
      </c>
      <c r="K91" s="68">
        <v>0</v>
      </c>
      <c r="L91" s="68">
        <v>2019</v>
      </c>
      <c r="M91" s="68">
        <v>0</v>
      </c>
      <c r="N91" s="68">
        <v>596605</v>
      </c>
    </row>
    <row r="92" spans="1:14" x14ac:dyDescent="0.25">
      <c r="A92" s="69" t="s">
        <v>9</v>
      </c>
      <c r="B92" s="69" t="s">
        <v>242</v>
      </c>
      <c r="C92" s="69" t="s">
        <v>196</v>
      </c>
      <c r="D92" s="69" t="s">
        <v>197</v>
      </c>
      <c r="E92" s="69"/>
      <c r="F92" s="68">
        <v>34992</v>
      </c>
      <c r="G92" s="68">
        <v>0</v>
      </c>
      <c r="H92" s="68">
        <v>0</v>
      </c>
      <c r="I92" s="68">
        <v>0</v>
      </c>
      <c r="J92" s="68">
        <v>256</v>
      </c>
      <c r="K92" s="68">
        <v>0</v>
      </c>
      <c r="L92" s="68">
        <v>0</v>
      </c>
      <c r="M92" s="68">
        <v>0</v>
      </c>
      <c r="N92" s="68">
        <v>35248</v>
      </c>
    </row>
    <row r="93" spans="1:14" x14ac:dyDescent="0.25">
      <c r="A93" s="69" t="s">
        <v>9</v>
      </c>
      <c r="B93" s="69" t="s">
        <v>242</v>
      </c>
      <c r="C93" s="69" t="s">
        <v>198</v>
      </c>
      <c r="D93" s="69" t="s">
        <v>199</v>
      </c>
      <c r="E93" s="69"/>
      <c r="F93" s="68">
        <v>0</v>
      </c>
      <c r="G93" s="68">
        <v>0</v>
      </c>
      <c r="H93" s="68">
        <v>0</v>
      </c>
      <c r="I93" s="68">
        <v>0</v>
      </c>
      <c r="J93" s="68">
        <v>0</v>
      </c>
      <c r="K93" s="68">
        <v>193456</v>
      </c>
      <c r="L93" s="68">
        <v>0</v>
      </c>
      <c r="M93" s="68">
        <v>18907</v>
      </c>
      <c r="N93" s="68">
        <v>212363</v>
      </c>
    </row>
    <row r="94" spans="1:14" x14ac:dyDescent="0.25">
      <c r="A94" s="69" t="s">
        <v>9</v>
      </c>
      <c r="B94" s="69" t="s">
        <v>242</v>
      </c>
      <c r="C94" s="69" t="s">
        <v>200</v>
      </c>
      <c r="D94" s="69" t="s">
        <v>201</v>
      </c>
      <c r="E94" s="69"/>
      <c r="F94" s="68">
        <v>0</v>
      </c>
      <c r="G94" s="68">
        <v>0</v>
      </c>
      <c r="H94" s="68">
        <v>0</v>
      </c>
      <c r="I94" s="68">
        <v>0</v>
      </c>
      <c r="J94" s="68">
        <v>0</v>
      </c>
      <c r="K94" s="68">
        <v>51312</v>
      </c>
      <c r="L94" s="68">
        <v>0</v>
      </c>
      <c r="M94" s="68">
        <v>3111</v>
      </c>
      <c r="N94" s="68">
        <v>54423</v>
      </c>
    </row>
    <row r="95" spans="1:14" x14ac:dyDescent="0.25">
      <c r="A95" s="69" t="s">
        <v>9</v>
      </c>
      <c r="B95" s="69" t="s">
        <v>242</v>
      </c>
      <c r="C95" s="69" t="s">
        <v>202</v>
      </c>
      <c r="D95" s="69" t="s">
        <v>203</v>
      </c>
      <c r="E95" s="69"/>
      <c r="F95" s="68">
        <v>4320</v>
      </c>
      <c r="G95" s="68">
        <v>0</v>
      </c>
      <c r="H95" s="68">
        <v>0</v>
      </c>
      <c r="I95" s="68">
        <v>0</v>
      </c>
      <c r="J95" s="68">
        <v>0</v>
      </c>
      <c r="K95" s="68">
        <v>268432</v>
      </c>
      <c r="L95" s="68">
        <v>3436</v>
      </c>
      <c r="M95" s="68">
        <v>54438</v>
      </c>
      <c r="N95" s="68">
        <v>330626</v>
      </c>
    </row>
    <row r="96" spans="1:14" x14ac:dyDescent="0.25">
      <c r="A96" s="69" t="s">
        <v>9</v>
      </c>
      <c r="B96" s="69" t="s">
        <v>242</v>
      </c>
      <c r="C96" s="69" t="s">
        <v>204</v>
      </c>
      <c r="D96" s="69" t="s">
        <v>205</v>
      </c>
      <c r="E96" s="69"/>
      <c r="F96" s="68">
        <v>0</v>
      </c>
      <c r="G96" s="68">
        <v>0</v>
      </c>
      <c r="H96" s="68">
        <v>0</v>
      </c>
      <c r="I96" s="68">
        <v>0</v>
      </c>
      <c r="J96" s="68">
        <v>0</v>
      </c>
      <c r="K96" s="68">
        <v>21840</v>
      </c>
      <c r="L96" s="68">
        <v>0</v>
      </c>
      <c r="M96" s="68">
        <v>840</v>
      </c>
      <c r="N96" s="68">
        <v>22680</v>
      </c>
    </row>
    <row r="97" spans="1:14" x14ac:dyDescent="0.25">
      <c r="A97" s="69" t="s">
        <v>9</v>
      </c>
      <c r="B97" s="69" t="s">
        <v>242</v>
      </c>
      <c r="C97" s="69" t="s">
        <v>206</v>
      </c>
      <c r="D97" s="69" t="s">
        <v>207</v>
      </c>
      <c r="E97" s="69"/>
      <c r="F97" s="68">
        <v>0</v>
      </c>
      <c r="G97" s="68">
        <v>0</v>
      </c>
      <c r="H97" s="68">
        <v>0</v>
      </c>
      <c r="I97" s="68">
        <v>0</v>
      </c>
      <c r="J97" s="68">
        <v>0</v>
      </c>
      <c r="K97" s="68">
        <v>82816</v>
      </c>
      <c r="L97" s="68">
        <v>0</v>
      </c>
      <c r="M97" s="68">
        <v>792</v>
      </c>
      <c r="N97" s="68">
        <v>83608</v>
      </c>
    </row>
    <row r="98" spans="1:14" x14ac:dyDescent="0.25">
      <c r="A98" s="69" t="s">
        <v>9</v>
      </c>
      <c r="B98" s="69" t="s">
        <v>242</v>
      </c>
      <c r="C98" s="69" t="s">
        <v>208</v>
      </c>
      <c r="D98" s="69" t="s">
        <v>209</v>
      </c>
      <c r="E98" s="69"/>
      <c r="F98" s="68">
        <v>0</v>
      </c>
      <c r="G98" s="68">
        <v>248218</v>
      </c>
      <c r="H98" s="68">
        <v>166449</v>
      </c>
      <c r="I98" s="68">
        <v>0</v>
      </c>
      <c r="J98" s="68">
        <v>0</v>
      </c>
      <c r="K98" s="68">
        <v>0</v>
      </c>
      <c r="L98" s="68">
        <v>0</v>
      </c>
      <c r="M98" s="68">
        <v>0</v>
      </c>
      <c r="N98" s="68">
        <v>414667</v>
      </c>
    </row>
    <row r="99" spans="1:14" x14ac:dyDescent="0.25">
      <c r="A99" s="69" t="s">
        <v>9</v>
      </c>
      <c r="B99" s="69" t="s">
        <v>242</v>
      </c>
      <c r="C99" s="69" t="s">
        <v>210</v>
      </c>
      <c r="D99" s="69" t="s">
        <v>211</v>
      </c>
      <c r="E99" s="69"/>
      <c r="F99" s="68">
        <v>0</v>
      </c>
      <c r="G99" s="68">
        <v>0</v>
      </c>
      <c r="H99" s="68">
        <v>0</v>
      </c>
      <c r="I99" s="68">
        <v>0</v>
      </c>
      <c r="J99" s="68">
        <v>36256</v>
      </c>
      <c r="K99" s="68">
        <v>0</v>
      </c>
      <c r="L99" s="68">
        <v>1680</v>
      </c>
      <c r="M99" s="68">
        <v>0</v>
      </c>
      <c r="N99" s="68">
        <v>37936</v>
      </c>
    </row>
    <row r="100" spans="1:14" x14ac:dyDescent="0.25">
      <c r="A100" s="69" t="s">
        <v>9</v>
      </c>
      <c r="B100" s="69" t="s">
        <v>242</v>
      </c>
      <c r="C100" s="69" t="s">
        <v>212</v>
      </c>
      <c r="D100" s="69" t="s">
        <v>213</v>
      </c>
      <c r="E100" s="69"/>
      <c r="F100" s="68">
        <v>0</v>
      </c>
      <c r="G100" s="68">
        <v>0</v>
      </c>
      <c r="H100" s="68">
        <v>0</v>
      </c>
      <c r="I100" s="68">
        <v>0</v>
      </c>
      <c r="J100" s="68">
        <v>29408</v>
      </c>
      <c r="K100" s="68">
        <v>0</v>
      </c>
      <c r="L100" s="68">
        <v>73427</v>
      </c>
      <c r="M100" s="68">
        <v>0</v>
      </c>
      <c r="N100" s="68">
        <v>102835</v>
      </c>
    </row>
    <row r="101" spans="1:14" x14ac:dyDescent="0.25">
      <c r="A101" s="69" t="s">
        <v>9</v>
      </c>
      <c r="B101" s="69" t="s">
        <v>242</v>
      </c>
      <c r="C101" s="69" t="s">
        <v>214</v>
      </c>
      <c r="D101" s="69" t="s">
        <v>215</v>
      </c>
      <c r="E101" s="69"/>
      <c r="F101" s="68">
        <v>0</v>
      </c>
      <c r="G101" s="68">
        <v>0</v>
      </c>
      <c r="H101" s="68">
        <v>0</v>
      </c>
      <c r="I101" s="68">
        <v>0</v>
      </c>
      <c r="J101" s="68">
        <v>21264</v>
      </c>
      <c r="K101" s="68">
        <v>0</v>
      </c>
      <c r="L101" s="68">
        <v>0</v>
      </c>
      <c r="M101" s="68">
        <v>0</v>
      </c>
      <c r="N101" s="68">
        <v>21264</v>
      </c>
    </row>
    <row r="102" spans="1:14" x14ac:dyDescent="0.25">
      <c r="A102" s="69" t="s">
        <v>9</v>
      </c>
      <c r="B102" s="69" t="s">
        <v>242</v>
      </c>
      <c r="C102" s="69" t="s">
        <v>216</v>
      </c>
      <c r="D102" s="69" t="s">
        <v>217</v>
      </c>
      <c r="E102" s="69"/>
      <c r="F102" s="68">
        <v>10368</v>
      </c>
      <c r="G102" s="68">
        <v>0</v>
      </c>
      <c r="H102" s="68">
        <v>0</v>
      </c>
      <c r="I102" s="68">
        <v>0</v>
      </c>
      <c r="J102" s="68">
        <v>0</v>
      </c>
      <c r="K102" s="68">
        <v>0</v>
      </c>
      <c r="L102" s="68">
        <v>240</v>
      </c>
      <c r="M102" s="68">
        <v>0</v>
      </c>
      <c r="N102" s="68">
        <v>10608</v>
      </c>
    </row>
    <row r="103" spans="1:14" x14ac:dyDescent="0.25">
      <c r="A103" s="69" t="s">
        <v>9</v>
      </c>
      <c r="B103" s="69" t="s">
        <v>242</v>
      </c>
      <c r="C103" s="69" t="s">
        <v>218</v>
      </c>
      <c r="D103" s="69" t="s">
        <v>219</v>
      </c>
      <c r="E103" s="69"/>
      <c r="F103" s="68">
        <v>43200</v>
      </c>
      <c r="G103" s="68">
        <v>0</v>
      </c>
      <c r="H103" s="68">
        <v>0</v>
      </c>
      <c r="I103" s="68">
        <v>0</v>
      </c>
      <c r="J103" s="68">
        <v>51000</v>
      </c>
      <c r="K103" s="68">
        <v>0</v>
      </c>
      <c r="L103" s="68">
        <v>113742</v>
      </c>
      <c r="M103" s="68">
        <v>0</v>
      </c>
      <c r="N103" s="68">
        <v>207942</v>
      </c>
    </row>
    <row r="104" spans="1:14" x14ac:dyDescent="0.25">
      <c r="A104" s="69" t="s">
        <v>9</v>
      </c>
      <c r="B104" s="69" t="s">
        <v>242</v>
      </c>
      <c r="C104" s="69" t="s">
        <v>220</v>
      </c>
      <c r="D104" s="69" t="s">
        <v>221</v>
      </c>
      <c r="E104" s="69"/>
      <c r="F104" s="68">
        <v>592176</v>
      </c>
      <c r="G104" s="68">
        <v>0</v>
      </c>
      <c r="H104" s="68">
        <v>0</v>
      </c>
      <c r="I104" s="68">
        <v>0</v>
      </c>
      <c r="J104" s="68">
        <v>2112</v>
      </c>
      <c r="K104" s="68">
        <v>0</v>
      </c>
      <c r="L104" s="68">
        <v>525</v>
      </c>
      <c r="M104" s="68">
        <v>0</v>
      </c>
      <c r="N104" s="68">
        <v>594813</v>
      </c>
    </row>
    <row r="105" spans="1:14" x14ac:dyDescent="0.25">
      <c r="A105" s="69" t="s">
        <v>9</v>
      </c>
      <c r="B105" s="69" t="s">
        <v>242</v>
      </c>
      <c r="C105" s="69" t="s">
        <v>222</v>
      </c>
      <c r="D105" s="69" t="s">
        <v>223</v>
      </c>
      <c r="E105" s="69"/>
      <c r="F105" s="68">
        <v>150528</v>
      </c>
      <c r="G105" s="68">
        <v>0</v>
      </c>
      <c r="H105" s="68">
        <v>0</v>
      </c>
      <c r="I105" s="68">
        <v>0</v>
      </c>
      <c r="J105" s="68">
        <v>32416</v>
      </c>
      <c r="K105" s="68">
        <v>0</v>
      </c>
      <c r="L105" s="68">
        <v>0</v>
      </c>
      <c r="M105" s="68">
        <v>0</v>
      </c>
      <c r="N105" s="68">
        <v>182944</v>
      </c>
    </row>
    <row r="106" spans="1:14" x14ac:dyDescent="0.25">
      <c r="A106" s="69" t="s">
        <v>9</v>
      </c>
      <c r="B106" s="69" t="s">
        <v>242</v>
      </c>
      <c r="C106" s="69" t="s">
        <v>224</v>
      </c>
      <c r="D106" s="69" t="s">
        <v>225</v>
      </c>
      <c r="E106" s="69"/>
      <c r="F106" s="68">
        <v>512</v>
      </c>
      <c r="G106" s="68">
        <v>0</v>
      </c>
      <c r="H106" s="68">
        <v>0</v>
      </c>
      <c r="I106" s="68">
        <v>0</v>
      </c>
      <c r="J106" s="68">
        <v>0</v>
      </c>
      <c r="K106" s="68">
        <v>0</v>
      </c>
      <c r="L106" s="68">
        <v>0</v>
      </c>
      <c r="M106" s="68">
        <v>0</v>
      </c>
      <c r="N106" s="68">
        <v>512</v>
      </c>
    </row>
    <row r="107" spans="1:14" x14ac:dyDescent="0.25">
      <c r="A107" s="69" t="s">
        <v>9</v>
      </c>
      <c r="B107" s="69" t="s">
        <v>242</v>
      </c>
      <c r="C107" s="69" t="s">
        <v>226</v>
      </c>
      <c r="D107" s="69" t="s">
        <v>227</v>
      </c>
      <c r="E107" s="69"/>
      <c r="F107" s="68">
        <v>1346832</v>
      </c>
      <c r="G107" s="68">
        <v>850810</v>
      </c>
      <c r="H107" s="68">
        <v>166449</v>
      </c>
      <c r="I107" s="68">
        <v>116330</v>
      </c>
      <c r="J107" s="68">
        <v>408392</v>
      </c>
      <c r="K107" s="68">
        <v>749664</v>
      </c>
      <c r="L107" s="68">
        <v>265683</v>
      </c>
      <c r="M107" s="68">
        <v>112643</v>
      </c>
      <c r="N107" s="68">
        <v>4016803</v>
      </c>
    </row>
    <row r="108" spans="1:14" x14ac:dyDescent="0.25">
      <c r="D108" s="67" t="s">
        <v>228</v>
      </c>
      <c r="E108" s="67"/>
    </row>
    <row r="109" spans="1:14" x14ac:dyDescent="0.25">
      <c r="A109" s="69" t="s">
        <v>9</v>
      </c>
      <c r="B109" s="69" t="s">
        <v>242</v>
      </c>
      <c r="C109" s="69" t="s">
        <v>229</v>
      </c>
      <c r="D109" s="69" t="s">
        <v>230</v>
      </c>
      <c r="E109" s="69"/>
      <c r="F109" s="68">
        <v>0</v>
      </c>
      <c r="G109" s="68">
        <v>0</v>
      </c>
      <c r="H109" s="68">
        <v>0</v>
      </c>
      <c r="I109" s="68">
        <v>0</v>
      </c>
      <c r="J109" s="68">
        <v>0</v>
      </c>
      <c r="K109" s="68">
        <v>0</v>
      </c>
      <c r="L109" s="68">
        <v>0</v>
      </c>
      <c r="M109" s="68">
        <v>0</v>
      </c>
      <c r="N109" s="68">
        <v>0</v>
      </c>
    </row>
    <row r="110" spans="1:14" x14ac:dyDescent="0.25">
      <c r="A110" s="69" t="s">
        <v>9</v>
      </c>
      <c r="B110" s="69" t="s">
        <v>242</v>
      </c>
      <c r="C110" s="69" t="s">
        <v>231</v>
      </c>
      <c r="D110" s="69" t="s">
        <v>232</v>
      </c>
      <c r="E110" s="69"/>
      <c r="F110" s="68">
        <v>0</v>
      </c>
      <c r="G110" s="68">
        <v>0</v>
      </c>
      <c r="H110" s="68">
        <v>0</v>
      </c>
      <c r="I110" s="68">
        <v>0</v>
      </c>
      <c r="J110" s="68">
        <v>0</v>
      </c>
      <c r="K110" s="68">
        <v>0</v>
      </c>
      <c r="L110" s="68">
        <v>0</v>
      </c>
      <c r="M110" s="68">
        <v>0</v>
      </c>
      <c r="N110" s="68">
        <v>0</v>
      </c>
    </row>
    <row r="111" spans="1:14" x14ac:dyDescent="0.25">
      <c r="A111" s="69" t="s">
        <v>9</v>
      </c>
      <c r="B111" s="69" t="s">
        <v>242</v>
      </c>
      <c r="C111" s="69" t="s">
        <v>233</v>
      </c>
      <c r="D111" s="69" t="s">
        <v>234</v>
      </c>
      <c r="E111" s="69"/>
      <c r="F111" s="68">
        <v>0</v>
      </c>
      <c r="G111" s="68">
        <v>0</v>
      </c>
      <c r="H111" s="68">
        <v>0</v>
      </c>
      <c r="I111" s="68">
        <v>0</v>
      </c>
      <c r="J111" s="68">
        <v>0</v>
      </c>
      <c r="K111" s="68">
        <v>0</v>
      </c>
      <c r="L111" s="68">
        <v>0</v>
      </c>
      <c r="M111" s="68">
        <v>0</v>
      </c>
      <c r="N111" s="68">
        <v>0</v>
      </c>
    </row>
    <row r="112" spans="1:14" x14ac:dyDescent="0.25">
      <c r="A112" s="69" t="s">
        <v>9</v>
      </c>
      <c r="B112" s="69" t="s">
        <v>242</v>
      </c>
      <c r="C112" s="69" t="s">
        <v>235</v>
      </c>
      <c r="D112" s="69" t="s">
        <v>236</v>
      </c>
      <c r="E112" s="69"/>
      <c r="F112" s="68">
        <v>0</v>
      </c>
      <c r="G112" s="68">
        <v>0</v>
      </c>
      <c r="H112" s="68">
        <v>0</v>
      </c>
      <c r="I112" s="68">
        <v>0</v>
      </c>
      <c r="J112" s="68">
        <v>0</v>
      </c>
      <c r="K112" s="68">
        <v>0</v>
      </c>
      <c r="L112" s="68">
        <v>0</v>
      </c>
      <c r="M112" s="68">
        <v>0</v>
      </c>
      <c r="N112" s="68">
        <v>0</v>
      </c>
    </row>
    <row r="113" spans="1:14" x14ac:dyDescent="0.25">
      <c r="A113" s="69" t="s">
        <v>9</v>
      </c>
      <c r="B113" s="69" t="s">
        <v>242</v>
      </c>
      <c r="C113" s="69" t="s">
        <v>237</v>
      </c>
      <c r="D113" s="69" t="s">
        <v>238</v>
      </c>
      <c r="E113" s="69"/>
      <c r="F113" s="68">
        <v>0</v>
      </c>
      <c r="G113" s="68">
        <v>0</v>
      </c>
      <c r="H113" s="68">
        <v>0</v>
      </c>
      <c r="I113" s="68">
        <v>0</v>
      </c>
      <c r="J113" s="68">
        <v>0</v>
      </c>
      <c r="K113" s="68">
        <v>0</v>
      </c>
      <c r="L113" s="68">
        <v>0</v>
      </c>
      <c r="M113" s="68">
        <v>0</v>
      </c>
      <c r="N113" s="68">
        <v>0</v>
      </c>
    </row>
    <row r="116" spans="1:14" x14ac:dyDescent="0.25">
      <c r="A116" s="67" t="s">
        <v>243</v>
      </c>
    </row>
    <row r="117" spans="1:14" x14ac:dyDescent="0.25">
      <c r="A117" s="69" t="s">
        <v>0</v>
      </c>
      <c r="B117" s="69" t="s">
        <v>162</v>
      </c>
      <c r="C117" s="69" t="s">
        <v>115</v>
      </c>
      <c r="D117" s="67" t="s">
        <v>129</v>
      </c>
      <c r="E117" s="67"/>
      <c r="F117" s="68" t="s">
        <v>163</v>
      </c>
      <c r="G117" s="68" t="s">
        <v>164</v>
      </c>
      <c r="H117" s="68" t="s">
        <v>165</v>
      </c>
      <c r="I117" s="68" t="s">
        <v>166</v>
      </c>
      <c r="J117" s="68" t="s">
        <v>167</v>
      </c>
      <c r="K117" s="68" t="s">
        <v>168</v>
      </c>
      <c r="L117" s="68" t="s">
        <v>169</v>
      </c>
      <c r="M117" s="68" t="s">
        <v>170</v>
      </c>
      <c r="N117" s="68" t="s">
        <v>1</v>
      </c>
    </row>
    <row r="118" spans="1:14" x14ac:dyDescent="0.25">
      <c r="A118" s="69" t="s">
        <v>42</v>
      </c>
      <c r="B118" s="69" t="s">
        <v>244</v>
      </c>
      <c r="C118" s="69" t="s">
        <v>172</v>
      </c>
      <c r="D118" s="69" t="s">
        <v>173</v>
      </c>
      <c r="E118" s="69"/>
      <c r="F118" s="68">
        <v>0</v>
      </c>
      <c r="G118" s="68">
        <v>0</v>
      </c>
      <c r="H118" s="68">
        <v>0</v>
      </c>
      <c r="I118" s="68">
        <v>0</v>
      </c>
      <c r="J118" s="68">
        <v>0</v>
      </c>
      <c r="K118" s="68">
        <v>0</v>
      </c>
      <c r="L118" s="68">
        <v>0</v>
      </c>
      <c r="M118" s="68">
        <v>0</v>
      </c>
      <c r="N118" s="68">
        <v>0</v>
      </c>
    </row>
    <row r="119" spans="1:14" x14ac:dyDescent="0.25">
      <c r="A119" s="69" t="s">
        <v>42</v>
      </c>
      <c r="B119" s="69" t="s">
        <v>244</v>
      </c>
      <c r="C119" s="69" t="s">
        <v>174</v>
      </c>
      <c r="D119" s="69" t="s">
        <v>175</v>
      </c>
      <c r="E119" s="69"/>
      <c r="F119" s="68">
        <v>0</v>
      </c>
      <c r="G119" s="68">
        <v>0</v>
      </c>
      <c r="H119" s="68">
        <v>0</v>
      </c>
      <c r="I119" s="68">
        <v>0</v>
      </c>
      <c r="J119" s="68">
        <v>61936</v>
      </c>
      <c r="K119" s="68">
        <v>0</v>
      </c>
      <c r="L119" s="68">
        <v>0</v>
      </c>
      <c r="M119" s="68">
        <v>0</v>
      </c>
      <c r="N119" s="68">
        <v>61936</v>
      </c>
    </row>
    <row r="120" spans="1:14" x14ac:dyDescent="0.25">
      <c r="A120" s="69" t="s">
        <v>42</v>
      </c>
      <c r="B120" s="69" t="s">
        <v>244</v>
      </c>
      <c r="C120" s="69" t="s">
        <v>176</v>
      </c>
      <c r="D120" s="69" t="s">
        <v>177</v>
      </c>
      <c r="E120" s="69"/>
      <c r="F120" s="68">
        <v>0</v>
      </c>
      <c r="G120" s="68">
        <v>188768</v>
      </c>
      <c r="H120" s="68">
        <v>0</v>
      </c>
      <c r="I120" s="68">
        <v>0</v>
      </c>
      <c r="J120" s="68">
        <v>0</v>
      </c>
      <c r="K120" s="68">
        <v>0</v>
      </c>
      <c r="L120" s="68">
        <v>0</v>
      </c>
      <c r="M120" s="68">
        <v>0</v>
      </c>
      <c r="N120" s="68">
        <v>188768</v>
      </c>
    </row>
    <row r="121" spans="1:14" x14ac:dyDescent="0.25">
      <c r="A121" s="69" t="s">
        <v>42</v>
      </c>
      <c r="B121" s="69" t="s">
        <v>244</v>
      </c>
      <c r="C121" s="69" t="s">
        <v>178</v>
      </c>
      <c r="D121" s="69" t="s">
        <v>179</v>
      </c>
      <c r="E121" s="69"/>
      <c r="F121" s="68">
        <v>25152</v>
      </c>
      <c r="G121" s="68">
        <v>0</v>
      </c>
      <c r="H121" s="68">
        <v>0</v>
      </c>
      <c r="I121" s="68">
        <v>0</v>
      </c>
      <c r="J121" s="68">
        <v>40448</v>
      </c>
      <c r="K121" s="68">
        <v>11520</v>
      </c>
      <c r="L121" s="68">
        <v>376</v>
      </c>
      <c r="M121" s="68">
        <v>288</v>
      </c>
      <c r="N121" s="68">
        <v>77784</v>
      </c>
    </row>
    <row r="122" spans="1:14" x14ac:dyDescent="0.25">
      <c r="A122" s="69" t="s">
        <v>42</v>
      </c>
      <c r="B122" s="69" t="s">
        <v>244</v>
      </c>
      <c r="C122" s="69" t="s">
        <v>180</v>
      </c>
      <c r="D122" s="69" t="s">
        <v>181</v>
      </c>
      <c r="E122" s="69"/>
      <c r="F122" s="68">
        <v>0</v>
      </c>
      <c r="G122" s="68">
        <v>0</v>
      </c>
      <c r="H122" s="68">
        <v>0</v>
      </c>
      <c r="I122" s="68">
        <v>0</v>
      </c>
      <c r="J122" s="68">
        <v>0</v>
      </c>
      <c r="K122" s="68">
        <v>0</v>
      </c>
      <c r="L122" s="68">
        <v>144</v>
      </c>
      <c r="M122" s="68">
        <v>0</v>
      </c>
      <c r="N122" s="68">
        <v>144</v>
      </c>
    </row>
    <row r="123" spans="1:14" x14ac:dyDescent="0.25">
      <c r="A123" s="69" t="s">
        <v>42</v>
      </c>
      <c r="B123" s="69" t="s">
        <v>244</v>
      </c>
      <c r="C123" s="69" t="s">
        <v>182</v>
      </c>
      <c r="D123" s="69" t="s">
        <v>183</v>
      </c>
      <c r="E123" s="69"/>
      <c r="F123" s="68">
        <v>1456</v>
      </c>
      <c r="G123" s="68">
        <v>0</v>
      </c>
      <c r="H123" s="68">
        <v>0</v>
      </c>
      <c r="I123" s="68">
        <v>0</v>
      </c>
      <c r="J123" s="68">
        <v>3392</v>
      </c>
      <c r="K123" s="68">
        <v>0</v>
      </c>
      <c r="L123" s="68">
        <v>224</v>
      </c>
      <c r="M123" s="68">
        <v>0</v>
      </c>
      <c r="N123" s="68">
        <v>5072</v>
      </c>
    </row>
    <row r="124" spans="1:14" x14ac:dyDescent="0.25">
      <c r="A124" s="69" t="s">
        <v>42</v>
      </c>
      <c r="B124" s="69" t="s">
        <v>244</v>
      </c>
      <c r="C124" s="69" t="s">
        <v>184</v>
      </c>
      <c r="D124" s="69" t="s">
        <v>185</v>
      </c>
      <c r="E124" s="69"/>
      <c r="F124" s="68">
        <v>0</v>
      </c>
      <c r="G124" s="68">
        <v>2608</v>
      </c>
      <c r="H124" s="68">
        <v>0</v>
      </c>
      <c r="I124" s="68">
        <v>0</v>
      </c>
      <c r="J124" s="68">
        <v>0</v>
      </c>
      <c r="K124" s="68">
        <v>24816</v>
      </c>
      <c r="L124" s="68">
        <v>0</v>
      </c>
      <c r="M124" s="68">
        <v>1031</v>
      </c>
      <c r="N124" s="68">
        <v>28455</v>
      </c>
    </row>
    <row r="125" spans="1:14" x14ac:dyDescent="0.25">
      <c r="A125" s="69" t="s">
        <v>42</v>
      </c>
      <c r="B125" s="69" t="s">
        <v>244</v>
      </c>
      <c r="C125" s="69" t="s">
        <v>186</v>
      </c>
      <c r="D125" s="69" t="s">
        <v>187</v>
      </c>
      <c r="E125" s="69"/>
      <c r="F125" s="68">
        <v>0</v>
      </c>
      <c r="G125" s="68">
        <v>0</v>
      </c>
      <c r="H125" s="68">
        <v>0</v>
      </c>
      <c r="I125" s="68">
        <v>0</v>
      </c>
      <c r="J125" s="68">
        <v>30384</v>
      </c>
      <c r="K125" s="68">
        <v>0</v>
      </c>
      <c r="L125" s="68">
        <v>104</v>
      </c>
      <c r="M125" s="68">
        <v>0</v>
      </c>
      <c r="N125" s="68">
        <v>30488</v>
      </c>
    </row>
    <row r="126" spans="1:14" x14ac:dyDescent="0.25">
      <c r="A126" s="69" t="s">
        <v>42</v>
      </c>
      <c r="B126" s="69" t="s">
        <v>244</v>
      </c>
      <c r="C126" s="69" t="s">
        <v>188</v>
      </c>
      <c r="D126" s="69" t="s">
        <v>189</v>
      </c>
      <c r="E126" s="69"/>
      <c r="F126" s="68">
        <v>2688</v>
      </c>
      <c r="G126" s="68">
        <v>17568</v>
      </c>
      <c r="H126" s="68">
        <v>0</v>
      </c>
      <c r="I126" s="68">
        <v>0</v>
      </c>
      <c r="J126" s="68">
        <v>19264</v>
      </c>
      <c r="K126" s="68">
        <v>0</v>
      </c>
      <c r="L126" s="68">
        <v>9472</v>
      </c>
      <c r="M126" s="68">
        <v>0</v>
      </c>
      <c r="N126" s="68">
        <v>48992</v>
      </c>
    </row>
    <row r="127" spans="1:14" x14ac:dyDescent="0.25">
      <c r="A127" s="69" t="s">
        <v>42</v>
      </c>
      <c r="B127" s="69" t="s">
        <v>244</v>
      </c>
      <c r="C127" s="69" t="s">
        <v>190</v>
      </c>
      <c r="D127" s="69" t="s">
        <v>191</v>
      </c>
      <c r="E127" s="69"/>
      <c r="F127" s="68">
        <v>0</v>
      </c>
      <c r="G127" s="68">
        <v>352</v>
      </c>
      <c r="H127" s="68">
        <v>0</v>
      </c>
      <c r="I127" s="68">
        <v>0</v>
      </c>
      <c r="J127" s="68">
        <v>0</v>
      </c>
      <c r="K127" s="68">
        <v>0</v>
      </c>
      <c r="L127" s="68">
        <v>0</v>
      </c>
      <c r="M127" s="68">
        <v>0</v>
      </c>
      <c r="N127" s="68">
        <v>352</v>
      </c>
    </row>
    <row r="128" spans="1:14" x14ac:dyDescent="0.25">
      <c r="A128" s="69" t="s">
        <v>42</v>
      </c>
      <c r="B128" s="69" t="s">
        <v>244</v>
      </c>
      <c r="C128" s="69" t="s">
        <v>192</v>
      </c>
      <c r="D128" s="69" t="s">
        <v>193</v>
      </c>
      <c r="E128" s="69"/>
      <c r="F128" s="68">
        <v>0</v>
      </c>
      <c r="G128" s="68">
        <v>192</v>
      </c>
      <c r="H128" s="68">
        <v>0</v>
      </c>
      <c r="I128" s="68">
        <v>0</v>
      </c>
      <c r="J128" s="68">
        <v>0</v>
      </c>
      <c r="K128" s="68">
        <v>48160</v>
      </c>
      <c r="L128" s="68">
        <v>0</v>
      </c>
      <c r="M128" s="68">
        <v>1277</v>
      </c>
      <c r="N128" s="68">
        <v>49629</v>
      </c>
    </row>
    <row r="129" spans="1:14" x14ac:dyDescent="0.25">
      <c r="A129" s="69" t="s">
        <v>42</v>
      </c>
      <c r="B129" s="69" t="s">
        <v>244</v>
      </c>
      <c r="C129" s="69" t="s">
        <v>194</v>
      </c>
      <c r="D129" s="69" t="s">
        <v>195</v>
      </c>
      <c r="E129" s="69"/>
      <c r="F129" s="68">
        <v>252128</v>
      </c>
      <c r="G129" s="68">
        <v>0</v>
      </c>
      <c r="H129" s="68">
        <v>0</v>
      </c>
      <c r="I129" s="68">
        <v>78824</v>
      </c>
      <c r="J129" s="68">
        <v>336</v>
      </c>
      <c r="K129" s="68">
        <v>0</v>
      </c>
      <c r="L129" s="68">
        <v>1584</v>
      </c>
      <c r="M129" s="68">
        <v>0</v>
      </c>
      <c r="N129" s="68">
        <v>332872</v>
      </c>
    </row>
    <row r="130" spans="1:14" x14ac:dyDescent="0.25">
      <c r="A130" s="69" t="s">
        <v>42</v>
      </c>
      <c r="B130" s="69" t="s">
        <v>244</v>
      </c>
      <c r="C130" s="69" t="s">
        <v>196</v>
      </c>
      <c r="D130" s="69" t="s">
        <v>197</v>
      </c>
      <c r="E130" s="69"/>
      <c r="F130" s="68">
        <v>22704</v>
      </c>
      <c r="G130" s="68">
        <v>0</v>
      </c>
      <c r="H130" s="68">
        <v>0</v>
      </c>
      <c r="I130" s="68">
        <v>0</v>
      </c>
      <c r="J130" s="68">
        <v>0</v>
      </c>
      <c r="K130" s="68">
        <v>0</v>
      </c>
      <c r="L130" s="68">
        <v>396</v>
      </c>
      <c r="M130" s="68">
        <v>0</v>
      </c>
      <c r="N130" s="68">
        <v>23100</v>
      </c>
    </row>
    <row r="131" spans="1:14" x14ac:dyDescent="0.25">
      <c r="A131" s="69" t="s">
        <v>42</v>
      </c>
      <c r="B131" s="69" t="s">
        <v>244</v>
      </c>
      <c r="C131" s="69" t="s">
        <v>198</v>
      </c>
      <c r="D131" s="69" t="s">
        <v>199</v>
      </c>
      <c r="E131" s="69"/>
      <c r="F131" s="68">
        <v>0</v>
      </c>
      <c r="G131" s="68">
        <v>5408</v>
      </c>
      <c r="H131" s="68">
        <v>0</v>
      </c>
      <c r="I131" s="68">
        <v>0</v>
      </c>
      <c r="J131" s="68">
        <v>0</v>
      </c>
      <c r="K131" s="68">
        <v>124896</v>
      </c>
      <c r="L131" s="68">
        <v>0</v>
      </c>
      <c r="M131" s="68">
        <v>23260</v>
      </c>
      <c r="N131" s="68">
        <v>153564</v>
      </c>
    </row>
    <row r="132" spans="1:14" x14ac:dyDescent="0.25">
      <c r="A132" s="69" t="s">
        <v>42</v>
      </c>
      <c r="B132" s="69" t="s">
        <v>244</v>
      </c>
      <c r="C132" s="69" t="s">
        <v>200</v>
      </c>
      <c r="D132" s="69" t="s">
        <v>201</v>
      </c>
      <c r="E132" s="69"/>
      <c r="F132" s="68">
        <v>0</v>
      </c>
      <c r="G132" s="68">
        <v>0</v>
      </c>
      <c r="H132" s="68">
        <v>0</v>
      </c>
      <c r="I132" s="68">
        <v>0</v>
      </c>
      <c r="J132" s="68">
        <v>0</v>
      </c>
      <c r="K132" s="68">
        <v>0</v>
      </c>
      <c r="L132" s="68">
        <v>0</v>
      </c>
      <c r="M132" s="68">
        <v>0</v>
      </c>
      <c r="N132" s="68">
        <v>0</v>
      </c>
    </row>
    <row r="133" spans="1:14" x14ac:dyDescent="0.25">
      <c r="A133" s="69" t="s">
        <v>42</v>
      </c>
      <c r="B133" s="69" t="s">
        <v>244</v>
      </c>
      <c r="C133" s="69" t="s">
        <v>202</v>
      </c>
      <c r="D133" s="69" t="s">
        <v>203</v>
      </c>
      <c r="E133" s="69"/>
      <c r="F133" s="68">
        <v>8912</v>
      </c>
      <c r="G133" s="68">
        <v>912</v>
      </c>
      <c r="H133" s="68">
        <v>0</v>
      </c>
      <c r="I133" s="68">
        <v>0</v>
      </c>
      <c r="J133" s="68">
        <v>2672</v>
      </c>
      <c r="K133" s="68">
        <v>125940</v>
      </c>
      <c r="L133" s="68">
        <v>128</v>
      </c>
      <c r="M133" s="68">
        <v>59345</v>
      </c>
      <c r="N133" s="68">
        <v>197909</v>
      </c>
    </row>
    <row r="134" spans="1:14" x14ac:dyDescent="0.25">
      <c r="A134" s="69" t="s">
        <v>42</v>
      </c>
      <c r="B134" s="69" t="s">
        <v>244</v>
      </c>
      <c r="C134" s="69" t="s">
        <v>204</v>
      </c>
      <c r="D134" s="69" t="s">
        <v>205</v>
      </c>
      <c r="E134" s="69"/>
      <c r="F134" s="68">
        <v>0</v>
      </c>
      <c r="G134" s="68">
        <v>0</v>
      </c>
      <c r="H134" s="68">
        <v>0</v>
      </c>
      <c r="I134" s="68">
        <v>0</v>
      </c>
      <c r="J134" s="68">
        <v>0</v>
      </c>
      <c r="K134" s="68">
        <v>17726</v>
      </c>
      <c r="L134" s="68">
        <v>0</v>
      </c>
      <c r="M134" s="68">
        <v>0</v>
      </c>
      <c r="N134" s="68">
        <v>17726</v>
      </c>
    </row>
    <row r="135" spans="1:14" x14ac:dyDescent="0.25">
      <c r="A135" s="69" t="s">
        <v>42</v>
      </c>
      <c r="B135" s="69" t="s">
        <v>244</v>
      </c>
      <c r="C135" s="69" t="s">
        <v>206</v>
      </c>
      <c r="D135" s="69" t="s">
        <v>207</v>
      </c>
      <c r="E135" s="69"/>
      <c r="F135" s="68">
        <v>0</v>
      </c>
      <c r="G135" s="68">
        <v>0</v>
      </c>
      <c r="H135" s="68">
        <v>0</v>
      </c>
      <c r="I135" s="68">
        <v>0</v>
      </c>
      <c r="J135" s="68">
        <v>0</v>
      </c>
      <c r="K135" s="68">
        <v>109348</v>
      </c>
      <c r="L135" s="68">
        <v>0</v>
      </c>
      <c r="M135" s="68">
        <v>0</v>
      </c>
      <c r="N135" s="68">
        <v>109348</v>
      </c>
    </row>
    <row r="136" spans="1:14" x14ac:dyDescent="0.25">
      <c r="A136" s="69" t="s">
        <v>42</v>
      </c>
      <c r="B136" s="69" t="s">
        <v>244</v>
      </c>
      <c r="C136" s="69" t="s">
        <v>208</v>
      </c>
      <c r="D136" s="69" t="s">
        <v>209</v>
      </c>
      <c r="E136" s="69"/>
      <c r="F136" s="68">
        <v>0</v>
      </c>
      <c r="G136" s="68">
        <v>85184</v>
      </c>
      <c r="H136" s="68">
        <v>82717</v>
      </c>
      <c r="I136" s="68">
        <v>0</v>
      </c>
      <c r="J136" s="68">
        <v>0</v>
      </c>
      <c r="K136" s="68">
        <v>7344</v>
      </c>
      <c r="L136" s="68">
        <v>0</v>
      </c>
      <c r="M136" s="68">
        <v>0</v>
      </c>
      <c r="N136" s="68">
        <v>175245</v>
      </c>
    </row>
    <row r="137" spans="1:14" x14ac:dyDescent="0.25">
      <c r="A137" s="69" t="s">
        <v>42</v>
      </c>
      <c r="B137" s="69" t="s">
        <v>244</v>
      </c>
      <c r="C137" s="69" t="s">
        <v>210</v>
      </c>
      <c r="D137" s="69" t="s">
        <v>211</v>
      </c>
      <c r="E137" s="69"/>
      <c r="F137" s="68">
        <v>0</v>
      </c>
      <c r="G137" s="68">
        <v>0</v>
      </c>
      <c r="H137" s="68">
        <v>0</v>
      </c>
      <c r="I137" s="68">
        <v>0</v>
      </c>
      <c r="J137" s="68">
        <v>14976</v>
      </c>
      <c r="K137" s="68">
        <v>0</v>
      </c>
      <c r="L137" s="68">
        <v>462</v>
      </c>
      <c r="M137" s="68">
        <v>0</v>
      </c>
      <c r="N137" s="68">
        <v>15438</v>
      </c>
    </row>
    <row r="138" spans="1:14" x14ac:dyDescent="0.25">
      <c r="A138" s="69" t="s">
        <v>42</v>
      </c>
      <c r="B138" s="69" t="s">
        <v>244</v>
      </c>
      <c r="C138" s="69" t="s">
        <v>212</v>
      </c>
      <c r="D138" s="69" t="s">
        <v>213</v>
      </c>
      <c r="E138" s="69"/>
      <c r="F138" s="68">
        <v>0</v>
      </c>
      <c r="G138" s="68">
        <v>0</v>
      </c>
      <c r="H138" s="68">
        <v>0</v>
      </c>
      <c r="I138" s="68">
        <v>0</v>
      </c>
      <c r="J138" s="68">
        <v>16384</v>
      </c>
      <c r="K138" s="68">
        <v>0</v>
      </c>
      <c r="L138" s="68">
        <v>112</v>
      </c>
      <c r="M138" s="68">
        <v>0</v>
      </c>
      <c r="N138" s="68">
        <v>16496</v>
      </c>
    </row>
    <row r="139" spans="1:14" x14ac:dyDescent="0.25">
      <c r="A139" s="69" t="s">
        <v>42</v>
      </c>
      <c r="B139" s="69" t="s">
        <v>244</v>
      </c>
      <c r="C139" s="69" t="s">
        <v>214</v>
      </c>
      <c r="D139" s="69" t="s">
        <v>215</v>
      </c>
      <c r="E139" s="69"/>
      <c r="F139" s="68">
        <v>0</v>
      </c>
      <c r="G139" s="68">
        <v>0</v>
      </c>
      <c r="H139" s="68">
        <v>0</v>
      </c>
      <c r="I139" s="68">
        <v>0</v>
      </c>
      <c r="J139" s="68">
        <v>3520</v>
      </c>
      <c r="K139" s="68">
        <v>0</v>
      </c>
      <c r="L139" s="68">
        <v>0</v>
      </c>
      <c r="M139" s="68">
        <v>0</v>
      </c>
      <c r="N139" s="68">
        <v>3520</v>
      </c>
    </row>
    <row r="140" spans="1:14" x14ac:dyDescent="0.25">
      <c r="A140" s="69" t="s">
        <v>42</v>
      </c>
      <c r="B140" s="69" t="s">
        <v>244</v>
      </c>
      <c r="C140" s="69" t="s">
        <v>216</v>
      </c>
      <c r="D140" s="69" t="s">
        <v>217</v>
      </c>
      <c r="E140" s="69"/>
      <c r="F140" s="68">
        <v>46800</v>
      </c>
      <c r="G140" s="68">
        <v>0</v>
      </c>
      <c r="H140" s="68">
        <v>0</v>
      </c>
      <c r="I140" s="68">
        <v>0</v>
      </c>
      <c r="J140" s="68">
        <v>0</v>
      </c>
      <c r="K140" s="68">
        <v>0</v>
      </c>
      <c r="L140" s="68">
        <v>0</v>
      </c>
      <c r="M140" s="68">
        <v>0</v>
      </c>
      <c r="N140" s="68">
        <v>46800</v>
      </c>
    </row>
    <row r="141" spans="1:14" x14ac:dyDescent="0.25">
      <c r="A141" s="69" t="s">
        <v>42</v>
      </c>
      <c r="B141" s="69" t="s">
        <v>244</v>
      </c>
      <c r="C141" s="69" t="s">
        <v>218</v>
      </c>
      <c r="D141" s="69" t="s">
        <v>219</v>
      </c>
      <c r="E141" s="69"/>
      <c r="F141" s="68">
        <v>21984</v>
      </c>
      <c r="G141" s="68">
        <v>0</v>
      </c>
      <c r="H141" s="68">
        <v>0</v>
      </c>
      <c r="I141" s="68">
        <v>0</v>
      </c>
      <c r="J141" s="68">
        <v>1584</v>
      </c>
      <c r="K141" s="68">
        <v>0</v>
      </c>
      <c r="L141" s="68">
        <v>99835</v>
      </c>
      <c r="M141" s="68">
        <v>0</v>
      </c>
      <c r="N141" s="68">
        <v>123403</v>
      </c>
    </row>
    <row r="142" spans="1:14" x14ac:dyDescent="0.25">
      <c r="A142" s="69" t="s">
        <v>42</v>
      </c>
      <c r="B142" s="69" t="s">
        <v>244</v>
      </c>
      <c r="C142" s="69" t="s">
        <v>220</v>
      </c>
      <c r="D142" s="69" t="s">
        <v>221</v>
      </c>
      <c r="E142" s="69"/>
      <c r="F142" s="68">
        <v>327552</v>
      </c>
      <c r="G142" s="68">
        <v>0</v>
      </c>
      <c r="H142" s="68">
        <v>0</v>
      </c>
      <c r="I142" s="68">
        <v>0</v>
      </c>
      <c r="J142" s="68">
        <v>2208</v>
      </c>
      <c r="K142" s="68">
        <v>0</v>
      </c>
      <c r="L142" s="68">
        <v>0</v>
      </c>
      <c r="M142" s="68">
        <v>0</v>
      </c>
      <c r="N142" s="68">
        <v>329760</v>
      </c>
    </row>
    <row r="143" spans="1:14" x14ac:dyDescent="0.25">
      <c r="A143" s="69" t="s">
        <v>42</v>
      </c>
      <c r="B143" s="69" t="s">
        <v>244</v>
      </c>
      <c r="C143" s="69" t="s">
        <v>222</v>
      </c>
      <c r="D143" s="69" t="s">
        <v>223</v>
      </c>
      <c r="E143" s="69"/>
      <c r="F143" s="68">
        <v>90104</v>
      </c>
      <c r="G143" s="68">
        <v>0</v>
      </c>
      <c r="H143" s="68">
        <v>0</v>
      </c>
      <c r="I143" s="68">
        <v>0</v>
      </c>
      <c r="J143" s="68">
        <v>4080</v>
      </c>
      <c r="K143" s="68">
        <v>0</v>
      </c>
      <c r="L143" s="68">
        <v>1200</v>
      </c>
      <c r="M143" s="68">
        <v>0</v>
      </c>
      <c r="N143" s="68">
        <v>95384</v>
      </c>
    </row>
    <row r="144" spans="1:14" x14ac:dyDescent="0.25">
      <c r="A144" s="69" t="s">
        <v>42</v>
      </c>
      <c r="B144" s="69" t="s">
        <v>244</v>
      </c>
      <c r="C144" s="69" t="s">
        <v>224</v>
      </c>
      <c r="D144" s="69" t="s">
        <v>225</v>
      </c>
      <c r="E144" s="69"/>
      <c r="F144" s="68">
        <v>0</v>
      </c>
      <c r="G144" s="68">
        <v>0</v>
      </c>
      <c r="H144" s="68">
        <v>0</v>
      </c>
      <c r="I144" s="68">
        <v>0</v>
      </c>
      <c r="J144" s="68">
        <v>32</v>
      </c>
      <c r="K144" s="68">
        <v>0</v>
      </c>
      <c r="L144" s="68">
        <v>0</v>
      </c>
      <c r="M144" s="68">
        <v>0</v>
      </c>
      <c r="N144" s="68">
        <v>32</v>
      </c>
    </row>
    <row r="145" spans="1:14" x14ac:dyDescent="0.25">
      <c r="A145" s="69" t="s">
        <v>42</v>
      </c>
      <c r="B145" s="69" t="s">
        <v>244</v>
      </c>
      <c r="C145" s="69" t="s">
        <v>226</v>
      </c>
      <c r="D145" s="69" t="s">
        <v>227</v>
      </c>
      <c r="E145" s="69"/>
      <c r="F145" s="68">
        <v>799480</v>
      </c>
      <c r="G145" s="68">
        <v>300992</v>
      </c>
      <c r="H145" s="68">
        <v>82717</v>
      </c>
      <c r="I145" s="68">
        <v>78824</v>
      </c>
      <c r="J145" s="68">
        <v>201216</v>
      </c>
      <c r="K145" s="68">
        <v>469750</v>
      </c>
      <c r="L145" s="68">
        <v>114037</v>
      </c>
      <c r="M145" s="68">
        <v>85201</v>
      </c>
      <c r="N145" s="68">
        <v>2132217</v>
      </c>
    </row>
    <row r="146" spans="1:14" x14ac:dyDescent="0.25">
      <c r="D146" s="67" t="s">
        <v>228</v>
      </c>
      <c r="E146" s="67"/>
    </row>
    <row r="147" spans="1:14" x14ac:dyDescent="0.25">
      <c r="A147" s="69" t="s">
        <v>42</v>
      </c>
      <c r="B147" s="69" t="s">
        <v>244</v>
      </c>
      <c r="C147" s="69" t="s">
        <v>229</v>
      </c>
      <c r="D147" s="69" t="s">
        <v>230</v>
      </c>
      <c r="E147" s="69"/>
      <c r="F147" s="68">
        <v>0</v>
      </c>
      <c r="G147" s="68">
        <v>0</v>
      </c>
      <c r="H147" s="68">
        <v>0</v>
      </c>
      <c r="I147" s="68">
        <v>0</v>
      </c>
      <c r="J147" s="68">
        <v>0</v>
      </c>
      <c r="K147" s="68">
        <v>0</v>
      </c>
      <c r="L147" s="68">
        <v>0</v>
      </c>
      <c r="M147" s="68">
        <v>0</v>
      </c>
      <c r="N147" s="68">
        <v>0</v>
      </c>
    </row>
    <row r="148" spans="1:14" x14ac:dyDescent="0.25">
      <c r="A148" s="69" t="s">
        <v>42</v>
      </c>
      <c r="B148" s="69" t="s">
        <v>244</v>
      </c>
      <c r="C148" s="69" t="s">
        <v>231</v>
      </c>
      <c r="D148" s="69" t="s">
        <v>232</v>
      </c>
      <c r="E148" s="69"/>
      <c r="F148" s="68">
        <v>0</v>
      </c>
      <c r="G148" s="68">
        <v>0</v>
      </c>
      <c r="H148" s="68">
        <v>0</v>
      </c>
      <c r="I148" s="68">
        <v>0</v>
      </c>
      <c r="J148" s="68">
        <v>0</v>
      </c>
      <c r="K148" s="68">
        <v>0</v>
      </c>
      <c r="L148" s="68">
        <v>0</v>
      </c>
      <c r="M148" s="68">
        <v>0</v>
      </c>
      <c r="N148" s="68">
        <v>0</v>
      </c>
    </row>
    <row r="149" spans="1:14" x14ac:dyDescent="0.25">
      <c r="A149" s="69" t="s">
        <v>42</v>
      </c>
      <c r="B149" s="69" t="s">
        <v>244</v>
      </c>
      <c r="C149" s="69" t="s">
        <v>233</v>
      </c>
      <c r="D149" s="69" t="s">
        <v>234</v>
      </c>
      <c r="E149" s="69"/>
      <c r="F149" s="68">
        <v>0</v>
      </c>
      <c r="G149" s="68">
        <v>0</v>
      </c>
      <c r="H149" s="68">
        <v>0</v>
      </c>
      <c r="I149" s="68">
        <v>0</v>
      </c>
      <c r="J149" s="68">
        <v>0</v>
      </c>
      <c r="K149" s="68">
        <v>0</v>
      </c>
      <c r="L149" s="68">
        <v>0</v>
      </c>
      <c r="M149" s="68">
        <v>0</v>
      </c>
      <c r="N149" s="68">
        <v>0</v>
      </c>
    </row>
    <row r="150" spans="1:14" x14ac:dyDescent="0.25">
      <c r="A150" s="69" t="s">
        <v>42</v>
      </c>
      <c r="B150" s="69" t="s">
        <v>244</v>
      </c>
      <c r="C150" s="69" t="s">
        <v>235</v>
      </c>
      <c r="D150" s="69" t="s">
        <v>236</v>
      </c>
      <c r="E150" s="69"/>
      <c r="F150" s="68">
        <v>0</v>
      </c>
      <c r="G150" s="68">
        <v>0</v>
      </c>
      <c r="H150" s="68">
        <v>0</v>
      </c>
      <c r="I150" s="68">
        <v>0</v>
      </c>
      <c r="J150" s="68">
        <v>0</v>
      </c>
      <c r="K150" s="68">
        <v>0</v>
      </c>
      <c r="L150" s="68">
        <v>0</v>
      </c>
      <c r="M150" s="68">
        <v>0</v>
      </c>
      <c r="N150" s="68">
        <v>0</v>
      </c>
    </row>
    <row r="151" spans="1:14" x14ac:dyDescent="0.25">
      <c r="A151" s="69" t="s">
        <v>42</v>
      </c>
      <c r="B151" s="69" t="s">
        <v>244</v>
      </c>
      <c r="C151" s="69" t="s">
        <v>237</v>
      </c>
      <c r="D151" s="69" t="s">
        <v>238</v>
      </c>
      <c r="E151" s="69"/>
      <c r="F151" s="68">
        <v>0</v>
      </c>
      <c r="G151" s="68">
        <v>0</v>
      </c>
      <c r="H151" s="68">
        <v>0</v>
      </c>
      <c r="I151" s="68">
        <v>0</v>
      </c>
      <c r="J151" s="68">
        <v>0</v>
      </c>
      <c r="K151" s="68">
        <v>0</v>
      </c>
      <c r="L151" s="68">
        <v>0</v>
      </c>
      <c r="M151" s="68">
        <v>0</v>
      </c>
      <c r="N151" s="68">
        <v>0</v>
      </c>
    </row>
    <row r="154" spans="1:14" x14ac:dyDescent="0.25">
      <c r="A154" s="67" t="s">
        <v>245</v>
      </c>
    </row>
    <row r="155" spans="1:14" x14ac:dyDescent="0.25">
      <c r="A155" s="69" t="s">
        <v>0</v>
      </c>
      <c r="B155" s="69" t="s">
        <v>162</v>
      </c>
      <c r="C155" s="69" t="s">
        <v>115</v>
      </c>
      <c r="D155" s="67" t="s">
        <v>129</v>
      </c>
      <c r="E155" s="67"/>
      <c r="F155" s="68" t="s">
        <v>163</v>
      </c>
      <c r="G155" s="68" t="s">
        <v>164</v>
      </c>
      <c r="H155" s="68" t="s">
        <v>165</v>
      </c>
      <c r="I155" s="68" t="s">
        <v>166</v>
      </c>
      <c r="J155" s="68" t="s">
        <v>167</v>
      </c>
      <c r="K155" s="68" t="s">
        <v>168</v>
      </c>
      <c r="L155" s="68" t="s">
        <v>169</v>
      </c>
      <c r="M155" s="68" t="s">
        <v>170</v>
      </c>
      <c r="N155" s="68" t="s">
        <v>1</v>
      </c>
    </row>
    <row r="156" spans="1:14" x14ac:dyDescent="0.25">
      <c r="A156" s="69" t="s">
        <v>53</v>
      </c>
      <c r="B156" s="69" t="s">
        <v>246</v>
      </c>
      <c r="C156" s="69" t="s">
        <v>172</v>
      </c>
      <c r="D156" s="69" t="s">
        <v>173</v>
      </c>
      <c r="E156" s="69"/>
      <c r="F156" s="68">
        <v>46752</v>
      </c>
      <c r="G156" s="68">
        <v>0</v>
      </c>
      <c r="H156" s="68">
        <v>0</v>
      </c>
      <c r="I156" s="68">
        <v>0</v>
      </c>
      <c r="J156" s="68">
        <v>0</v>
      </c>
      <c r="K156" s="68">
        <v>0</v>
      </c>
      <c r="L156" s="68">
        <v>12195</v>
      </c>
      <c r="M156" s="68">
        <v>0</v>
      </c>
      <c r="N156" s="68">
        <v>58947</v>
      </c>
    </row>
    <row r="157" spans="1:14" x14ac:dyDescent="0.25">
      <c r="A157" s="69" t="s">
        <v>53</v>
      </c>
      <c r="B157" s="69" t="s">
        <v>246</v>
      </c>
      <c r="C157" s="69" t="s">
        <v>174</v>
      </c>
      <c r="D157" s="69" t="s">
        <v>175</v>
      </c>
      <c r="E157" s="69"/>
      <c r="F157" s="68">
        <v>13344</v>
      </c>
      <c r="G157" s="68">
        <v>0</v>
      </c>
      <c r="H157" s="68">
        <v>0</v>
      </c>
      <c r="I157" s="68">
        <v>0</v>
      </c>
      <c r="J157" s="68">
        <v>183152</v>
      </c>
      <c r="K157" s="68">
        <v>0</v>
      </c>
      <c r="L157" s="68">
        <v>9080</v>
      </c>
      <c r="M157" s="68">
        <v>0</v>
      </c>
      <c r="N157" s="68">
        <v>205576</v>
      </c>
    </row>
    <row r="158" spans="1:14" x14ac:dyDescent="0.25">
      <c r="A158" s="69" t="s">
        <v>53</v>
      </c>
      <c r="B158" s="69" t="s">
        <v>246</v>
      </c>
      <c r="C158" s="69" t="s">
        <v>176</v>
      </c>
      <c r="D158" s="69" t="s">
        <v>177</v>
      </c>
      <c r="E158" s="69"/>
      <c r="F158" s="68">
        <v>0</v>
      </c>
      <c r="G158" s="68">
        <v>1734048</v>
      </c>
      <c r="H158" s="68">
        <v>0</v>
      </c>
      <c r="I158" s="68">
        <v>0</v>
      </c>
      <c r="J158" s="68">
        <v>22304</v>
      </c>
      <c r="K158" s="68">
        <v>0</v>
      </c>
      <c r="L158" s="68">
        <v>1984</v>
      </c>
      <c r="M158" s="68">
        <v>0</v>
      </c>
      <c r="N158" s="68">
        <v>1758336</v>
      </c>
    </row>
    <row r="159" spans="1:14" x14ac:dyDescent="0.25">
      <c r="A159" s="69" t="s">
        <v>53</v>
      </c>
      <c r="B159" s="69" t="s">
        <v>246</v>
      </c>
      <c r="C159" s="69" t="s">
        <v>178</v>
      </c>
      <c r="D159" s="69" t="s">
        <v>179</v>
      </c>
      <c r="E159" s="69"/>
      <c r="F159" s="68">
        <v>182576</v>
      </c>
      <c r="G159" s="68">
        <v>80256</v>
      </c>
      <c r="H159" s="68">
        <v>0</v>
      </c>
      <c r="I159" s="68">
        <v>0</v>
      </c>
      <c r="J159" s="68">
        <v>392304</v>
      </c>
      <c r="K159" s="68">
        <v>54512</v>
      </c>
      <c r="L159" s="68">
        <v>60945</v>
      </c>
      <c r="M159" s="68">
        <v>16304</v>
      </c>
      <c r="N159" s="68">
        <v>786897</v>
      </c>
    </row>
    <row r="160" spans="1:14" x14ac:dyDescent="0.25">
      <c r="A160" s="69" t="s">
        <v>53</v>
      </c>
      <c r="B160" s="69" t="s">
        <v>246</v>
      </c>
      <c r="C160" s="69" t="s">
        <v>180</v>
      </c>
      <c r="D160" s="69" t="s">
        <v>181</v>
      </c>
      <c r="E160" s="69"/>
      <c r="F160" s="68">
        <v>0</v>
      </c>
      <c r="G160" s="68">
        <v>0</v>
      </c>
      <c r="H160" s="68">
        <v>0</v>
      </c>
      <c r="I160" s="68">
        <v>0</v>
      </c>
      <c r="J160" s="68">
        <v>0</v>
      </c>
      <c r="K160" s="68">
        <v>0</v>
      </c>
      <c r="L160" s="68">
        <v>0</v>
      </c>
      <c r="M160" s="68">
        <v>0</v>
      </c>
      <c r="N160" s="68">
        <v>0</v>
      </c>
    </row>
    <row r="161" spans="1:14" x14ac:dyDescent="0.25">
      <c r="A161" s="69" t="s">
        <v>53</v>
      </c>
      <c r="B161" s="69" t="s">
        <v>246</v>
      </c>
      <c r="C161" s="69" t="s">
        <v>182</v>
      </c>
      <c r="D161" s="69" t="s">
        <v>183</v>
      </c>
      <c r="E161" s="69"/>
      <c r="F161" s="68">
        <v>58896</v>
      </c>
      <c r="G161" s="68">
        <v>0</v>
      </c>
      <c r="H161" s="68">
        <v>0</v>
      </c>
      <c r="I161" s="68">
        <v>0</v>
      </c>
      <c r="J161" s="68">
        <v>217984</v>
      </c>
      <c r="K161" s="68">
        <v>0</v>
      </c>
      <c r="L161" s="68">
        <v>6294</v>
      </c>
      <c r="M161" s="68">
        <v>0</v>
      </c>
      <c r="N161" s="68">
        <v>283174</v>
      </c>
    </row>
    <row r="162" spans="1:14" x14ac:dyDescent="0.25">
      <c r="A162" s="69" t="s">
        <v>53</v>
      </c>
      <c r="B162" s="69" t="s">
        <v>246</v>
      </c>
      <c r="C162" s="69" t="s">
        <v>184</v>
      </c>
      <c r="D162" s="69" t="s">
        <v>185</v>
      </c>
      <c r="E162" s="69"/>
      <c r="F162" s="68">
        <v>0</v>
      </c>
      <c r="G162" s="68">
        <v>242848</v>
      </c>
      <c r="H162" s="68">
        <v>0</v>
      </c>
      <c r="I162" s="68">
        <v>0</v>
      </c>
      <c r="J162" s="68">
        <v>0</v>
      </c>
      <c r="K162" s="68">
        <v>221488</v>
      </c>
      <c r="L162" s="68">
        <v>0</v>
      </c>
      <c r="M162" s="68">
        <v>37593</v>
      </c>
      <c r="N162" s="68">
        <v>501929</v>
      </c>
    </row>
    <row r="163" spans="1:14" x14ac:dyDescent="0.25">
      <c r="A163" s="69" t="s">
        <v>53</v>
      </c>
      <c r="B163" s="69" t="s">
        <v>246</v>
      </c>
      <c r="C163" s="69" t="s">
        <v>186</v>
      </c>
      <c r="D163" s="69" t="s">
        <v>187</v>
      </c>
      <c r="E163" s="69"/>
      <c r="F163" s="68">
        <v>0</v>
      </c>
      <c r="G163" s="68">
        <v>0</v>
      </c>
      <c r="H163" s="68">
        <v>0</v>
      </c>
      <c r="I163" s="68">
        <v>0</v>
      </c>
      <c r="J163" s="68">
        <v>13760</v>
      </c>
      <c r="K163" s="68">
        <v>0</v>
      </c>
      <c r="L163" s="68">
        <v>5700</v>
      </c>
      <c r="M163" s="68">
        <v>0</v>
      </c>
      <c r="N163" s="68">
        <v>19460</v>
      </c>
    </row>
    <row r="164" spans="1:14" x14ac:dyDescent="0.25">
      <c r="A164" s="69" t="s">
        <v>53</v>
      </c>
      <c r="B164" s="69" t="s">
        <v>246</v>
      </c>
      <c r="C164" s="69" t="s">
        <v>188</v>
      </c>
      <c r="D164" s="69" t="s">
        <v>189</v>
      </c>
      <c r="E164" s="69"/>
      <c r="F164" s="68">
        <v>48480</v>
      </c>
      <c r="G164" s="68">
        <v>19824</v>
      </c>
      <c r="H164" s="68">
        <v>0</v>
      </c>
      <c r="I164" s="68">
        <v>0</v>
      </c>
      <c r="J164" s="68">
        <v>102672</v>
      </c>
      <c r="K164" s="68">
        <v>512</v>
      </c>
      <c r="L164" s="68">
        <v>540</v>
      </c>
      <c r="M164" s="68">
        <v>4644</v>
      </c>
      <c r="N164" s="68">
        <v>176672</v>
      </c>
    </row>
    <row r="165" spans="1:14" x14ac:dyDescent="0.25">
      <c r="A165" s="69" t="s">
        <v>53</v>
      </c>
      <c r="B165" s="69" t="s">
        <v>246</v>
      </c>
      <c r="C165" s="69" t="s">
        <v>190</v>
      </c>
      <c r="D165" s="69" t="s">
        <v>191</v>
      </c>
      <c r="E165" s="69"/>
      <c r="F165" s="68">
        <v>0</v>
      </c>
      <c r="G165" s="68">
        <v>13600</v>
      </c>
      <c r="H165" s="68">
        <v>0</v>
      </c>
      <c r="I165" s="68">
        <v>0</v>
      </c>
      <c r="J165" s="68">
        <v>0</v>
      </c>
      <c r="K165" s="68">
        <v>0</v>
      </c>
      <c r="L165" s="68">
        <v>0</v>
      </c>
      <c r="M165" s="68">
        <v>0</v>
      </c>
      <c r="N165" s="68">
        <v>13600</v>
      </c>
    </row>
    <row r="166" spans="1:14" x14ac:dyDescent="0.25">
      <c r="A166" s="69" t="s">
        <v>53</v>
      </c>
      <c r="B166" s="69" t="s">
        <v>246</v>
      </c>
      <c r="C166" s="69" t="s">
        <v>192</v>
      </c>
      <c r="D166" s="69" t="s">
        <v>193</v>
      </c>
      <c r="E166" s="69"/>
      <c r="F166" s="68">
        <v>0</v>
      </c>
      <c r="G166" s="68">
        <v>3840</v>
      </c>
      <c r="H166" s="68">
        <v>0</v>
      </c>
      <c r="I166" s="68">
        <v>0</v>
      </c>
      <c r="J166" s="68">
        <v>0</v>
      </c>
      <c r="K166" s="68">
        <v>243040</v>
      </c>
      <c r="L166" s="68">
        <v>0</v>
      </c>
      <c r="M166" s="68">
        <v>22568</v>
      </c>
      <c r="N166" s="68">
        <v>269448</v>
      </c>
    </row>
    <row r="167" spans="1:14" x14ac:dyDescent="0.25">
      <c r="A167" s="69" t="s">
        <v>53</v>
      </c>
      <c r="B167" s="69" t="s">
        <v>246</v>
      </c>
      <c r="C167" s="69" t="s">
        <v>194</v>
      </c>
      <c r="D167" s="69" t="s">
        <v>195</v>
      </c>
      <c r="E167" s="69"/>
      <c r="F167" s="68">
        <v>1958256</v>
      </c>
      <c r="G167" s="68">
        <v>0</v>
      </c>
      <c r="H167" s="68">
        <v>0</v>
      </c>
      <c r="I167" s="68">
        <v>304725</v>
      </c>
      <c r="J167" s="68">
        <v>27968</v>
      </c>
      <c r="K167" s="68">
        <v>0</v>
      </c>
      <c r="L167" s="68">
        <v>5210</v>
      </c>
      <c r="M167" s="68">
        <v>0</v>
      </c>
      <c r="N167" s="68">
        <v>2296159</v>
      </c>
    </row>
    <row r="168" spans="1:14" x14ac:dyDescent="0.25">
      <c r="A168" s="69" t="s">
        <v>53</v>
      </c>
      <c r="B168" s="69" t="s">
        <v>246</v>
      </c>
      <c r="C168" s="69" t="s">
        <v>196</v>
      </c>
      <c r="D168" s="69" t="s">
        <v>197</v>
      </c>
      <c r="E168" s="69"/>
      <c r="F168" s="68">
        <v>529792</v>
      </c>
      <c r="G168" s="68">
        <v>0</v>
      </c>
      <c r="H168" s="68">
        <v>0</v>
      </c>
      <c r="I168" s="68">
        <v>0</v>
      </c>
      <c r="J168" s="68">
        <v>35808</v>
      </c>
      <c r="K168" s="68">
        <v>0</v>
      </c>
      <c r="L168" s="68">
        <v>2070</v>
      </c>
      <c r="M168" s="68">
        <v>0</v>
      </c>
      <c r="N168" s="68">
        <v>567670</v>
      </c>
    </row>
    <row r="169" spans="1:14" x14ac:dyDescent="0.25">
      <c r="A169" s="69" t="s">
        <v>53</v>
      </c>
      <c r="B169" s="69" t="s">
        <v>246</v>
      </c>
      <c r="C169" s="69" t="s">
        <v>198</v>
      </c>
      <c r="D169" s="69" t="s">
        <v>199</v>
      </c>
      <c r="E169" s="69"/>
      <c r="F169" s="68">
        <v>0</v>
      </c>
      <c r="G169" s="68">
        <v>0</v>
      </c>
      <c r="H169" s="68">
        <v>0</v>
      </c>
      <c r="I169" s="68">
        <v>0</v>
      </c>
      <c r="J169" s="68">
        <v>0</v>
      </c>
      <c r="K169" s="68">
        <v>393568</v>
      </c>
      <c r="L169" s="68">
        <v>0</v>
      </c>
      <c r="M169" s="68">
        <v>15020</v>
      </c>
      <c r="N169" s="68">
        <v>408588</v>
      </c>
    </row>
    <row r="170" spans="1:14" x14ac:dyDescent="0.25">
      <c r="A170" s="69" t="s">
        <v>53</v>
      </c>
      <c r="B170" s="69" t="s">
        <v>246</v>
      </c>
      <c r="C170" s="69" t="s">
        <v>200</v>
      </c>
      <c r="D170" s="69" t="s">
        <v>201</v>
      </c>
      <c r="E170" s="69"/>
      <c r="F170" s="68">
        <v>0</v>
      </c>
      <c r="G170" s="68">
        <v>0</v>
      </c>
      <c r="H170" s="68">
        <v>0</v>
      </c>
      <c r="I170" s="68">
        <v>0</v>
      </c>
      <c r="J170" s="68">
        <v>0</v>
      </c>
      <c r="K170" s="68">
        <v>23456</v>
      </c>
      <c r="L170" s="68">
        <v>0</v>
      </c>
      <c r="M170" s="68">
        <v>0</v>
      </c>
      <c r="N170" s="68">
        <v>23456</v>
      </c>
    </row>
    <row r="171" spans="1:14" x14ac:dyDescent="0.25">
      <c r="A171" s="69" t="s">
        <v>53</v>
      </c>
      <c r="B171" s="69" t="s">
        <v>246</v>
      </c>
      <c r="C171" s="69" t="s">
        <v>202</v>
      </c>
      <c r="D171" s="69" t="s">
        <v>203</v>
      </c>
      <c r="E171" s="69"/>
      <c r="F171" s="68">
        <v>20064</v>
      </c>
      <c r="G171" s="68">
        <v>4752</v>
      </c>
      <c r="H171" s="68">
        <v>0</v>
      </c>
      <c r="I171" s="68">
        <v>0</v>
      </c>
      <c r="J171" s="68">
        <v>2208</v>
      </c>
      <c r="K171" s="68">
        <v>488159</v>
      </c>
      <c r="L171" s="68">
        <v>11020</v>
      </c>
      <c r="M171" s="68">
        <v>68835</v>
      </c>
      <c r="N171" s="68">
        <v>595038</v>
      </c>
    </row>
    <row r="172" spans="1:14" x14ac:dyDescent="0.25">
      <c r="A172" s="69" t="s">
        <v>53</v>
      </c>
      <c r="B172" s="69" t="s">
        <v>246</v>
      </c>
      <c r="C172" s="69" t="s">
        <v>204</v>
      </c>
      <c r="D172" s="69" t="s">
        <v>205</v>
      </c>
      <c r="E172" s="69"/>
      <c r="F172" s="68">
        <v>0</v>
      </c>
      <c r="G172" s="68">
        <v>0</v>
      </c>
      <c r="H172" s="68">
        <v>0</v>
      </c>
      <c r="I172" s="68">
        <v>0</v>
      </c>
      <c r="J172" s="68">
        <v>0</v>
      </c>
      <c r="K172" s="68">
        <v>0</v>
      </c>
      <c r="L172" s="68">
        <v>0</v>
      </c>
      <c r="M172" s="68">
        <v>0</v>
      </c>
      <c r="N172" s="68">
        <v>0</v>
      </c>
    </row>
    <row r="173" spans="1:14" x14ac:dyDescent="0.25">
      <c r="A173" s="69" t="s">
        <v>53</v>
      </c>
      <c r="B173" s="69" t="s">
        <v>246</v>
      </c>
      <c r="C173" s="69" t="s">
        <v>206</v>
      </c>
      <c r="D173" s="69" t="s">
        <v>207</v>
      </c>
      <c r="E173" s="69"/>
      <c r="F173" s="68">
        <v>0</v>
      </c>
      <c r="G173" s="68">
        <v>0</v>
      </c>
      <c r="H173" s="68">
        <v>0</v>
      </c>
      <c r="I173" s="68">
        <v>0</v>
      </c>
      <c r="J173" s="68">
        <v>0</v>
      </c>
      <c r="K173" s="68">
        <v>86224</v>
      </c>
      <c r="L173" s="68">
        <v>0</v>
      </c>
      <c r="M173" s="68">
        <v>3840</v>
      </c>
      <c r="N173" s="68">
        <v>90064</v>
      </c>
    </row>
    <row r="174" spans="1:14" x14ac:dyDescent="0.25">
      <c r="A174" s="69" t="s">
        <v>53</v>
      </c>
      <c r="B174" s="69" t="s">
        <v>246</v>
      </c>
      <c r="C174" s="69" t="s">
        <v>208</v>
      </c>
      <c r="D174" s="69" t="s">
        <v>209</v>
      </c>
      <c r="E174" s="69"/>
      <c r="F174" s="68">
        <v>0</v>
      </c>
      <c r="G174" s="68">
        <v>914432</v>
      </c>
      <c r="H174" s="68">
        <v>653881</v>
      </c>
      <c r="I174" s="68">
        <v>0</v>
      </c>
      <c r="J174" s="68">
        <v>0</v>
      </c>
      <c r="K174" s="68">
        <v>0</v>
      </c>
      <c r="L174" s="68">
        <v>0</v>
      </c>
      <c r="M174" s="68">
        <v>712</v>
      </c>
      <c r="N174" s="68">
        <v>1569025</v>
      </c>
    </row>
    <row r="175" spans="1:14" x14ac:dyDescent="0.25">
      <c r="A175" s="69" t="s">
        <v>53</v>
      </c>
      <c r="B175" s="69" t="s">
        <v>246</v>
      </c>
      <c r="C175" s="69" t="s">
        <v>210</v>
      </c>
      <c r="D175" s="69" t="s">
        <v>211</v>
      </c>
      <c r="E175" s="69"/>
      <c r="F175" s="68">
        <v>0</v>
      </c>
      <c r="G175" s="68">
        <v>0</v>
      </c>
      <c r="H175" s="68">
        <v>0</v>
      </c>
      <c r="I175" s="68">
        <v>0</v>
      </c>
      <c r="J175" s="68">
        <v>146528</v>
      </c>
      <c r="K175" s="68">
        <v>0</v>
      </c>
      <c r="L175" s="68">
        <v>1048</v>
      </c>
      <c r="M175" s="68">
        <v>0</v>
      </c>
      <c r="N175" s="68">
        <v>147576</v>
      </c>
    </row>
    <row r="176" spans="1:14" x14ac:dyDescent="0.25">
      <c r="A176" s="69" t="s">
        <v>53</v>
      </c>
      <c r="B176" s="69" t="s">
        <v>246</v>
      </c>
      <c r="C176" s="69" t="s">
        <v>212</v>
      </c>
      <c r="D176" s="69" t="s">
        <v>213</v>
      </c>
      <c r="E176" s="69"/>
      <c r="F176" s="68">
        <v>0</v>
      </c>
      <c r="G176" s="68">
        <v>0</v>
      </c>
      <c r="H176" s="68">
        <v>0</v>
      </c>
      <c r="I176" s="68">
        <v>0</v>
      </c>
      <c r="J176" s="68">
        <v>960</v>
      </c>
      <c r="K176" s="68">
        <v>0</v>
      </c>
      <c r="L176" s="68">
        <v>40266</v>
      </c>
      <c r="M176" s="68">
        <v>0</v>
      </c>
      <c r="N176" s="68">
        <v>41226</v>
      </c>
    </row>
    <row r="177" spans="1:14" x14ac:dyDescent="0.25">
      <c r="A177" s="69" t="s">
        <v>53</v>
      </c>
      <c r="B177" s="69" t="s">
        <v>246</v>
      </c>
      <c r="C177" s="69" t="s">
        <v>214</v>
      </c>
      <c r="D177" s="69" t="s">
        <v>215</v>
      </c>
      <c r="E177" s="69"/>
      <c r="F177" s="68">
        <v>0</v>
      </c>
      <c r="G177" s="68">
        <v>0</v>
      </c>
      <c r="H177" s="68">
        <v>0</v>
      </c>
      <c r="I177" s="68">
        <v>0</v>
      </c>
      <c r="J177" s="68">
        <v>22080</v>
      </c>
      <c r="K177" s="68">
        <v>0</v>
      </c>
      <c r="L177" s="68">
        <v>11956</v>
      </c>
      <c r="M177" s="68">
        <v>0</v>
      </c>
      <c r="N177" s="68">
        <v>34036</v>
      </c>
    </row>
    <row r="178" spans="1:14" x14ac:dyDescent="0.25">
      <c r="A178" s="69" t="s">
        <v>53</v>
      </c>
      <c r="B178" s="69" t="s">
        <v>246</v>
      </c>
      <c r="C178" s="69" t="s">
        <v>216</v>
      </c>
      <c r="D178" s="69" t="s">
        <v>217</v>
      </c>
      <c r="E178" s="69"/>
      <c r="F178" s="68">
        <v>106800</v>
      </c>
      <c r="G178" s="68">
        <v>0</v>
      </c>
      <c r="H178" s="68">
        <v>0</v>
      </c>
      <c r="I178" s="68">
        <v>0</v>
      </c>
      <c r="J178" s="68">
        <v>7632</v>
      </c>
      <c r="K178" s="68">
        <v>0</v>
      </c>
      <c r="L178" s="68">
        <v>0</v>
      </c>
      <c r="M178" s="68">
        <v>0</v>
      </c>
      <c r="N178" s="68">
        <v>114432</v>
      </c>
    </row>
    <row r="179" spans="1:14" x14ac:dyDescent="0.25">
      <c r="A179" s="69" t="s">
        <v>53</v>
      </c>
      <c r="B179" s="69" t="s">
        <v>246</v>
      </c>
      <c r="C179" s="69" t="s">
        <v>218</v>
      </c>
      <c r="D179" s="69" t="s">
        <v>219</v>
      </c>
      <c r="E179" s="69"/>
      <c r="F179" s="68">
        <v>123264</v>
      </c>
      <c r="G179" s="68">
        <v>0</v>
      </c>
      <c r="H179" s="68">
        <v>0</v>
      </c>
      <c r="I179" s="68">
        <v>0</v>
      </c>
      <c r="J179" s="68">
        <v>96036</v>
      </c>
      <c r="K179" s="68">
        <v>0</v>
      </c>
      <c r="L179" s="68">
        <v>137081</v>
      </c>
      <c r="M179" s="68">
        <v>0</v>
      </c>
      <c r="N179" s="68">
        <v>356381</v>
      </c>
    </row>
    <row r="180" spans="1:14" x14ac:dyDescent="0.25">
      <c r="A180" s="69" t="s">
        <v>53</v>
      </c>
      <c r="B180" s="69" t="s">
        <v>246</v>
      </c>
      <c r="C180" s="69" t="s">
        <v>220</v>
      </c>
      <c r="D180" s="69" t="s">
        <v>221</v>
      </c>
      <c r="E180" s="69"/>
      <c r="F180" s="68">
        <v>3132784</v>
      </c>
      <c r="G180" s="68">
        <v>0</v>
      </c>
      <c r="H180" s="68">
        <v>0</v>
      </c>
      <c r="I180" s="68">
        <v>0</v>
      </c>
      <c r="J180" s="68">
        <v>28080</v>
      </c>
      <c r="K180" s="68">
        <v>0</v>
      </c>
      <c r="L180" s="68">
        <v>1496</v>
      </c>
      <c r="M180" s="68">
        <v>0</v>
      </c>
      <c r="N180" s="68">
        <v>3162360</v>
      </c>
    </row>
    <row r="181" spans="1:14" x14ac:dyDescent="0.25">
      <c r="A181" s="69" t="s">
        <v>53</v>
      </c>
      <c r="B181" s="69" t="s">
        <v>246</v>
      </c>
      <c r="C181" s="69" t="s">
        <v>222</v>
      </c>
      <c r="D181" s="69" t="s">
        <v>223</v>
      </c>
      <c r="E181" s="69"/>
      <c r="F181" s="68">
        <v>510232</v>
      </c>
      <c r="G181" s="68">
        <v>0</v>
      </c>
      <c r="H181" s="68">
        <v>0</v>
      </c>
      <c r="I181" s="68">
        <v>0</v>
      </c>
      <c r="J181" s="68">
        <v>255776</v>
      </c>
      <c r="K181" s="68">
        <v>0</v>
      </c>
      <c r="L181" s="68">
        <v>4891</v>
      </c>
      <c r="M181" s="68">
        <v>0</v>
      </c>
      <c r="N181" s="68">
        <v>770899</v>
      </c>
    </row>
    <row r="182" spans="1:14" x14ac:dyDescent="0.25">
      <c r="A182" s="69" t="s">
        <v>53</v>
      </c>
      <c r="B182" s="69" t="s">
        <v>246</v>
      </c>
      <c r="C182" s="69" t="s">
        <v>224</v>
      </c>
      <c r="D182" s="69" t="s">
        <v>225</v>
      </c>
      <c r="E182" s="69"/>
      <c r="F182" s="68">
        <v>0</v>
      </c>
      <c r="G182" s="68">
        <v>0</v>
      </c>
      <c r="H182" s="68">
        <v>0</v>
      </c>
      <c r="I182" s="68">
        <v>0</v>
      </c>
      <c r="J182" s="68">
        <v>0</v>
      </c>
      <c r="K182" s="68">
        <v>0</v>
      </c>
      <c r="L182" s="68">
        <v>0</v>
      </c>
      <c r="M182" s="68">
        <v>0</v>
      </c>
      <c r="N182" s="68">
        <v>0</v>
      </c>
    </row>
    <row r="183" spans="1:14" x14ac:dyDescent="0.25">
      <c r="A183" s="69" t="s">
        <v>53</v>
      </c>
      <c r="B183" s="69" t="s">
        <v>246</v>
      </c>
      <c r="C183" s="69" t="s">
        <v>226</v>
      </c>
      <c r="D183" s="69" t="s">
        <v>227</v>
      </c>
      <c r="E183" s="69"/>
      <c r="F183" s="68">
        <v>6731240</v>
      </c>
      <c r="G183" s="68">
        <v>3013600</v>
      </c>
      <c r="H183" s="68">
        <v>653881</v>
      </c>
      <c r="I183" s="68">
        <v>304725</v>
      </c>
      <c r="J183" s="68">
        <v>1555252</v>
      </c>
      <c r="K183" s="68">
        <v>1510959</v>
      </c>
      <c r="L183" s="68">
        <v>311776</v>
      </c>
      <c r="M183" s="68">
        <v>169516</v>
      </c>
      <c r="N183" s="68">
        <v>14250949</v>
      </c>
    </row>
    <row r="184" spans="1:14" x14ac:dyDescent="0.25">
      <c r="D184" s="67" t="s">
        <v>228</v>
      </c>
      <c r="E184" s="67"/>
    </row>
    <row r="185" spans="1:14" x14ac:dyDescent="0.25">
      <c r="A185" s="69" t="s">
        <v>53</v>
      </c>
      <c r="B185" s="69" t="s">
        <v>246</v>
      </c>
      <c r="C185" s="69" t="s">
        <v>229</v>
      </c>
      <c r="D185" s="69" t="s">
        <v>230</v>
      </c>
      <c r="E185" s="69"/>
      <c r="F185" s="68">
        <v>0</v>
      </c>
      <c r="G185" s="68">
        <v>0</v>
      </c>
      <c r="H185" s="68">
        <v>0</v>
      </c>
      <c r="I185" s="68">
        <v>0</v>
      </c>
      <c r="J185" s="68">
        <v>0</v>
      </c>
      <c r="K185" s="68">
        <v>0</v>
      </c>
      <c r="L185" s="68">
        <v>0</v>
      </c>
      <c r="M185" s="68">
        <v>0</v>
      </c>
      <c r="N185" s="68">
        <v>0</v>
      </c>
    </row>
    <row r="186" spans="1:14" x14ac:dyDescent="0.25">
      <c r="A186" s="69" t="s">
        <v>53</v>
      </c>
      <c r="B186" s="69" t="s">
        <v>246</v>
      </c>
      <c r="C186" s="69" t="s">
        <v>231</v>
      </c>
      <c r="D186" s="69" t="s">
        <v>232</v>
      </c>
      <c r="E186" s="69"/>
      <c r="F186" s="68">
        <v>0</v>
      </c>
      <c r="G186" s="68">
        <v>0</v>
      </c>
      <c r="H186" s="68">
        <v>0</v>
      </c>
      <c r="I186" s="68">
        <v>0</v>
      </c>
      <c r="J186" s="68">
        <v>0</v>
      </c>
      <c r="K186" s="68">
        <v>0</v>
      </c>
      <c r="L186" s="68">
        <v>0</v>
      </c>
      <c r="M186" s="68">
        <v>0</v>
      </c>
      <c r="N186" s="68">
        <v>0</v>
      </c>
    </row>
    <row r="187" spans="1:14" x14ac:dyDescent="0.25">
      <c r="A187" s="69" t="s">
        <v>53</v>
      </c>
      <c r="B187" s="69" t="s">
        <v>246</v>
      </c>
      <c r="C187" s="69" t="s">
        <v>233</v>
      </c>
      <c r="D187" s="69" t="s">
        <v>234</v>
      </c>
      <c r="E187" s="69"/>
      <c r="F187" s="68">
        <v>0</v>
      </c>
      <c r="G187" s="68">
        <v>0</v>
      </c>
      <c r="H187" s="68">
        <v>0</v>
      </c>
      <c r="I187" s="68">
        <v>0</v>
      </c>
      <c r="J187" s="68">
        <v>0</v>
      </c>
      <c r="K187" s="68">
        <v>0</v>
      </c>
      <c r="L187" s="68">
        <v>0</v>
      </c>
      <c r="M187" s="68">
        <v>0</v>
      </c>
      <c r="N187" s="68">
        <v>0</v>
      </c>
    </row>
    <row r="188" spans="1:14" x14ac:dyDescent="0.25">
      <c r="A188" s="69" t="s">
        <v>53</v>
      </c>
      <c r="B188" s="69" t="s">
        <v>246</v>
      </c>
      <c r="C188" s="69" t="s">
        <v>235</v>
      </c>
      <c r="D188" s="69" t="s">
        <v>236</v>
      </c>
      <c r="E188" s="69"/>
      <c r="F188" s="68">
        <v>0</v>
      </c>
      <c r="G188" s="68">
        <v>0</v>
      </c>
      <c r="H188" s="68">
        <v>0</v>
      </c>
      <c r="I188" s="68">
        <v>0</v>
      </c>
      <c r="J188" s="68">
        <v>0</v>
      </c>
      <c r="K188" s="68">
        <v>0</v>
      </c>
      <c r="L188" s="68">
        <v>0</v>
      </c>
      <c r="M188" s="68">
        <v>0</v>
      </c>
      <c r="N188" s="68">
        <v>0</v>
      </c>
    </row>
    <row r="189" spans="1:14" x14ac:dyDescent="0.25">
      <c r="A189" s="69" t="s">
        <v>53</v>
      </c>
      <c r="B189" s="69" t="s">
        <v>246</v>
      </c>
      <c r="C189" s="69" t="s">
        <v>237</v>
      </c>
      <c r="D189" s="69" t="s">
        <v>238</v>
      </c>
      <c r="E189" s="69"/>
      <c r="F189" s="68">
        <v>0</v>
      </c>
      <c r="G189" s="68">
        <v>0</v>
      </c>
      <c r="H189" s="68">
        <v>0</v>
      </c>
      <c r="I189" s="68">
        <v>0</v>
      </c>
      <c r="J189" s="68">
        <v>0</v>
      </c>
      <c r="K189" s="68">
        <v>0</v>
      </c>
      <c r="L189" s="68">
        <v>0</v>
      </c>
      <c r="M189" s="68">
        <v>0</v>
      </c>
      <c r="N189" s="68">
        <v>0</v>
      </c>
    </row>
    <row r="192" spans="1:14" x14ac:dyDescent="0.25">
      <c r="A192" s="67" t="s">
        <v>247</v>
      </c>
    </row>
    <row r="193" spans="1:14" x14ac:dyDescent="0.25">
      <c r="A193" s="69" t="s">
        <v>0</v>
      </c>
      <c r="B193" s="69" t="s">
        <v>162</v>
      </c>
      <c r="C193" s="69" t="s">
        <v>115</v>
      </c>
      <c r="D193" s="67" t="s">
        <v>129</v>
      </c>
      <c r="E193" s="67"/>
      <c r="F193" s="68" t="s">
        <v>163</v>
      </c>
      <c r="G193" s="68" t="s">
        <v>164</v>
      </c>
      <c r="H193" s="68" t="s">
        <v>165</v>
      </c>
      <c r="I193" s="68" t="s">
        <v>166</v>
      </c>
      <c r="J193" s="68" t="s">
        <v>167</v>
      </c>
      <c r="K193" s="68" t="s">
        <v>168</v>
      </c>
      <c r="L193" s="68" t="s">
        <v>169</v>
      </c>
      <c r="M193" s="68" t="s">
        <v>170</v>
      </c>
      <c r="N193" s="68" t="s">
        <v>1</v>
      </c>
    </row>
    <row r="194" spans="1:14" x14ac:dyDescent="0.25">
      <c r="A194" s="69" t="s">
        <v>11</v>
      </c>
      <c r="B194" s="69" t="s">
        <v>248</v>
      </c>
      <c r="C194" s="69" t="s">
        <v>172</v>
      </c>
      <c r="D194" s="69" t="s">
        <v>173</v>
      </c>
      <c r="E194" s="69"/>
      <c r="F194" s="68">
        <v>118096</v>
      </c>
      <c r="G194" s="68">
        <v>0</v>
      </c>
      <c r="H194" s="68">
        <v>0</v>
      </c>
      <c r="I194" s="68">
        <v>0</v>
      </c>
      <c r="J194" s="68">
        <v>0</v>
      </c>
      <c r="K194" s="68">
        <v>0</v>
      </c>
      <c r="L194" s="68">
        <v>0</v>
      </c>
      <c r="M194" s="68">
        <v>0</v>
      </c>
      <c r="N194" s="68">
        <v>118096</v>
      </c>
    </row>
    <row r="195" spans="1:14" x14ac:dyDescent="0.25">
      <c r="A195" s="69" t="s">
        <v>11</v>
      </c>
      <c r="B195" s="69" t="s">
        <v>248</v>
      </c>
      <c r="C195" s="69" t="s">
        <v>174</v>
      </c>
      <c r="D195" s="69" t="s">
        <v>175</v>
      </c>
      <c r="E195" s="69"/>
      <c r="F195" s="68">
        <v>55776</v>
      </c>
      <c r="G195" s="68">
        <v>0</v>
      </c>
      <c r="H195" s="68">
        <v>0</v>
      </c>
      <c r="I195" s="68">
        <v>0</v>
      </c>
      <c r="J195" s="68">
        <v>39232</v>
      </c>
      <c r="K195" s="68">
        <v>0</v>
      </c>
      <c r="L195" s="68">
        <v>17804</v>
      </c>
      <c r="M195" s="68">
        <v>0</v>
      </c>
      <c r="N195" s="68">
        <v>112812</v>
      </c>
    </row>
    <row r="196" spans="1:14" x14ac:dyDescent="0.25">
      <c r="A196" s="69" t="s">
        <v>11</v>
      </c>
      <c r="B196" s="69" t="s">
        <v>248</v>
      </c>
      <c r="C196" s="69" t="s">
        <v>176</v>
      </c>
      <c r="D196" s="69" t="s">
        <v>177</v>
      </c>
      <c r="E196" s="69"/>
      <c r="F196" s="68">
        <v>0</v>
      </c>
      <c r="G196" s="68">
        <v>1453440</v>
      </c>
      <c r="H196" s="68">
        <v>0</v>
      </c>
      <c r="I196" s="68">
        <v>0</v>
      </c>
      <c r="J196" s="68">
        <v>3856</v>
      </c>
      <c r="K196" s="68">
        <v>1248</v>
      </c>
      <c r="L196" s="68">
        <v>0</v>
      </c>
      <c r="M196" s="68">
        <v>0</v>
      </c>
      <c r="N196" s="68">
        <v>1458544</v>
      </c>
    </row>
    <row r="197" spans="1:14" x14ac:dyDescent="0.25">
      <c r="A197" s="69" t="s">
        <v>11</v>
      </c>
      <c r="B197" s="69" t="s">
        <v>248</v>
      </c>
      <c r="C197" s="69" t="s">
        <v>178</v>
      </c>
      <c r="D197" s="69" t="s">
        <v>179</v>
      </c>
      <c r="E197" s="69"/>
      <c r="F197" s="68">
        <v>217776</v>
      </c>
      <c r="G197" s="68">
        <v>35952</v>
      </c>
      <c r="H197" s="68">
        <v>0</v>
      </c>
      <c r="I197" s="68">
        <v>0</v>
      </c>
      <c r="J197" s="68">
        <v>103072</v>
      </c>
      <c r="K197" s="68">
        <v>59696</v>
      </c>
      <c r="L197" s="68">
        <v>5204</v>
      </c>
      <c r="M197" s="68">
        <v>0</v>
      </c>
      <c r="N197" s="68">
        <v>421700</v>
      </c>
    </row>
    <row r="198" spans="1:14" x14ac:dyDescent="0.25">
      <c r="A198" s="69" t="s">
        <v>11</v>
      </c>
      <c r="B198" s="69" t="s">
        <v>248</v>
      </c>
      <c r="C198" s="69" t="s">
        <v>180</v>
      </c>
      <c r="D198" s="69" t="s">
        <v>181</v>
      </c>
      <c r="E198" s="69"/>
      <c r="F198" s="68">
        <v>0</v>
      </c>
      <c r="G198" s="68">
        <v>0</v>
      </c>
      <c r="H198" s="68">
        <v>0</v>
      </c>
      <c r="I198" s="68">
        <v>0</v>
      </c>
      <c r="J198" s="68">
        <v>0</v>
      </c>
      <c r="K198" s="68">
        <v>0</v>
      </c>
      <c r="L198" s="68">
        <v>0</v>
      </c>
      <c r="M198" s="68">
        <v>0</v>
      </c>
      <c r="N198" s="68">
        <v>0</v>
      </c>
    </row>
    <row r="199" spans="1:14" x14ac:dyDescent="0.25">
      <c r="A199" s="69" t="s">
        <v>11</v>
      </c>
      <c r="B199" s="69" t="s">
        <v>248</v>
      </c>
      <c r="C199" s="69" t="s">
        <v>182</v>
      </c>
      <c r="D199" s="69" t="s">
        <v>183</v>
      </c>
      <c r="E199" s="69"/>
      <c r="F199" s="68">
        <v>14016</v>
      </c>
      <c r="G199" s="68">
        <v>0</v>
      </c>
      <c r="H199" s="68">
        <v>0</v>
      </c>
      <c r="I199" s="68">
        <v>0</v>
      </c>
      <c r="J199" s="68">
        <v>1440</v>
      </c>
      <c r="K199" s="68">
        <v>0</v>
      </c>
      <c r="L199" s="68">
        <v>573</v>
      </c>
      <c r="M199" s="68">
        <v>0</v>
      </c>
      <c r="N199" s="68">
        <v>16029</v>
      </c>
    </row>
    <row r="200" spans="1:14" x14ac:dyDescent="0.25">
      <c r="A200" s="69" t="s">
        <v>11</v>
      </c>
      <c r="B200" s="69" t="s">
        <v>248</v>
      </c>
      <c r="C200" s="69" t="s">
        <v>184</v>
      </c>
      <c r="D200" s="69" t="s">
        <v>185</v>
      </c>
      <c r="E200" s="69"/>
      <c r="F200" s="68">
        <v>0</v>
      </c>
      <c r="G200" s="68">
        <v>21312</v>
      </c>
      <c r="H200" s="68">
        <v>0</v>
      </c>
      <c r="I200" s="68">
        <v>0</v>
      </c>
      <c r="J200" s="68">
        <v>0</v>
      </c>
      <c r="K200" s="68">
        <v>23440</v>
      </c>
      <c r="L200" s="68">
        <v>0</v>
      </c>
      <c r="M200" s="68">
        <v>2448</v>
      </c>
      <c r="N200" s="68">
        <v>47200</v>
      </c>
    </row>
    <row r="201" spans="1:14" x14ac:dyDescent="0.25">
      <c r="A201" s="69" t="s">
        <v>11</v>
      </c>
      <c r="B201" s="69" t="s">
        <v>248</v>
      </c>
      <c r="C201" s="69" t="s">
        <v>186</v>
      </c>
      <c r="D201" s="69" t="s">
        <v>187</v>
      </c>
      <c r="E201" s="69"/>
      <c r="F201" s="68">
        <v>0</v>
      </c>
      <c r="G201" s="68">
        <v>0</v>
      </c>
      <c r="H201" s="68">
        <v>0</v>
      </c>
      <c r="I201" s="68">
        <v>0</v>
      </c>
      <c r="J201" s="68">
        <v>0</v>
      </c>
      <c r="K201" s="68">
        <v>0</v>
      </c>
      <c r="L201" s="68">
        <v>5292</v>
      </c>
      <c r="M201" s="68">
        <v>0</v>
      </c>
      <c r="N201" s="68">
        <v>5292</v>
      </c>
    </row>
    <row r="202" spans="1:14" x14ac:dyDescent="0.25">
      <c r="A202" s="69" t="s">
        <v>11</v>
      </c>
      <c r="B202" s="69" t="s">
        <v>248</v>
      </c>
      <c r="C202" s="69" t="s">
        <v>188</v>
      </c>
      <c r="D202" s="69" t="s">
        <v>189</v>
      </c>
      <c r="E202" s="69"/>
      <c r="F202" s="68">
        <v>58560</v>
      </c>
      <c r="G202" s="68">
        <v>64640</v>
      </c>
      <c r="H202" s="68">
        <v>0</v>
      </c>
      <c r="I202" s="68">
        <v>0</v>
      </c>
      <c r="J202" s="68">
        <v>17520</v>
      </c>
      <c r="K202" s="68">
        <v>0</v>
      </c>
      <c r="L202" s="68">
        <v>3080</v>
      </c>
      <c r="M202" s="68">
        <v>240</v>
      </c>
      <c r="N202" s="68">
        <v>144040</v>
      </c>
    </row>
    <row r="203" spans="1:14" x14ac:dyDescent="0.25">
      <c r="A203" s="69" t="s">
        <v>11</v>
      </c>
      <c r="B203" s="69" t="s">
        <v>248</v>
      </c>
      <c r="C203" s="69" t="s">
        <v>190</v>
      </c>
      <c r="D203" s="69" t="s">
        <v>191</v>
      </c>
      <c r="E203" s="69"/>
      <c r="F203" s="68">
        <v>0</v>
      </c>
      <c r="G203" s="68">
        <v>7008</v>
      </c>
      <c r="H203" s="68">
        <v>0</v>
      </c>
      <c r="I203" s="68">
        <v>0</v>
      </c>
      <c r="J203" s="68">
        <v>0</v>
      </c>
      <c r="K203" s="68">
        <v>0</v>
      </c>
      <c r="L203" s="68">
        <v>0</v>
      </c>
      <c r="M203" s="68">
        <v>0</v>
      </c>
      <c r="N203" s="68">
        <v>7008</v>
      </c>
    </row>
    <row r="204" spans="1:14" x14ac:dyDescent="0.25">
      <c r="A204" s="69" t="s">
        <v>11</v>
      </c>
      <c r="B204" s="69" t="s">
        <v>248</v>
      </c>
      <c r="C204" s="69" t="s">
        <v>192</v>
      </c>
      <c r="D204" s="69" t="s">
        <v>193</v>
      </c>
      <c r="E204" s="69"/>
      <c r="F204" s="68">
        <v>0</v>
      </c>
      <c r="G204" s="68">
        <v>14864</v>
      </c>
      <c r="H204" s="68">
        <v>0</v>
      </c>
      <c r="I204" s="68">
        <v>0</v>
      </c>
      <c r="J204" s="68">
        <v>0</v>
      </c>
      <c r="K204" s="68">
        <v>1280</v>
      </c>
      <c r="L204" s="68">
        <v>0</v>
      </c>
      <c r="M204" s="68">
        <v>23070</v>
      </c>
      <c r="N204" s="68">
        <v>39214</v>
      </c>
    </row>
    <row r="205" spans="1:14" x14ac:dyDescent="0.25">
      <c r="A205" s="69" t="s">
        <v>11</v>
      </c>
      <c r="B205" s="69" t="s">
        <v>248</v>
      </c>
      <c r="C205" s="69" t="s">
        <v>194</v>
      </c>
      <c r="D205" s="69" t="s">
        <v>195</v>
      </c>
      <c r="E205" s="69"/>
      <c r="F205" s="68">
        <v>938448</v>
      </c>
      <c r="G205" s="68">
        <v>0</v>
      </c>
      <c r="H205" s="68">
        <v>0</v>
      </c>
      <c r="I205" s="68">
        <v>231232</v>
      </c>
      <c r="J205" s="68">
        <v>0</v>
      </c>
      <c r="K205" s="68">
        <v>0</v>
      </c>
      <c r="L205" s="68">
        <v>0</v>
      </c>
      <c r="M205" s="68">
        <v>0</v>
      </c>
      <c r="N205" s="68">
        <v>1169680</v>
      </c>
    </row>
    <row r="206" spans="1:14" x14ac:dyDescent="0.25">
      <c r="A206" s="69" t="s">
        <v>11</v>
      </c>
      <c r="B206" s="69" t="s">
        <v>248</v>
      </c>
      <c r="C206" s="69" t="s">
        <v>196</v>
      </c>
      <c r="D206" s="69" t="s">
        <v>197</v>
      </c>
      <c r="E206" s="69"/>
      <c r="F206" s="68">
        <v>111376</v>
      </c>
      <c r="G206" s="68">
        <v>0</v>
      </c>
      <c r="H206" s="68">
        <v>0</v>
      </c>
      <c r="I206" s="68">
        <v>0</v>
      </c>
      <c r="J206" s="68">
        <v>832</v>
      </c>
      <c r="K206" s="68">
        <v>0</v>
      </c>
      <c r="L206" s="68">
        <v>0</v>
      </c>
      <c r="M206" s="68">
        <v>0</v>
      </c>
      <c r="N206" s="68">
        <v>112208</v>
      </c>
    </row>
    <row r="207" spans="1:14" x14ac:dyDescent="0.25">
      <c r="A207" s="69" t="s">
        <v>11</v>
      </c>
      <c r="B207" s="69" t="s">
        <v>248</v>
      </c>
      <c r="C207" s="69" t="s">
        <v>198</v>
      </c>
      <c r="D207" s="69" t="s">
        <v>199</v>
      </c>
      <c r="E207" s="69"/>
      <c r="F207" s="68">
        <v>0</v>
      </c>
      <c r="G207" s="68">
        <v>0</v>
      </c>
      <c r="H207" s="68">
        <v>0</v>
      </c>
      <c r="I207" s="68">
        <v>0</v>
      </c>
      <c r="J207" s="68">
        <v>0</v>
      </c>
      <c r="K207" s="68">
        <v>98464</v>
      </c>
      <c r="L207" s="68">
        <v>0</v>
      </c>
      <c r="M207" s="68">
        <v>17398</v>
      </c>
      <c r="N207" s="68">
        <v>115862</v>
      </c>
    </row>
    <row r="208" spans="1:14" x14ac:dyDescent="0.25">
      <c r="A208" s="69" t="s">
        <v>11</v>
      </c>
      <c r="B208" s="69" t="s">
        <v>248</v>
      </c>
      <c r="C208" s="69" t="s">
        <v>200</v>
      </c>
      <c r="D208" s="69" t="s">
        <v>201</v>
      </c>
      <c r="E208" s="69"/>
      <c r="F208" s="68">
        <v>0</v>
      </c>
      <c r="G208" s="68">
        <v>0</v>
      </c>
      <c r="H208" s="68">
        <v>0</v>
      </c>
      <c r="I208" s="68">
        <v>0</v>
      </c>
      <c r="J208" s="68">
        <v>0</v>
      </c>
      <c r="K208" s="68">
        <v>23120</v>
      </c>
      <c r="L208" s="68">
        <v>0</v>
      </c>
      <c r="M208" s="68">
        <v>0</v>
      </c>
      <c r="N208" s="68">
        <v>23120</v>
      </c>
    </row>
    <row r="209" spans="1:14" x14ac:dyDescent="0.25">
      <c r="A209" s="69" t="s">
        <v>11</v>
      </c>
      <c r="B209" s="69" t="s">
        <v>248</v>
      </c>
      <c r="C209" s="69" t="s">
        <v>202</v>
      </c>
      <c r="D209" s="69" t="s">
        <v>203</v>
      </c>
      <c r="E209" s="69"/>
      <c r="F209" s="68">
        <v>51264</v>
      </c>
      <c r="G209" s="68">
        <v>0</v>
      </c>
      <c r="H209" s="68">
        <v>0</v>
      </c>
      <c r="I209" s="68">
        <v>0</v>
      </c>
      <c r="J209" s="68">
        <v>0</v>
      </c>
      <c r="K209" s="68">
        <v>176208</v>
      </c>
      <c r="L209" s="68">
        <v>0</v>
      </c>
      <c r="M209" s="68">
        <v>21096</v>
      </c>
      <c r="N209" s="68">
        <v>248568</v>
      </c>
    </row>
    <row r="210" spans="1:14" x14ac:dyDescent="0.25">
      <c r="A210" s="69" t="s">
        <v>11</v>
      </c>
      <c r="B210" s="69" t="s">
        <v>248</v>
      </c>
      <c r="C210" s="69" t="s">
        <v>204</v>
      </c>
      <c r="D210" s="69" t="s">
        <v>205</v>
      </c>
      <c r="E210" s="69"/>
      <c r="F210" s="68">
        <v>0</v>
      </c>
      <c r="G210" s="68">
        <v>0</v>
      </c>
      <c r="H210" s="68">
        <v>0</v>
      </c>
      <c r="I210" s="68">
        <v>0</v>
      </c>
      <c r="J210" s="68">
        <v>0</v>
      </c>
      <c r="K210" s="68">
        <v>0</v>
      </c>
      <c r="L210" s="68">
        <v>0</v>
      </c>
      <c r="M210" s="68">
        <v>0</v>
      </c>
      <c r="N210" s="68">
        <v>0</v>
      </c>
    </row>
    <row r="211" spans="1:14" x14ac:dyDescent="0.25">
      <c r="A211" s="69" t="s">
        <v>11</v>
      </c>
      <c r="B211" s="69" t="s">
        <v>248</v>
      </c>
      <c r="C211" s="69" t="s">
        <v>206</v>
      </c>
      <c r="D211" s="69" t="s">
        <v>207</v>
      </c>
      <c r="E211" s="69"/>
      <c r="F211" s="68">
        <v>0</v>
      </c>
      <c r="G211" s="68">
        <v>0</v>
      </c>
      <c r="H211" s="68">
        <v>0</v>
      </c>
      <c r="I211" s="68">
        <v>0</v>
      </c>
      <c r="J211" s="68">
        <v>0</v>
      </c>
      <c r="K211" s="68">
        <v>51680</v>
      </c>
      <c r="L211" s="68">
        <v>0</v>
      </c>
      <c r="M211" s="68">
        <v>0</v>
      </c>
      <c r="N211" s="68">
        <v>51680</v>
      </c>
    </row>
    <row r="212" spans="1:14" x14ac:dyDescent="0.25">
      <c r="A212" s="69" t="s">
        <v>11</v>
      </c>
      <c r="B212" s="69" t="s">
        <v>248</v>
      </c>
      <c r="C212" s="69" t="s">
        <v>208</v>
      </c>
      <c r="D212" s="69" t="s">
        <v>209</v>
      </c>
      <c r="E212" s="69"/>
      <c r="F212" s="68">
        <v>0</v>
      </c>
      <c r="G212" s="68">
        <v>792288</v>
      </c>
      <c r="H212" s="68">
        <v>199296</v>
      </c>
      <c r="I212" s="68">
        <v>0</v>
      </c>
      <c r="J212" s="68">
        <v>0</v>
      </c>
      <c r="K212" s="68">
        <v>0</v>
      </c>
      <c r="L212" s="68">
        <v>0</v>
      </c>
      <c r="M212" s="68">
        <v>684</v>
      </c>
      <c r="N212" s="68">
        <v>992268</v>
      </c>
    </row>
    <row r="213" spans="1:14" x14ac:dyDescent="0.25">
      <c r="A213" s="69" t="s">
        <v>11</v>
      </c>
      <c r="B213" s="69" t="s">
        <v>248</v>
      </c>
      <c r="C213" s="69" t="s">
        <v>210</v>
      </c>
      <c r="D213" s="69" t="s">
        <v>211</v>
      </c>
      <c r="E213" s="69"/>
      <c r="F213" s="68">
        <v>0</v>
      </c>
      <c r="G213" s="68">
        <v>0</v>
      </c>
      <c r="H213" s="68">
        <v>0</v>
      </c>
      <c r="I213" s="68">
        <v>0</v>
      </c>
      <c r="J213" s="68">
        <v>0</v>
      </c>
      <c r="K213" s="68">
        <v>0</v>
      </c>
      <c r="L213" s="68">
        <v>0</v>
      </c>
      <c r="M213" s="68">
        <v>0</v>
      </c>
      <c r="N213" s="68">
        <v>0</v>
      </c>
    </row>
    <row r="214" spans="1:14" x14ac:dyDescent="0.25">
      <c r="A214" s="69" t="s">
        <v>11</v>
      </c>
      <c r="B214" s="69" t="s">
        <v>248</v>
      </c>
      <c r="C214" s="69" t="s">
        <v>212</v>
      </c>
      <c r="D214" s="69" t="s">
        <v>213</v>
      </c>
      <c r="E214" s="69"/>
      <c r="F214" s="68">
        <v>0</v>
      </c>
      <c r="G214" s="68">
        <v>0</v>
      </c>
      <c r="H214" s="68">
        <v>0</v>
      </c>
      <c r="I214" s="68">
        <v>0</v>
      </c>
      <c r="J214" s="68">
        <v>0</v>
      </c>
      <c r="K214" s="68">
        <v>0</v>
      </c>
      <c r="L214" s="68">
        <v>11956</v>
      </c>
      <c r="M214" s="68">
        <v>0</v>
      </c>
      <c r="N214" s="68">
        <v>11956</v>
      </c>
    </row>
    <row r="215" spans="1:14" x14ac:dyDescent="0.25">
      <c r="A215" s="69" t="s">
        <v>11</v>
      </c>
      <c r="B215" s="69" t="s">
        <v>248</v>
      </c>
      <c r="C215" s="69" t="s">
        <v>214</v>
      </c>
      <c r="D215" s="69" t="s">
        <v>215</v>
      </c>
      <c r="E215" s="69"/>
      <c r="F215" s="68">
        <v>0</v>
      </c>
      <c r="G215" s="68">
        <v>0</v>
      </c>
      <c r="H215" s="68">
        <v>0</v>
      </c>
      <c r="I215" s="68">
        <v>0</v>
      </c>
      <c r="J215" s="68">
        <v>3168</v>
      </c>
      <c r="K215" s="68">
        <v>0</v>
      </c>
      <c r="L215" s="68">
        <v>280</v>
      </c>
      <c r="M215" s="68">
        <v>0</v>
      </c>
      <c r="N215" s="68">
        <v>3448</v>
      </c>
    </row>
    <row r="216" spans="1:14" x14ac:dyDescent="0.25">
      <c r="A216" s="69" t="s">
        <v>11</v>
      </c>
      <c r="B216" s="69" t="s">
        <v>248</v>
      </c>
      <c r="C216" s="69" t="s">
        <v>216</v>
      </c>
      <c r="D216" s="69" t="s">
        <v>217</v>
      </c>
      <c r="E216" s="69"/>
      <c r="F216" s="68">
        <v>126192</v>
      </c>
      <c r="G216" s="68">
        <v>0</v>
      </c>
      <c r="H216" s="68">
        <v>0</v>
      </c>
      <c r="I216" s="68">
        <v>0</v>
      </c>
      <c r="J216" s="68">
        <v>0</v>
      </c>
      <c r="K216" s="68">
        <v>0</v>
      </c>
      <c r="L216" s="68">
        <v>0</v>
      </c>
      <c r="M216" s="68">
        <v>0</v>
      </c>
      <c r="N216" s="68">
        <v>126192</v>
      </c>
    </row>
    <row r="217" spans="1:14" x14ac:dyDescent="0.25">
      <c r="A217" s="69" t="s">
        <v>11</v>
      </c>
      <c r="B217" s="69" t="s">
        <v>248</v>
      </c>
      <c r="C217" s="69" t="s">
        <v>218</v>
      </c>
      <c r="D217" s="69" t="s">
        <v>219</v>
      </c>
      <c r="E217" s="69"/>
      <c r="F217" s="68">
        <v>52608</v>
      </c>
      <c r="G217" s="68">
        <v>0</v>
      </c>
      <c r="H217" s="68">
        <v>0</v>
      </c>
      <c r="I217" s="68">
        <v>0</v>
      </c>
      <c r="J217" s="68">
        <v>62160</v>
      </c>
      <c r="K217" s="68">
        <v>0</v>
      </c>
      <c r="L217" s="68">
        <v>2326</v>
      </c>
      <c r="M217" s="68">
        <v>0</v>
      </c>
      <c r="N217" s="68">
        <v>117094</v>
      </c>
    </row>
    <row r="218" spans="1:14" x14ac:dyDescent="0.25">
      <c r="A218" s="69" t="s">
        <v>11</v>
      </c>
      <c r="B218" s="69" t="s">
        <v>248</v>
      </c>
      <c r="C218" s="69" t="s">
        <v>220</v>
      </c>
      <c r="D218" s="69" t="s">
        <v>221</v>
      </c>
      <c r="E218" s="69"/>
      <c r="F218" s="68">
        <v>1828752</v>
      </c>
      <c r="G218" s="68">
        <v>0</v>
      </c>
      <c r="H218" s="68">
        <v>0</v>
      </c>
      <c r="I218" s="68">
        <v>0</v>
      </c>
      <c r="J218" s="68">
        <v>240</v>
      </c>
      <c r="K218" s="68">
        <v>0</v>
      </c>
      <c r="L218" s="68">
        <v>0</v>
      </c>
      <c r="M218" s="68">
        <v>0</v>
      </c>
      <c r="N218" s="68">
        <v>1828992</v>
      </c>
    </row>
    <row r="219" spans="1:14" x14ac:dyDescent="0.25">
      <c r="A219" s="69" t="s">
        <v>11</v>
      </c>
      <c r="B219" s="69" t="s">
        <v>248</v>
      </c>
      <c r="C219" s="69" t="s">
        <v>222</v>
      </c>
      <c r="D219" s="69" t="s">
        <v>223</v>
      </c>
      <c r="E219" s="69"/>
      <c r="F219" s="68">
        <v>408368</v>
      </c>
      <c r="G219" s="68">
        <v>0</v>
      </c>
      <c r="H219" s="68">
        <v>0</v>
      </c>
      <c r="I219" s="68">
        <v>0</v>
      </c>
      <c r="J219" s="68">
        <v>3824</v>
      </c>
      <c r="K219" s="68">
        <v>0</v>
      </c>
      <c r="L219" s="68">
        <v>376</v>
      </c>
      <c r="M219" s="68">
        <v>0</v>
      </c>
      <c r="N219" s="68">
        <v>412568</v>
      </c>
    </row>
    <row r="220" spans="1:14" x14ac:dyDescent="0.25">
      <c r="A220" s="69" t="s">
        <v>11</v>
      </c>
      <c r="B220" s="69" t="s">
        <v>248</v>
      </c>
      <c r="C220" s="69" t="s">
        <v>224</v>
      </c>
      <c r="D220" s="69" t="s">
        <v>225</v>
      </c>
      <c r="E220" s="69"/>
      <c r="F220" s="68">
        <v>0</v>
      </c>
      <c r="G220" s="68">
        <v>0</v>
      </c>
      <c r="H220" s="68">
        <v>0</v>
      </c>
      <c r="I220" s="68">
        <v>0</v>
      </c>
      <c r="J220" s="68">
        <v>0</v>
      </c>
      <c r="K220" s="68">
        <v>0</v>
      </c>
      <c r="L220" s="68">
        <v>0</v>
      </c>
      <c r="M220" s="68">
        <v>0</v>
      </c>
      <c r="N220" s="68">
        <v>0</v>
      </c>
    </row>
    <row r="221" spans="1:14" x14ac:dyDescent="0.25">
      <c r="A221" s="69" t="s">
        <v>11</v>
      </c>
      <c r="B221" s="69" t="s">
        <v>248</v>
      </c>
      <c r="C221" s="69" t="s">
        <v>226</v>
      </c>
      <c r="D221" s="69" t="s">
        <v>227</v>
      </c>
      <c r="E221" s="69"/>
      <c r="F221" s="68">
        <v>3981232</v>
      </c>
      <c r="G221" s="68">
        <v>2389504</v>
      </c>
      <c r="H221" s="68">
        <v>199296</v>
      </c>
      <c r="I221" s="68">
        <v>231232</v>
      </c>
      <c r="J221" s="68">
        <v>235344</v>
      </c>
      <c r="K221" s="68">
        <v>435136</v>
      </c>
      <c r="L221" s="68">
        <v>46891</v>
      </c>
      <c r="M221" s="68">
        <v>64936</v>
      </c>
      <c r="N221" s="68">
        <v>7583571</v>
      </c>
    </row>
    <row r="222" spans="1:14" x14ac:dyDescent="0.25">
      <c r="D222" s="67" t="s">
        <v>228</v>
      </c>
      <c r="E222" s="67"/>
    </row>
    <row r="223" spans="1:14" x14ac:dyDescent="0.25">
      <c r="A223" s="69" t="s">
        <v>11</v>
      </c>
      <c r="B223" s="69" t="s">
        <v>248</v>
      </c>
      <c r="C223" s="69" t="s">
        <v>229</v>
      </c>
      <c r="D223" s="69" t="s">
        <v>230</v>
      </c>
      <c r="E223" s="69"/>
      <c r="F223" s="68">
        <v>0</v>
      </c>
      <c r="G223" s="68">
        <v>0</v>
      </c>
      <c r="H223" s="68">
        <v>0</v>
      </c>
      <c r="I223" s="68">
        <v>0</v>
      </c>
      <c r="J223" s="68">
        <v>0</v>
      </c>
      <c r="K223" s="68">
        <v>0</v>
      </c>
      <c r="L223" s="68">
        <v>0</v>
      </c>
      <c r="M223" s="68">
        <v>0</v>
      </c>
      <c r="N223" s="68">
        <v>0</v>
      </c>
    </row>
    <row r="224" spans="1:14" x14ac:dyDescent="0.25">
      <c r="A224" s="69" t="s">
        <v>11</v>
      </c>
      <c r="B224" s="69" t="s">
        <v>248</v>
      </c>
      <c r="C224" s="69" t="s">
        <v>231</v>
      </c>
      <c r="D224" s="69" t="s">
        <v>232</v>
      </c>
      <c r="E224" s="69"/>
      <c r="F224" s="68">
        <v>0</v>
      </c>
      <c r="G224" s="68">
        <v>0</v>
      </c>
      <c r="H224" s="68">
        <v>0</v>
      </c>
      <c r="I224" s="68">
        <v>0</v>
      </c>
      <c r="J224" s="68">
        <v>0</v>
      </c>
      <c r="K224" s="68">
        <v>0</v>
      </c>
      <c r="L224" s="68">
        <v>0</v>
      </c>
      <c r="M224" s="68">
        <v>0</v>
      </c>
      <c r="N224" s="68">
        <v>0</v>
      </c>
    </row>
    <row r="225" spans="1:14" x14ac:dyDescent="0.25">
      <c r="A225" s="69" t="s">
        <v>11</v>
      </c>
      <c r="B225" s="69" t="s">
        <v>248</v>
      </c>
      <c r="C225" s="69" t="s">
        <v>233</v>
      </c>
      <c r="D225" s="69" t="s">
        <v>234</v>
      </c>
      <c r="E225" s="69"/>
      <c r="F225" s="68">
        <v>0</v>
      </c>
      <c r="G225" s="68">
        <v>0</v>
      </c>
      <c r="H225" s="68">
        <v>0</v>
      </c>
      <c r="I225" s="68">
        <v>0</v>
      </c>
      <c r="J225" s="68">
        <v>0</v>
      </c>
      <c r="K225" s="68">
        <v>0</v>
      </c>
      <c r="L225" s="68">
        <v>0</v>
      </c>
      <c r="M225" s="68">
        <v>0</v>
      </c>
      <c r="N225" s="68">
        <v>0</v>
      </c>
    </row>
    <row r="226" spans="1:14" x14ac:dyDescent="0.25">
      <c r="A226" s="69" t="s">
        <v>11</v>
      </c>
      <c r="B226" s="69" t="s">
        <v>248</v>
      </c>
      <c r="C226" s="69" t="s">
        <v>235</v>
      </c>
      <c r="D226" s="69" t="s">
        <v>236</v>
      </c>
      <c r="E226" s="69"/>
      <c r="F226" s="68">
        <v>0</v>
      </c>
      <c r="G226" s="68">
        <v>0</v>
      </c>
      <c r="H226" s="68">
        <v>0</v>
      </c>
      <c r="I226" s="68">
        <v>0</v>
      </c>
      <c r="J226" s="68">
        <v>0</v>
      </c>
      <c r="K226" s="68">
        <v>0</v>
      </c>
      <c r="L226" s="68">
        <v>0</v>
      </c>
      <c r="M226" s="68">
        <v>0</v>
      </c>
      <c r="N226" s="68">
        <v>0</v>
      </c>
    </row>
    <row r="227" spans="1:14" x14ac:dyDescent="0.25">
      <c r="A227" s="69" t="s">
        <v>11</v>
      </c>
      <c r="B227" s="69" t="s">
        <v>248</v>
      </c>
      <c r="C227" s="69" t="s">
        <v>237</v>
      </c>
      <c r="D227" s="69" t="s">
        <v>238</v>
      </c>
      <c r="E227" s="69"/>
      <c r="F227" s="68">
        <v>0</v>
      </c>
      <c r="G227" s="68">
        <v>0</v>
      </c>
      <c r="H227" s="68">
        <v>0</v>
      </c>
      <c r="I227" s="68">
        <v>0</v>
      </c>
      <c r="J227" s="68">
        <v>0</v>
      </c>
      <c r="K227" s="68">
        <v>0</v>
      </c>
      <c r="L227" s="68">
        <v>0</v>
      </c>
      <c r="M227" s="68">
        <v>0</v>
      </c>
      <c r="N227" s="68">
        <v>0</v>
      </c>
    </row>
    <row r="230" spans="1:14" x14ac:dyDescent="0.25">
      <c r="A230" s="67" t="s">
        <v>249</v>
      </c>
    </row>
    <row r="231" spans="1:14" x14ac:dyDescent="0.25">
      <c r="A231" s="69" t="s">
        <v>0</v>
      </c>
      <c r="B231" s="69" t="s">
        <v>162</v>
      </c>
      <c r="C231" s="69" t="s">
        <v>115</v>
      </c>
      <c r="D231" s="67" t="s">
        <v>129</v>
      </c>
      <c r="E231" s="67"/>
      <c r="F231" s="68" t="s">
        <v>163</v>
      </c>
      <c r="G231" s="68" t="s">
        <v>164</v>
      </c>
      <c r="H231" s="68" t="s">
        <v>165</v>
      </c>
      <c r="I231" s="68" t="s">
        <v>166</v>
      </c>
      <c r="J231" s="68" t="s">
        <v>167</v>
      </c>
      <c r="K231" s="68" t="s">
        <v>168</v>
      </c>
      <c r="L231" s="68" t="s">
        <v>169</v>
      </c>
      <c r="M231" s="68" t="s">
        <v>170</v>
      </c>
      <c r="N231" s="68" t="s">
        <v>1</v>
      </c>
    </row>
    <row r="232" spans="1:14" x14ac:dyDescent="0.25">
      <c r="A232" s="69" t="s">
        <v>45</v>
      </c>
      <c r="B232" s="69" t="s">
        <v>250</v>
      </c>
      <c r="C232" s="69" t="s">
        <v>172</v>
      </c>
      <c r="D232" s="69" t="s">
        <v>173</v>
      </c>
      <c r="E232" s="69"/>
      <c r="F232" s="68">
        <v>13872</v>
      </c>
      <c r="G232" s="68">
        <v>0</v>
      </c>
      <c r="H232" s="68">
        <v>0</v>
      </c>
      <c r="I232" s="68">
        <v>0</v>
      </c>
      <c r="J232" s="68">
        <v>48</v>
      </c>
      <c r="K232" s="68">
        <v>0</v>
      </c>
      <c r="L232" s="68">
        <v>0</v>
      </c>
      <c r="M232" s="68">
        <v>0</v>
      </c>
      <c r="N232" s="68">
        <v>13920</v>
      </c>
    </row>
    <row r="233" spans="1:14" x14ac:dyDescent="0.25">
      <c r="A233" s="69" t="s">
        <v>45</v>
      </c>
      <c r="B233" s="69" t="s">
        <v>250</v>
      </c>
      <c r="C233" s="69" t="s">
        <v>174</v>
      </c>
      <c r="D233" s="69" t="s">
        <v>175</v>
      </c>
      <c r="E233" s="69"/>
      <c r="F233" s="68">
        <v>0</v>
      </c>
      <c r="G233" s="68">
        <v>0</v>
      </c>
      <c r="H233" s="68">
        <v>0</v>
      </c>
      <c r="I233" s="68">
        <v>0</v>
      </c>
      <c r="J233" s="68">
        <v>108080</v>
      </c>
      <c r="K233" s="68">
        <v>0</v>
      </c>
      <c r="L233" s="68">
        <v>0</v>
      </c>
      <c r="M233" s="68">
        <v>0</v>
      </c>
      <c r="N233" s="68">
        <v>108080</v>
      </c>
    </row>
    <row r="234" spans="1:14" x14ac:dyDescent="0.25">
      <c r="A234" s="69" t="s">
        <v>45</v>
      </c>
      <c r="B234" s="69" t="s">
        <v>250</v>
      </c>
      <c r="C234" s="69" t="s">
        <v>176</v>
      </c>
      <c r="D234" s="69" t="s">
        <v>177</v>
      </c>
      <c r="E234" s="69"/>
      <c r="F234" s="68">
        <v>0</v>
      </c>
      <c r="G234" s="68">
        <v>189920</v>
      </c>
      <c r="H234" s="68">
        <v>0</v>
      </c>
      <c r="I234" s="68">
        <v>0</v>
      </c>
      <c r="J234" s="68">
        <v>136112</v>
      </c>
      <c r="K234" s="68">
        <v>0</v>
      </c>
      <c r="L234" s="68">
        <v>0</v>
      </c>
      <c r="M234" s="68">
        <v>0</v>
      </c>
      <c r="N234" s="68">
        <v>326032</v>
      </c>
    </row>
    <row r="235" spans="1:14" x14ac:dyDescent="0.25">
      <c r="A235" s="69" t="s">
        <v>45</v>
      </c>
      <c r="B235" s="69" t="s">
        <v>250</v>
      </c>
      <c r="C235" s="69" t="s">
        <v>178</v>
      </c>
      <c r="D235" s="69" t="s">
        <v>179</v>
      </c>
      <c r="E235" s="69"/>
      <c r="F235" s="68">
        <v>8944</v>
      </c>
      <c r="G235" s="68">
        <v>31712</v>
      </c>
      <c r="H235" s="68">
        <v>0</v>
      </c>
      <c r="I235" s="68">
        <v>0</v>
      </c>
      <c r="J235" s="68">
        <v>35504</v>
      </c>
      <c r="K235" s="68">
        <v>12864</v>
      </c>
      <c r="L235" s="68">
        <v>96</v>
      </c>
      <c r="M235" s="68">
        <v>3700</v>
      </c>
      <c r="N235" s="68">
        <v>92820</v>
      </c>
    </row>
    <row r="236" spans="1:14" x14ac:dyDescent="0.25">
      <c r="A236" s="69" t="s">
        <v>45</v>
      </c>
      <c r="B236" s="69" t="s">
        <v>250</v>
      </c>
      <c r="C236" s="69" t="s">
        <v>180</v>
      </c>
      <c r="D236" s="69" t="s">
        <v>181</v>
      </c>
      <c r="E236" s="69"/>
      <c r="F236" s="68">
        <v>0</v>
      </c>
      <c r="G236" s="68">
        <v>0</v>
      </c>
      <c r="H236" s="68">
        <v>0</v>
      </c>
      <c r="I236" s="68">
        <v>0</v>
      </c>
      <c r="J236" s="68">
        <v>0</v>
      </c>
      <c r="K236" s="68">
        <v>0</v>
      </c>
      <c r="L236" s="68">
        <v>0</v>
      </c>
      <c r="M236" s="68">
        <v>0</v>
      </c>
      <c r="N236" s="68">
        <v>0</v>
      </c>
    </row>
    <row r="237" spans="1:14" x14ac:dyDescent="0.25">
      <c r="A237" s="69" t="s">
        <v>45</v>
      </c>
      <c r="B237" s="69" t="s">
        <v>250</v>
      </c>
      <c r="C237" s="69" t="s">
        <v>182</v>
      </c>
      <c r="D237" s="69" t="s">
        <v>183</v>
      </c>
      <c r="E237" s="69"/>
      <c r="F237" s="68">
        <v>144</v>
      </c>
      <c r="G237" s="68">
        <v>0</v>
      </c>
      <c r="H237" s="68">
        <v>0</v>
      </c>
      <c r="I237" s="68">
        <v>0</v>
      </c>
      <c r="J237" s="68">
        <v>96</v>
      </c>
      <c r="K237" s="68">
        <v>0</v>
      </c>
      <c r="L237" s="68">
        <v>0</v>
      </c>
      <c r="M237" s="68">
        <v>0</v>
      </c>
      <c r="N237" s="68">
        <v>240</v>
      </c>
    </row>
    <row r="238" spans="1:14" x14ac:dyDescent="0.25">
      <c r="A238" s="69" t="s">
        <v>45</v>
      </c>
      <c r="B238" s="69" t="s">
        <v>250</v>
      </c>
      <c r="C238" s="69" t="s">
        <v>184</v>
      </c>
      <c r="D238" s="69" t="s">
        <v>185</v>
      </c>
      <c r="E238" s="69"/>
      <c r="F238" s="68">
        <v>0</v>
      </c>
      <c r="G238" s="68">
        <v>3136</v>
      </c>
      <c r="H238" s="68">
        <v>0</v>
      </c>
      <c r="I238" s="68">
        <v>0</v>
      </c>
      <c r="J238" s="68">
        <v>192</v>
      </c>
      <c r="K238" s="68">
        <v>20480</v>
      </c>
      <c r="L238" s="68">
        <v>0</v>
      </c>
      <c r="M238" s="68">
        <v>769</v>
      </c>
      <c r="N238" s="68">
        <v>24577</v>
      </c>
    </row>
    <row r="239" spans="1:14" x14ac:dyDescent="0.25">
      <c r="A239" s="69" t="s">
        <v>45</v>
      </c>
      <c r="B239" s="69" t="s">
        <v>250</v>
      </c>
      <c r="C239" s="69" t="s">
        <v>186</v>
      </c>
      <c r="D239" s="69" t="s">
        <v>187</v>
      </c>
      <c r="E239" s="69"/>
      <c r="F239" s="68">
        <v>0</v>
      </c>
      <c r="G239" s="68">
        <v>0</v>
      </c>
      <c r="H239" s="68">
        <v>0</v>
      </c>
      <c r="I239" s="68">
        <v>0</v>
      </c>
      <c r="J239" s="68">
        <v>65872</v>
      </c>
      <c r="K239" s="68">
        <v>0</v>
      </c>
      <c r="L239" s="68">
        <v>0</v>
      </c>
      <c r="M239" s="68">
        <v>0</v>
      </c>
      <c r="N239" s="68">
        <v>65872</v>
      </c>
    </row>
    <row r="240" spans="1:14" x14ac:dyDescent="0.25">
      <c r="A240" s="69" t="s">
        <v>45</v>
      </c>
      <c r="B240" s="69" t="s">
        <v>250</v>
      </c>
      <c r="C240" s="69" t="s">
        <v>188</v>
      </c>
      <c r="D240" s="69" t="s">
        <v>189</v>
      </c>
      <c r="E240" s="69"/>
      <c r="F240" s="68">
        <v>3360</v>
      </c>
      <c r="G240" s="68">
        <v>6480</v>
      </c>
      <c r="H240" s="68">
        <v>0</v>
      </c>
      <c r="I240" s="68">
        <v>0</v>
      </c>
      <c r="J240" s="68">
        <v>2688</v>
      </c>
      <c r="K240" s="68">
        <v>0</v>
      </c>
      <c r="L240" s="68">
        <v>0</v>
      </c>
      <c r="M240" s="68">
        <v>144</v>
      </c>
      <c r="N240" s="68">
        <v>12672</v>
      </c>
    </row>
    <row r="241" spans="1:14" x14ac:dyDescent="0.25">
      <c r="A241" s="69" t="s">
        <v>45</v>
      </c>
      <c r="B241" s="69" t="s">
        <v>250</v>
      </c>
      <c r="C241" s="69" t="s">
        <v>190</v>
      </c>
      <c r="D241" s="69" t="s">
        <v>191</v>
      </c>
      <c r="E241" s="69"/>
      <c r="F241" s="68">
        <v>0</v>
      </c>
      <c r="G241" s="68">
        <v>0</v>
      </c>
      <c r="H241" s="68">
        <v>0</v>
      </c>
      <c r="I241" s="68">
        <v>0</v>
      </c>
      <c r="J241" s="68">
        <v>0</v>
      </c>
      <c r="K241" s="68">
        <v>0</v>
      </c>
      <c r="L241" s="68">
        <v>0</v>
      </c>
      <c r="M241" s="68">
        <v>0</v>
      </c>
      <c r="N241" s="68">
        <v>0</v>
      </c>
    </row>
    <row r="242" spans="1:14" x14ac:dyDescent="0.25">
      <c r="A242" s="69" t="s">
        <v>45</v>
      </c>
      <c r="B242" s="69" t="s">
        <v>250</v>
      </c>
      <c r="C242" s="69" t="s">
        <v>192</v>
      </c>
      <c r="D242" s="69" t="s">
        <v>193</v>
      </c>
      <c r="E242" s="69"/>
      <c r="F242" s="68">
        <v>0</v>
      </c>
      <c r="G242" s="68">
        <v>0</v>
      </c>
      <c r="H242" s="68">
        <v>0</v>
      </c>
      <c r="I242" s="68">
        <v>0</v>
      </c>
      <c r="J242" s="68">
        <v>0</v>
      </c>
      <c r="K242" s="68">
        <v>121040</v>
      </c>
      <c r="L242" s="68">
        <v>0</v>
      </c>
      <c r="M242" s="68">
        <v>0</v>
      </c>
      <c r="N242" s="68">
        <v>121040</v>
      </c>
    </row>
    <row r="243" spans="1:14" x14ac:dyDescent="0.25">
      <c r="A243" s="69" t="s">
        <v>45</v>
      </c>
      <c r="B243" s="69" t="s">
        <v>250</v>
      </c>
      <c r="C243" s="69" t="s">
        <v>194</v>
      </c>
      <c r="D243" s="69" t="s">
        <v>195</v>
      </c>
      <c r="E243" s="69"/>
      <c r="F243" s="68">
        <v>152832</v>
      </c>
      <c r="G243" s="68">
        <v>0</v>
      </c>
      <c r="H243" s="68">
        <v>0</v>
      </c>
      <c r="I243" s="68">
        <v>14572</v>
      </c>
      <c r="J243" s="68">
        <v>0</v>
      </c>
      <c r="K243" s="68">
        <v>0</v>
      </c>
      <c r="L243" s="68">
        <v>0</v>
      </c>
      <c r="M243" s="68">
        <v>0</v>
      </c>
      <c r="N243" s="68">
        <v>167404</v>
      </c>
    </row>
    <row r="244" spans="1:14" x14ac:dyDescent="0.25">
      <c r="A244" s="69" t="s">
        <v>45</v>
      </c>
      <c r="B244" s="69" t="s">
        <v>250</v>
      </c>
      <c r="C244" s="69" t="s">
        <v>196</v>
      </c>
      <c r="D244" s="69" t="s">
        <v>197</v>
      </c>
      <c r="E244" s="69"/>
      <c r="F244" s="68">
        <v>6944</v>
      </c>
      <c r="G244" s="68">
        <v>0</v>
      </c>
      <c r="H244" s="68">
        <v>0</v>
      </c>
      <c r="I244" s="68">
        <v>0</v>
      </c>
      <c r="J244" s="68">
        <v>0</v>
      </c>
      <c r="K244" s="68">
        <v>0</v>
      </c>
      <c r="L244" s="68">
        <v>0</v>
      </c>
      <c r="M244" s="68">
        <v>0</v>
      </c>
      <c r="N244" s="68">
        <v>6944</v>
      </c>
    </row>
    <row r="245" spans="1:14" x14ac:dyDescent="0.25">
      <c r="A245" s="69" t="s">
        <v>45</v>
      </c>
      <c r="B245" s="69" t="s">
        <v>250</v>
      </c>
      <c r="C245" s="69" t="s">
        <v>198</v>
      </c>
      <c r="D245" s="69" t="s">
        <v>199</v>
      </c>
      <c r="E245" s="69"/>
      <c r="F245" s="68">
        <v>0</v>
      </c>
      <c r="G245" s="68">
        <v>0</v>
      </c>
      <c r="H245" s="68">
        <v>0</v>
      </c>
      <c r="I245" s="68">
        <v>0</v>
      </c>
      <c r="J245" s="68">
        <v>0</v>
      </c>
      <c r="K245" s="68">
        <v>29168</v>
      </c>
      <c r="L245" s="68">
        <v>0</v>
      </c>
      <c r="M245" s="68">
        <v>4440</v>
      </c>
      <c r="N245" s="68">
        <v>33608</v>
      </c>
    </row>
    <row r="246" spans="1:14" x14ac:dyDescent="0.25">
      <c r="A246" s="69" t="s">
        <v>45</v>
      </c>
      <c r="B246" s="69" t="s">
        <v>250</v>
      </c>
      <c r="C246" s="69" t="s">
        <v>200</v>
      </c>
      <c r="D246" s="69" t="s">
        <v>201</v>
      </c>
      <c r="E246" s="69"/>
      <c r="F246" s="68">
        <v>0</v>
      </c>
      <c r="G246" s="68">
        <v>0</v>
      </c>
      <c r="H246" s="68">
        <v>0</v>
      </c>
      <c r="I246" s="68">
        <v>0</v>
      </c>
      <c r="J246" s="68">
        <v>0</v>
      </c>
      <c r="K246" s="68">
        <v>0</v>
      </c>
      <c r="L246" s="68">
        <v>0</v>
      </c>
      <c r="M246" s="68">
        <v>0</v>
      </c>
      <c r="N246" s="68">
        <v>0</v>
      </c>
    </row>
    <row r="247" spans="1:14" x14ac:dyDescent="0.25">
      <c r="A247" s="69" t="s">
        <v>45</v>
      </c>
      <c r="B247" s="69" t="s">
        <v>250</v>
      </c>
      <c r="C247" s="69" t="s">
        <v>202</v>
      </c>
      <c r="D247" s="69" t="s">
        <v>203</v>
      </c>
      <c r="E247" s="69"/>
      <c r="F247" s="68">
        <v>0</v>
      </c>
      <c r="G247" s="68">
        <v>0</v>
      </c>
      <c r="H247" s="68">
        <v>0</v>
      </c>
      <c r="I247" s="68">
        <v>0</v>
      </c>
      <c r="J247" s="68">
        <v>0</v>
      </c>
      <c r="K247" s="68">
        <v>11328</v>
      </c>
      <c r="L247" s="68">
        <v>3875</v>
      </c>
      <c r="M247" s="68">
        <v>6345</v>
      </c>
      <c r="N247" s="68">
        <v>21548</v>
      </c>
    </row>
    <row r="248" spans="1:14" x14ac:dyDescent="0.25">
      <c r="A248" s="69" t="s">
        <v>45</v>
      </c>
      <c r="B248" s="69" t="s">
        <v>250</v>
      </c>
      <c r="C248" s="69" t="s">
        <v>204</v>
      </c>
      <c r="D248" s="69" t="s">
        <v>205</v>
      </c>
      <c r="E248" s="69"/>
      <c r="F248" s="68">
        <v>0</v>
      </c>
      <c r="G248" s="68">
        <v>0</v>
      </c>
      <c r="H248" s="68">
        <v>0</v>
      </c>
      <c r="I248" s="68">
        <v>0</v>
      </c>
      <c r="J248" s="68">
        <v>0</v>
      </c>
      <c r="K248" s="68">
        <v>0</v>
      </c>
      <c r="L248" s="68">
        <v>0</v>
      </c>
      <c r="M248" s="68">
        <v>0</v>
      </c>
      <c r="N248" s="68">
        <v>0</v>
      </c>
    </row>
    <row r="249" spans="1:14" x14ac:dyDescent="0.25">
      <c r="A249" s="69" t="s">
        <v>45</v>
      </c>
      <c r="B249" s="69" t="s">
        <v>250</v>
      </c>
      <c r="C249" s="69" t="s">
        <v>206</v>
      </c>
      <c r="D249" s="69" t="s">
        <v>207</v>
      </c>
      <c r="E249" s="69"/>
      <c r="F249" s="68">
        <v>0</v>
      </c>
      <c r="G249" s="68">
        <v>0</v>
      </c>
      <c r="H249" s="68">
        <v>0</v>
      </c>
      <c r="I249" s="68">
        <v>0</v>
      </c>
      <c r="J249" s="68">
        <v>0</v>
      </c>
      <c r="K249" s="68">
        <v>23936</v>
      </c>
      <c r="L249" s="68">
        <v>0</v>
      </c>
      <c r="M249" s="68">
        <v>0</v>
      </c>
      <c r="N249" s="68">
        <v>23936</v>
      </c>
    </row>
    <row r="250" spans="1:14" x14ac:dyDescent="0.25">
      <c r="A250" s="69" t="s">
        <v>45</v>
      </c>
      <c r="B250" s="69" t="s">
        <v>250</v>
      </c>
      <c r="C250" s="69" t="s">
        <v>208</v>
      </c>
      <c r="D250" s="69" t="s">
        <v>209</v>
      </c>
      <c r="E250" s="69"/>
      <c r="F250" s="68">
        <v>0</v>
      </c>
      <c r="G250" s="68">
        <v>71952</v>
      </c>
      <c r="H250" s="68">
        <v>58984</v>
      </c>
      <c r="I250" s="68">
        <v>0</v>
      </c>
      <c r="J250" s="68">
        <v>0</v>
      </c>
      <c r="K250" s="68">
        <v>8960</v>
      </c>
      <c r="L250" s="68">
        <v>0</v>
      </c>
      <c r="M250" s="68">
        <v>0</v>
      </c>
      <c r="N250" s="68">
        <v>139896</v>
      </c>
    </row>
    <row r="251" spans="1:14" x14ac:dyDescent="0.25">
      <c r="A251" s="69" t="s">
        <v>45</v>
      </c>
      <c r="B251" s="69" t="s">
        <v>250</v>
      </c>
      <c r="C251" s="69" t="s">
        <v>210</v>
      </c>
      <c r="D251" s="69" t="s">
        <v>211</v>
      </c>
      <c r="E251" s="69"/>
      <c r="F251" s="68">
        <v>0</v>
      </c>
      <c r="G251" s="68">
        <v>0</v>
      </c>
      <c r="H251" s="68">
        <v>0</v>
      </c>
      <c r="I251" s="68">
        <v>0</v>
      </c>
      <c r="J251" s="68">
        <v>12448</v>
      </c>
      <c r="K251" s="68">
        <v>0</v>
      </c>
      <c r="L251" s="68">
        <v>0</v>
      </c>
      <c r="M251" s="68">
        <v>0</v>
      </c>
      <c r="N251" s="68">
        <v>12448</v>
      </c>
    </row>
    <row r="252" spans="1:14" x14ac:dyDescent="0.25">
      <c r="A252" s="69" t="s">
        <v>45</v>
      </c>
      <c r="B252" s="69" t="s">
        <v>250</v>
      </c>
      <c r="C252" s="69" t="s">
        <v>212</v>
      </c>
      <c r="D252" s="69" t="s">
        <v>213</v>
      </c>
      <c r="E252" s="69"/>
      <c r="F252" s="68">
        <v>0</v>
      </c>
      <c r="G252" s="68">
        <v>0</v>
      </c>
      <c r="H252" s="68">
        <v>0</v>
      </c>
      <c r="I252" s="68">
        <v>0</v>
      </c>
      <c r="J252" s="68">
        <v>0</v>
      </c>
      <c r="K252" s="68">
        <v>0</v>
      </c>
      <c r="L252" s="68">
        <v>0</v>
      </c>
      <c r="M252" s="68">
        <v>0</v>
      </c>
      <c r="N252" s="68">
        <v>0</v>
      </c>
    </row>
    <row r="253" spans="1:14" x14ac:dyDescent="0.25">
      <c r="A253" s="69" t="s">
        <v>45</v>
      </c>
      <c r="B253" s="69" t="s">
        <v>250</v>
      </c>
      <c r="C253" s="69" t="s">
        <v>214</v>
      </c>
      <c r="D253" s="69" t="s">
        <v>215</v>
      </c>
      <c r="E253" s="69"/>
      <c r="F253" s="68">
        <v>0</v>
      </c>
      <c r="G253" s="68">
        <v>0</v>
      </c>
      <c r="H253" s="68">
        <v>0</v>
      </c>
      <c r="I253" s="68">
        <v>0</v>
      </c>
      <c r="J253" s="68">
        <v>128</v>
      </c>
      <c r="K253" s="68">
        <v>0</v>
      </c>
      <c r="L253" s="68">
        <v>0</v>
      </c>
      <c r="M253" s="68">
        <v>0</v>
      </c>
      <c r="N253" s="68">
        <v>128</v>
      </c>
    </row>
    <row r="254" spans="1:14" x14ac:dyDescent="0.25">
      <c r="A254" s="69" t="s">
        <v>45</v>
      </c>
      <c r="B254" s="69" t="s">
        <v>250</v>
      </c>
      <c r="C254" s="69" t="s">
        <v>216</v>
      </c>
      <c r="D254" s="69" t="s">
        <v>217</v>
      </c>
      <c r="E254" s="69"/>
      <c r="F254" s="68">
        <v>32</v>
      </c>
      <c r="G254" s="68">
        <v>0</v>
      </c>
      <c r="H254" s="68">
        <v>0</v>
      </c>
      <c r="I254" s="68">
        <v>0</v>
      </c>
      <c r="J254" s="68">
        <v>0</v>
      </c>
      <c r="K254" s="68">
        <v>0</v>
      </c>
      <c r="L254" s="68">
        <v>0</v>
      </c>
      <c r="M254" s="68">
        <v>0</v>
      </c>
      <c r="N254" s="68">
        <v>32</v>
      </c>
    </row>
    <row r="255" spans="1:14" x14ac:dyDescent="0.25">
      <c r="A255" s="69" t="s">
        <v>45</v>
      </c>
      <c r="B255" s="69" t="s">
        <v>250</v>
      </c>
      <c r="C255" s="69" t="s">
        <v>218</v>
      </c>
      <c r="D255" s="69" t="s">
        <v>219</v>
      </c>
      <c r="E255" s="69"/>
      <c r="F255" s="68">
        <v>7488</v>
      </c>
      <c r="G255" s="68">
        <v>0</v>
      </c>
      <c r="H255" s="68">
        <v>0</v>
      </c>
      <c r="I255" s="68">
        <v>0</v>
      </c>
      <c r="J255" s="68">
        <v>16640</v>
      </c>
      <c r="K255" s="68">
        <v>0</v>
      </c>
      <c r="L255" s="68">
        <v>0</v>
      </c>
      <c r="M255" s="68">
        <v>0</v>
      </c>
      <c r="N255" s="68">
        <v>24128</v>
      </c>
    </row>
    <row r="256" spans="1:14" x14ac:dyDescent="0.25">
      <c r="A256" s="69" t="s">
        <v>45</v>
      </c>
      <c r="B256" s="69" t="s">
        <v>250</v>
      </c>
      <c r="C256" s="69" t="s">
        <v>220</v>
      </c>
      <c r="D256" s="69" t="s">
        <v>221</v>
      </c>
      <c r="E256" s="69"/>
      <c r="F256" s="68">
        <v>265584</v>
      </c>
      <c r="G256" s="68">
        <v>0</v>
      </c>
      <c r="H256" s="68">
        <v>0</v>
      </c>
      <c r="I256" s="68">
        <v>0</v>
      </c>
      <c r="J256" s="68">
        <v>880</v>
      </c>
      <c r="K256" s="68">
        <v>0</v>
      </c>
      <c r="L256" s="68">
        <v>0</v>
      </c>
      <c r="M256" s="68">
        <v>0</v>
      </c>
      <c r="N256" s="68">
        <v>266464</v>
      </c>
    </row>
    <row r="257" spans="1:14" x14ac:dyDescent="0.25">
      <c r="A257" s="69" t="s">
        <v>45</v>
      </c>
      <c r="B257" s="69" t="s">
        <v>250</v>
      </c>
      <c r="C257" s="69" t="s">
        <v>222</v>
      </c>
      <c r="D257" s="69" t="s">
        <v>223</v>
      </c>
      <c r="E257" s="69"/>
      <c r="F257" s="68">
        <v>67264</v>
      </c>
      <c r="G257" s="68">
        <v>0</v>
      </c>
      <c r="H257" s="68">
        <v>0</v>
      </c>
      <c r="I257" s="68">
        <v>0</v>
      </c>
      <c r="J257" s="68">
        <v>96</v>
      </c>
      <c r="K257" s="68">
        <v>0</v>
      </c>
      <c r="L257" s="68">
        <v>972</v>
      </c>
      <c r="M257" s="68">
        <v>0</v>
      </c>
      <c r="N257" s="68">
        <v>68332</v>
      </c>
    </row>
    <row r="258" spans="1:14" x14ac:dyDescent="0.25">
      <c r="A258" s="69" t="s">
        <v>45</v>
      </c>
      <c r="B258" s="69" t="s">
        <v>250</v>
      </c>
      <c r="C258" s="69" t="s">
        <v>224</v>
      </c>
      <c r="D258" s="69" t="s">
        <v>225</v>
      </c>
      <c r="E258" s="69"/>
      <c r="F258" s="68">
        <v>0</v>
      </c>
      <c r="G258" s="68">
        <v>0</v>
      </c>
      <c r="H258" s="68">
        <v>0</v>
      </c>
      <c r="I258" s="68">
        <v>0</v>
      </c>
      <c r="J258" s="68">
        <v>0</v>
      </c>
      <c r="K258" s="68">
        <v>0</v>
      </c>
      <c r="L258" s="68">
        <v>0</v>
      </c>
      <c r="M258" s="68">
        <v>0</v>
      </c>
      <c r="N258" s="68">
        <v>0</v>
      </c>
    </row>
    <row r="259" spans="1:14" x14ac:dyDescent="0.25">
      <c r="A259" s="69" t="s">
        <v>45</v>
      </c>
      <c r="B259" s="69" t="s">
        <v>250</v>
      </c>
      <c r="C259" s="69" t="s">
        <v>226</v>
      </c>
      <c r="D259" s="69" t="s">
        <v>227</v>
      </c>
      <c r="E259" s="69"/>
      <c r="F259" s="68">
        <v>526464</v>
      </c>
      <c r="G259" s="68">
        <v>303200</v>
      </c>
      <c r="H259" s="68">
        <v>58984</v>
      </c>
      <c r="I259" s="68">
        <v>14572</v>
      </c>
      <c r="J259" s="68">
        <v>378784</v>
      </c>
      <c r="K259" s="68">
        <v>227776</v>
      </c>
      <c r="L259" s="68">
        <v>4943</v>
      </c>
      <c r="M259" s="68">
        <v>15398</v>
      </c>
      <c r="N259" s="68">
        <v>1530121</v>
      </c>
    </row>
    <row r="260" spans="1:14" x14ac:dyDescent="0.25">
      <c r="D260" s="67" t="s">
        <v>228</v>
      </c>
      <c r="E260" s="67"/>
    </row>
    <row r="261" spans="1:14" x14ac:dyDescent="0.25">
      <c r="A261" s="69" t="s">
        <v>45</v>
      </c>
      <c r="B261" s="69" t="s">
        <v>250</v>
      </c>
      <c r="C261" s="69" t="s">
        <v>229</v>
      </c>
      <c r="D261" s="69" t="s">
        <v>230</v>
      </c>
      <c r="E261" s="69"/>
      <c r="F261" s="68">
        <v>162</v>
      </c>
      <c r="G261" s="68">
        <v>0</v>
      </c>
      <c r="H261" s="68">
        <v>0</v>
      </c>
      <c r="I261" s="68">
        <v>0</v>
      </c>
      <c r="J261" s="68">
        <v>0</v>
      </c>
      <c r="K261" s="68">
        <v>0</v>
      </c>
      <c r="L261" s="68">
        <v>0</v>
      </c>
      <c r="M261" s="68">
        <v>0</v>
      </c>
      <c r="N261" s="68">
        <v>162</v>
      </c>
    </row>
    <row r="262" spans="1:14" x14ac:dyDescent="0.25">
      <c r="A262" s="69" t="s">
        <v>45</v>
      </c>
      <c r="B262" s="69" t="s">
        <v>250</v>
      </c>
      <c r="C262" s="69" t="s">
        <v>231</v>
      </c>
      <c r="D262" s="69" t="s">
        <v>232</v>
      </c>
      <c r="E262" s="69"/>
      <c r="F262" s="68">
        <v>0</v>
      </c>
      <c r="G262" s="68">
        <v>0</v>
      </c>
      <c r="H262" s="68">
        <v>0</v>
      </c>
      <c r="I262" s="68">
        <v>0</v>
      </c>
      <c r="J262" s="68">
        <v>0</v>
      </c>
      <c r="K262" s="68">
        <v>0</v>
      </c>
      <c r="L262" s="68">
        <v>0</v>
      </c>
      <c r="M262" s="68">
        <v>0</v>
      </c>
      <c r="N262" s="68">
        <v>0</v>
      </c>
    </row>
    <row r="263" spans="1:14" x14ac:dyDescent="0.25">
      <c r="A263" s="69" t="s">
        <v>45</v>
      </c>
      <c r="B263" s="69" t="s">
        <v>250</v>
      </c>
      <c r="C263" s="69" t="s">
        <v>233</v>
      </c>
      <c r="D263" s="69" t="s">
        <v>234</v>
      </c>
      <c r="E263" s="69"/>
      <c r="F263" s="68">
        <v>2187</v>
      </c>
      <c r="G263" s="68">
        <v>461</v>
      </c>
      <c r="H263" s="68">
        <v>0</v>
      </c>
      <c r="I263" s="68">
        <v>0</v>
      </c>
      <c r="J263" s="68">
        <v>0</v>
      </c>
      <c r="K263" s="68">
        <v>0</v>
      </c>
      <c r="L263" s="68">
        <v>0</v>
      </c>
      <c r="M263" s="68">
        <v>0</v>
      </c>
      <c r="N263" s="68">
        <v>2648</v>
      </c>
    </row>
    <row r="264" spans="1:14" x14ac:dyDescent="0.25">
      <c r="A264" s="69" t="s">
        <v>45</v>
      </c>
      <c r="B264" s="69" t="s">
        <v>250</v>
      </c>
      <c r="C264" s="69" t="s">
        <v>235</v>
      </c>
      <c r="D264" s="69" t="s">
        <v>236</v>
      </c>
      <c r="E264" s="69"/>
      <c r="F264" s="68">
        <v>0</v>
      </c>
      <c r="G264" s="68">
        <v>132</v>
      </c>
      <c r="H264" s="68">
        <v>0</v>
      </c>
      <c r="I264" s="68">
        <v>0</v>
      </c>
      <c r="J264" s="68">
        <v>0</v>
      </c>
      <c r="K264" s="68">
        <v>0</v>
      </c>
      <c r="L264" s="68">
        <v>0</v>
      </c>
      <c r="M264" s="68">
        <v>0</v>
      </c>
      <c r="N264" s="68">
        <v>132</v>
      </c>
    </row>
    <row r="265" spans="1:14" x14ac:dyDescent="0.25">
      <c r="A265" s="69" t="s">
        <v>45</v>
      </c>
      <c r="B265" s="69" t="s">
        <v>250</v>
      </c>
      <c r="C265" s="69" t="s">
        <v>237</v>
      </c>
      <c r="D265" s="69" t="s">
        <v>238</v>
      </c>
      <c r="E265" s="69"/>
      <c r="F265" s="68">
        <v>2349</v>
      </c>
      <c r="G265" s="68">
        <v>593</v>
      </c>
      <c r="H265" s="68">
        <v>0</v>
      </c>
      <c r="I265" s="68">
        <v>0</v>
      </c>
      <c r="J265" s="68">
        <v>0</v>
      </c>
      <c r="K265" s="68">
        <v>0</v>
      </c>
      <c r="L265" s="68">
        <v>0</v>
      </c>
      <c r="M265" s="68">
        <v>0</v>
      </c>
      <c r="N265" s="68">
        <v>2942</v>
      </c>
    </row>
    <row r="268" spans="1:14" x14ac:dyDescent="0.25">
      <c r="A268" s="67" t="s">
        <v>251</v>
      </c>
    </row>
    <row r="269" spans="1:14" x14ac:dyDescent="0.25">
      <c r="A269" s="69" t="s">
        <v>0</v>
      </c>
      <c r="B269" s="69" t="s">
        <v>162</v>
      </c>
      <c r="C269" s="69" t="s">
        <v>115</v>
      </c>
      <c r="D269" s="67" t="s">
        <v>129</v>
      </c>
      <c r="E269" s="67"/>
      <c r="F269" s="68" t="s">
        <v>163</v>
      </c>
      <c r="G269" s="68" t="s">
        <v>164</v>
      </c>
      <c r="H269" s="68" t="s">
        <v>165</v>
      </c>
      <c r="I269" s="68" t="s">
        <v>166</v>
      </c>
      <c r="J269" s="68" t="s">
        <v>167</v>
      </c>
      <c r="K269" s="68" t="s">
        <v>168</v>
      </c>
      <c r="L269" s="68" t="s">
        <v>169</v>
      </c>
      <c r="M269" s="68" t="s">
        <v>170</v>
      </c>
      <c r="N269" s="68" t="s">
        <v>1</v>
      </c>
    </row>
    <row r="270" spans="1:14" x14ac:dyDescent="0.25">
      <c r="A270" s="69" t="s">
        <v>41</v>
      </c>
      <c r="B270" s="69" t="s">
        <v>252</v>
      </c>
      <c r="C270" s="69" t="s">
        <v>172</v>
      </c>
      <c r="D270" s="69" t="s">
        <v>173</v>
      </c>
      <c r="E270" s="69"/>
      <c r="F270" s="68">
        <v>72096</v>
      </c>
      <c r="G270" s="68">
        <v>0</v>
      </c>
      <c r="H270" s="68">
        <v>0</v>
      </c>
      <c r="I270" s="68">
        <v>0</v>
      </c>
      <c r="J270" s="68">
        <v>14496</v>
      </c>
      <c r="K270" s="68">
        <v>0</v>
      </c>
      <c r="L270" s="68">
        <v>0</v>
      </c>
      <c r="M270" s="68">
        <v>0</v>
      </c>
      <c r="N270" s="68">
        <v>86592</v>
      </c>
    </row>
    <row r="271" spans="1:14" x14ac:dyDescent="0.25">
      <c r="A271" s="69" t="s">
        <v>41</v>
      </c>
      <c r="B271" s="69" t="s">
        <v>252</v>
      </c>
      <c r="C271" s="69" t="s">
        <v>174</v>
      </c>
      <c r="D271" s="69" t="s">
        <v>175</v>
      </c>
      <c r="E271" s="69"/>
      <c r="F271" s="68">
        <v>0</v>
      </c>
      <c r="G271" s="68">
        <v>0</v>
      </c>
      <c r="H271" s="68">
        <v>0</v>
      </c>
      <c r="I271" s="68">
        <v>0</v>
      </c>
      <c r="J271" s="68">
        <v>77184</v>
      </c>
      <c r="K271" s="68">
        <v>0</v>
      </c>
      <c r="L271" s="68">
        <v>57330</v>
      </c>
      <c r="M271" s="68">
        <v>0</v>
      </c>
      <c r="N271" s="68">
        <v>134514</v>
      </c>
    </row>
    <row r="272" spans="1:14" x14ac:dyDescent="0.25">
      <c r="A272" s="69" t="s">
        <v>41</v>
      </c>
      <c r="B272" s="69" t="s">
        <v>252</v>
      </c>
      <c r="C272" s="69" t="s">
        <v>176</v>
      </c>
      <c r="D272" s="69" t="s">
        <v>177</v>
      </c>
      <c r="E272" s="69"/>
      <c r="F272" s="68">
        <v>0</v>
      </c>
      <c r="G272" s="68">
        <v>374832</v>
      </c>
      <c r="H272" s="68">
        <v>0</v>
      </c>
      <c r="I272" s="68">
        <v>0</v>
      </c>
      <c r="J272" s="68">
        <v>0</v>
      </c>
      <c r="K272" s="68">
        <v>1152</v>
      </c>
      <c r="L272" s="68">
        <v>0</v>
      </c>
      <c r="M272" s="68">
        <v>0</v>
      </c>
      <c r="N272" s="68">
        <v>375984</v>
      </c>
    </row>
    <row r="273" spans="1:14" x14ac:dyDescent="0.25">
      <c r="A273" s="69" t="s">
        <v>41</v>
      </c>
      <c r="B273" s="69" t="s">
        <v>252</v>
      </c>
      <c r="C273" s="69" t="s">
        <v>178</v>
      </c>
      <c r="D273" s="69" t="s">
        <v>179</v>
      </c>
      <c r="E273" s="69"/>
      <c r="F273" s="68">
        <v>93792</v>
      </c>
      <c r="G273" s="68">
        <v>70208</v>
      </c>
      <c r="H273" s="68">
        <v>0</v>
      </c>
      <c r="I273" s="68">
        <v>0</v>
      </c>
      <c r="J273" s="68">
        <v>295824</v>
      </c>
      <c r="K273" s="68">
        <v>146400</v>
      </c>
      <c r="L273" s="68">
        <v>74922</v>
      </c>
      <c r="M273" s="68">
        <v>0</v>
      </c>
      <c r="N273" s="68">
        <v>681146</v>
      </c>
    </row>
    <row r="274" spans="1:14" x14ac:dyDescent="0.25">
      <c r="A274" s="69" t="s">
        <v>41</v>
      </c>
      <c r="B274" s="69" t="s">
        <v>252</v>
      </c>
      <c r="C274" s="69" t="s">
        <v>180</v>
      </c>
      <c r="D274" s="69" t="s">
        <v>181</v>
      </c>
      <c r="E274" s="69"/>
      <c r="F274" s="68">
        <v>0</v>
      </c>
      <c r="G274" s="68">
        <v>0</v>
      </c>
      <c r="H274" s="68">
        <v>0</v>
      </c>
      <c r="I274" s="68">
        <v>0</v>
      </c>
      <c r="J274" s="68">
        <v>25088</v>
      </c>
      <c r="K274" s="68">
        <v>0</v>
      </c>
      <c r="L274" s="68">
        <v>480</v>
      </c>
      <c r="M274" s="68">
        <v>0</v>
      </c>
      <c r="N274" s="68">
        <v>25568</v>
      </c>
    </row>
    <row r="275" spans="1:14" x14ac:dyDescent="0.25">
      <c r="A275" s="69" t="s">
        <v>41</v>
      </c>
      <c r="B275" s="69" t="s">
        <v>252</v>
      </c>
      <c r="C275" s="69" t="s">
        <v>182</v>
      </c>
      <c r="D275" s="69" t="s">
        <v>183</v>
      </c>
      <c r="E275" s="69"/>
      <c r="F275" s="68">
        <v>10272</v>
      </c>
      <c r="G275" s="68">
        <v>0</v>
      </c>
      <c r="H275" s="68">
        <v>0</v>
      </c>
      <c r="I275" s="68">
        <v>0</v>
      </c>
      <c r="J275" s="68">
        <v>21296</v>
      </c>
      <c r="K275" s="68">
        <v>0</v>
      </c>
      <c r="L275" s="68">
        <v>0</v>
      </c>
      <c r="M275" s="68">
        <v>0</v>
      </c>
      <c r="N275" s="68">
        <v>31568</v>
      </c>
    </row>
    <row r="276" spans="1:14" x14ac:dyDescent="0.25">
      <c r="A276" s="69" t="s">
        <v>41</v>
      </c>
      <c r="B276" s="69" t="s">
        <v>252</v>
      </c>
      <c r="C276" s="69" t="s">
        <v>184</v>
      </c>
      <c r="D276" s="69" t="s">
        <v>185</v>
      </c>
      <c r="E276" s="69"/>
      <c r="F276" s="68">
        <v>0</v>
      </c>
      <c r="G276" s="68">
        <v>28480</v>
      </c>
      <c r="H276" s="68">
        <v>0</v>
      </c>
      <c r="I276" s="68">
        <v>0</v>
      </c>
      <c r="J276" s="68">
        <v>0</v>
      </c>
      <c r="K276" s="68">
        <v>156864</v>
      </c>
      <c r="L276" s="68">
        <v>0</v>
      </c>
      <c r="M276" s="68">
        <v>592</v>
      </c>
      <c r="N276" s="68">
        <v>185936</v>
      </c>
    </row>
    <row r="277" spans="1:14" x14ac:dyDescent="0.25">
      <c r="A277" s="69" t="s">
        <v>41</v>
      </c>
      <c r="B277" s="69" t="s">
        <v>252</v>
      </c>
      <c r="C277" s="69" t="s">
        <v>186</v>
      </c>
      <c r="D277" s="69" t="s">
        <v>187</v>
      </c>
      <c r="E277" s="69"/>
      <c r="F277" s="68">
        <v>0</v>
      </c>
      <c r="G277" s="68">
        <v>0</v>
      </c>
      <c r="H277" s="68">
        <v>0</v>
      </c>
      <c r="I277" s="68">
        <v>0</v>
      </c>
      <c r="J277" s="68">
        <v>32496</v>
      </c>
      <c r="K277" s="68">
        <v>0</v>
      </c>
      <c r="L277" s="68">
        <v>33160</v>
      </c>
      <c r="M277" s="68">
        <v>0</v>
      </c>
      <c r="N277" s="68">
        <v>65656</v>
      </c>
    </row>
    <row r="278" spans="1:14" x14ac:dyDescent="0.25">
      <c r="A278" s="69" t="s">
        <v>41</v>
      </c>
      <c r="B278" s="69" t="s">
        <v>252</v>
      </c>
      <c r="C278" s="69" t="s">
        <v>188</v>
      </c>
      <c r="D278" s="69" t="s">
        <v>189</v>
      </c>
      <c r="E278" s="69"/>
      <c r="F278" s="68">
        <v>15840</v>
      </c>
      <c r="G278" s="68">
        <v>24576</v>
      </c>
      <c r="H278" s="68">
        <v>0</v>
      </c>
      <c r="I278" s="68">
        <v>0</v>
      </c>
      <c r="J278" s="68">
        <v>127120</v>
      </c>
      <c r="K278" s="68">
        <v>0</v>
      </c>
      <c r="L278" s="68">
        <v>1450</v>
      </c>
      <c r="M278" s="68">
        <v>0</v>
      </c>
      <c r="N278" s="68">
        <v>168986</v>
      </c>
    </row>
    <row r="279" spans="1:14" x14ac:dyDescent="0.25">
      <c r="A279" s="69" t="s">
        <v>41</v>
      </c>
      <c r="B279" s="69" t="s">
        <v>252</v>
      </c>
      <c r="C279" s="69" t="s">
        <v>190</v>
      </c>
      <c r="D279" s="69" t="s">
        <v>191</v>
      </c>
      <c r="E279" s="69"/>
      <c r="F279" s="68">
        <v>0</v>
      </c>
      <c r="G279" s="68">
        <v>4112</v>
      </c>
      <c r="H279" s="68">
        <v>0</v>
      </c>
      <c r="I279" s="68">
        <v>0</v>
      </c>
      <c r="J279" s="68">
        <v>0</v>
      </c>
      <c r="K279" s="68">
        <v>0</v>
      </c>
      <c r="L279" s="68">
        <v>0</v>
      </c>
      <c r="M279" s="68">
        <v>0</v>
      </c>
      <c r="N279" s="68">
        <v>4112</v>
      </c>
    </row>
    <row r="280" spans="1:14" x14ac:dyDescent="0.25">
      <c r="A280" s="69" t="s">
        <v>41</v>
      </c>
      <c r="B280" s="69" t="s">
        <v>252</v>
      </c>
      <c r="C280" s="69" t="s">
        <v>192</v>
      </c>
      <c r="D280" s="69" t="s">
        <v>193</v>
      </c>
      <c r="E280" s="69"/>
      <c r="F280" s="68">
        <v>0</v>
      </c>
      <c r="G280" s="68">
        <v>0</v>
      </c>
      <c r="H280" s="68">
        <v>0</v>
      </c>
      <c r="I280" s="68">
        <v>0</v>
      </c>
      <c r="J280" s="68">
        <v>0</v>
      </c>
      <c r="K280" s="68">
        <v>56640</v>
      </c>
      <c r="L280" s="68">
        <v>0</v>
      </c>
      <c r="M280" s="68">
        <v>69035</v>
      </c>
      <c r="N280" s="68">
        <v>125675</v>
      </c>
    </row>
    <row r="281" spans="1:14" x14ac:dyDescent="0.25">
      <c r="A281" s="69" t="s">
        <v>41</v>
      </c>
      <c r="B281" s="69" t="s">
        <v>252</v>
      </c>
      <c r="C281" s="69" t="s">
        <v>194</v>
      </c>
      <c r="D281" s="69" t="s">
        <v>195</v>
      </c>
      <c r="E281" s="69"/>
      <c r="F281" s="68">
        <v>596496</v>
      </c>
      <c r="G281" s="68">
        <v>0</v>
      </c>
      <c r="H281" s="68">
        <v>0</v>
      </c>
      <c r="I281" s="68">
        <v>81136</v>
      </c>
      <c r="J281" s="68">
        <v>3136</v>
      </c>
      <c r="K281" s="68">
        <v>0</v>
      </c>
      <c r="L281" s="68">
        <v>0</v>
      </c>
      <c r="M281" s="68">
        <v>0</v>
      </c>
      <c r="N281" s="68">
        <v>680768</v>
      </c>
    </row>
    <row r="282" spans="1:14" x14ac:dyDescent="0.25">
      <c r="A282" s="69" t="s">
        <v>41</v>
      </c>
      <c r="B282" s="69" t="s">
        <v>252</v>
      </c>
      <c r="C282" s="69" t="s">
        <v>196</v>
      </c>
      <c r="D282" s="69" t="s">
        <v>197</v>
      </c>
      <c r="E282" s="69"/>
      <c r="F282" s="68">
        <v>150112</v>
      </c>
      <c r="G282" s="68">
        <v>0</v>
      </c>
      <c r="H282" s="68">
        <v>0</v>
      </c>
      <c r="I282" s="68">
        <v>0</v>
      </c>
      <c r="J282" s="68">
        <v>0</v>
      </c>
      <c r="K282" s="68">
        <v>0</v>
      </c>
      <c r="L282" s="68">
        <v>0</v>
      </c>
      <c r="M282" s="68">
        <v>0</v>
      </c>
      <c r="N282" s="68">
        <v>150112</v>
      </c>
    </row>
    <row r="283" spans="1:14" x14ac:dyDescent="0.25">
      <c r="A283" s="69" t="s">
        <v>41</v>
      </c>
      <c r="B283" s="69" t="s">
        <v>252</v>
      </c>
      <c r="C283" s="69" t="s">
        <v>198</v>
      </c>
      <c r="D283" s="69" t="s">
        <v>199</v>
      </c>
      <c r="E283" s="69"/>
      <c r="F283" s="68">
        <v>0</v>
      </c>
      <c r="G283" s="68">
        <v>0</v>
      </c>
      <c r="H283" s="68">
        <v>0</v>
      </c>
      <c r="I283" s="68">
        <v>0</v>
      </c>
      <c r="J283" s="68">
        <v>0</v>
      </c>
      <c r="K283" s="68">
        <v>130944</v>
      </c>
      <c r="L283" s="68">
        <v>0</v>
      </c>
      <c r="M283" s="68">
        <v>4038</v>
      </c>
      <c r="N283" s="68">
        <v>134982</v>
      </c>
    </row>
    <row r="284" spans="1:14" x14ac:dyDescent="0.25">
      <c r="A284" s="69" t="s">
        <v>41</v>
      </c>
      <c r="B284" s="69" t="s">
        <v>252</v>
      </c>
      <c r="C284" s="69" t="s">
        <v>200</v>
      </c>
      <c r="D284" s="69" t="s">
        <v>201</v>
      </c>
      <c r="E284" s="69"/>
      <c r="F284" s="68">
        <v>0</v>
      </c>
      <c r="G284" s="68">
        <v>0</v>
      </c>
      <c r="H284" s="68">
        <v>0</v>
      </c>
      <c r="I284" s="68">
        <v>0</v>
      </c>
      <c r="J284" s="68">
        <v>0</v>
      </c>
      <c r="K284" s="68">
        <v>0</v>
      </c>
      <c r="L284" s="68">
        <v>0</v>
      </c>
      <c r="M284" s="68">
        <v>0</v>
      </c>
      <c r="N284" s="68">
        <v>0</v>
      </c>
    </row>
    <row r="285" spans="1:14" x14ac:dyDescent="0.25">
      <c r="A285" s="69" t="s">
        <v>41</v>
      </c>
      <c r="B285" s="69" t="s">
        <v>252</v>
      </c>
      <c r="C285" s="69" t="s">
        <v>202</v>
      </c>
      <c r="D285" s="69" t="s">
        <v>203</v>
      </c>
      <c r="E285" s="69"/>
      <c r="F285" s="68">
        <v>9936</v>
      </c>
      <c r="G285" s="68">
        <v>0</v>
      </c>
      <c r="H285" s="68">
        <v>0</v>
      </c>
      <c r="I285" s="68">
        <v>0</v>
      </c>
      <c r="J285" s="68">
        <v>13920</v>
      </c>
      <c r="K285" s="68">
        <v>128208</v>
      </c>
      <c r="L285" s="68">
        <v>3992</v>
      </c>
      <c r="M285" s="68">
        <v>20883</v>
      </c>
      <c r="N285" s="68">
        <v>176939</v>
      </c>
    </row>
    <row r="286" spans="1:14" x14ac:dyDescent="0.25">
      <c r="A286" s="69" t="s">
        <v>41</v>
      </c>
      <c r="B286" s="69" t="s">
        <v>252</v>
      </c>
      <c r="C286" s="69" t="s">
        <v>204</v>
      </c>
      <c r="D286" s="69" t="s">
        <v>205</v>
      </c>
      <c r="E286" s="69"/>
      <c r="F286" s="68">
        <v>0</v>
      </c>
      <c r="G286" s="68">
        <v>0</v>
      </c>
      <c r="H286" s="68">
        <v>0</v>
      </c>
      <c r="I286" s="68">
        <v>0</v>
      </c>
      <c r="J286" s="68">
        <v>0</v>
      </c>
      <c r="K286" s="68">
        <v>0</v>
      </c>
      <c r="L286" s="68">
        <v>0</v>
      </c>
      <c r="M286" s="68">
        <v>0</v>
      </c>
      <c r="N286" s="68">
        <v>0</v>
      </c>
    </row>
    <row r="287" spans="1:14" x14ac:dyDescent="0.25">
      <c r="A287" s="69" t="s">
        <v>41</v>
      </c>
      <c r="B287" s="69" t="s">
        <v>252</v>
      </c>
      <c r="C287" s="69" t="s">
        <v>206</v>
      </c>
      <c r="D287" s="69" t="s">
        <v>207</v>
      </c>
      <c r="E287" s="69"/>
      <c r="F287" s="68">
        <v>0</v>
      </c>
      <c r="G287" s="68">
        <v>0</v>
      </c>
      <c r="H287" s="68">
        <v>0</v>
      </c>
      <c r="I287" s="68">
        <v>0</v>
      </c>
      <c r="J287" s="68">
        <v>0</v>
      </c>
      <c r="K287" s="68">
        <v>64096</v>
      </c>
      <c r="L287" s="68">
        <v>0</v>
      </c>
      <c r="M287" s="68">
        <v>0</v>
      </c>
      <c r="N287" s="68">
        <v>64096</v>
      </c>
    </row>
    <row r="288" spans="1:14" x14ac:dyDescent="0.25">
      <c r="A288" s="69" t="s">
        <v>41</v>
      </c>
      <c r="B288" s="69" t="s">
        <v>252</v>
      </c>
      <c r="C288" s="69" t="s">
        <v>208</v>
      </c>
      <c r="D288" s="69" t="s">
        <v>209</v>
      </c>
      <c r="E288" s="69"/>
      <c r="F288" s="68">
        <v>0</v>
      </c>
      <c r="G288" s="68">
        <v>290960</v>
      </c>
      <c r="H288" s="68">
        <v>139552</v>
      </c>
      <c r="I288" s="68">
        <v>0</v>
      </c>
      <c r="J288" s="68">
        <v>0</v>
      </c>
      <c r="K288" s="68">
        <v>0</v>
      </c>
      <c r="L288" s="68">
        <v>0</v>
      </c>
      <c r="M288" s="68">
        <v>0</v>
      </c>
      <c r="N288" s="68">
        <v>430512</v>
      </c>
    </row>
    <row r="289" spans="1:14" x14ac:dyDescent="0.25">
      <c r="A289" s="69" t="s">
        <v>41</v>
      </c>
      <c r="B289" s="69" t="s">
        <v>252</v>
      </c>
      <c r="C289" s="69" t="s">
        <v>210</v>
      </c>
      <c r="D289" s="69" t="s">
        <v>211</v>
      </c>
      <c r="E289" s="69"/>
      <c r="F289" s="68">
        <v>0</v>
      </c>
      <c r="G289" s="68">
        <v>0</v>
      </c>
      <c r="H289" s="68">
        <v>0</v>
      </c>
      <c r="I289" s="68">
        <v>0</v>
      </c>
      <c r="J289" s="68">
        <v>30832</v>
      </c>
      <c r="K289" s="68">
        <v>0</v>
      </c>
      <c r="L289" s="68">
        <v>0</v>
      </c>
      <c r="M289" s="68">
        <v>0</v>
      </c>
      <c r="N289" s="68">
        <v>30832</v>
      </c>
    </row>
    <row r="290" spans="1:14" x14ac:dyDescent="0.25">
      <c r="A290" s="69" t="s">
        <v>41</v>
      </c>
      <c r="B290" s="69" t="s">
        <v>252</v>
      </c>
      <c r="C290" s="69" t="s">
        <v>212</v>
      </c>
      <c r="D290" s="69" t="s">
        <v>213</v>
      </c>
      <c r="E290" s="69"/>
      <c r="F290" s="68">
        <v>0</v>
      </c>
      <c r="G290" s="68">
        <v>0</v>
      </c>
      <c r="H290" s="68">
        <v>0</v>
      </c>
      <c r="I290" s="68">
        <v>0</v>
      </c>
      <c r="J290" s="68">
        <v>25072</v>
      </c>
      <c r="K290" s="68">
        <v>0</v>
      </c>
      <c r="L290" s="68">
        <v>30560</v>
      </c>
      <c r="M290" s="68">
        <v>0</v>
      </c>
      <c r="N290" s="68">
        <v>55632</v>
      </c>
    </row>
    <row r="291" spans="1:14" x14ac:dyDescent="0.25">
      <c r="A291" s="69" t="s">
        <v>41</v>
      </c>
      <c r="B291" s="69" t="s">
        <v>252</v>
      </c>
      <c r="C291" s="69" t="s">
        <v>214</v>
      </c>
      <c r="D291" s="69" t="s">
        <v>215</v>
      </c>
      <c r="E291" s="69"/>
      <c r="F291" s="68">
        <v>0</v>
      </c>
      <c r="G291" s="68">
        <v>0</v>
      </c>
      <c r="H291" s="68">
        <v>0</v>
      </c>
      <c r="I291" s="68">
        <v>0</v>
      </c>
      <c r="J291" s="68">
        <v>23424</v>
      </c>
      <c r="K291" s="68">
        <v>0</v>
      </c>
      <c r="L291" s="68">
        <v>0</v>
      </c>
      <c r="M291" s="68">
        <v>0</v>
      </c>
      <c r="N291" s="68">
        <v>23424</v>
      </c>
    </row>
    <row r="292" spans="1:14" x14ac:dyDescent="0.25">
      <c r="A292" s="69" t="s">
        <v>41</v>
      </c>
      <c r="B292" s="69" t="s">
        <v>252</v>
      </c>
      <c r="C292" s="69" t="s">
        <v>216</v>
      </c>
      <c r="D292" s="69" t="s">
        <v>217</v>
      </c>
      <c r="E292" s="69"/>
      <c r="F292" s="68">
        <v>82992</v>
      </c>
      <c r="G292" s="68">
        <v>0</v>
      </c>
      <c r="H292" s="68">
        <v>0</v>
      </c>
      <c r="I292" s="68">
        <v>0</v>
      </c>
      <c r="J292" s="68">
        <v>0</v>
      </c>
      <c r="K292" s="68">
        <v>0</v>
      </c>
      <c r="L292" s="68">
        <v>8080</v>
      </c>
      <c r="M292" s="68">
        <v>0</v>
      </c>
      <c r="N292" s="68">
        <v>91072</v>
      </c>
    </row>
    <row r="293" spans="1:14" x14ac:dyDescent="0.25">
      <c r="A293" s="69" t="s">
        <v>41</v>
      </c>
      <c r="B293" s="69" t="s">
        <v>252</v>
      </c>
      <c r="C293" s="69" t="s">
        <v>218</v>
      </c>
      <c r="D293" s="69" t="s">
        <v>219</v>
      </c>
      <c r="E293" s="69"/>
      <c r="F293" s="68">
        <v>84144</v>
      </c>
      <c r="G293" s="68">
        <v>0</v>
      </c>
      <c r="H293" s="68">
        <v>0</v>
      </c>
      <c r="I293" s="68">
        <v>0</v>
      </c>
      <c r="J293" s="68">
        <v>52880</v>
      </c>
      <c r="K293" s="68">
        <v>0</v>
      </c>
      <c r="L293" s="68">
        <v>24754</v>
      </c>
      <c r="M293" s="68">
        <v>0</v>
      </c>
      <c r="N293" s="68">
        <v>161778</v>
      </c>
    </row>
    <row r="294" spans="1:14" x14ac:dyDescent="0.25">
      <c r="A294" s="69" t="s">
        <v>41</v>
      </c>
      <c r="B294" s="69" t="s">
        <v>252</v>
      </c>
      <c r="C294" s="69" t="s">
        <v>220</v>
      </c>
      <c r="D294" s="69" t="s">
        <v>221</v>
      </c>
      <c r="E294" s="69"/>
      <c r="F294" s="68">
        <v>1079624</v>
      </c>
      <c r="G294" s="68">
        <v>0</v>
      </c>
      <c r="H294" s="68">
        <v>0</v>
      </c>
      <c r="I294" s="68">
        <v>0</v>
      </c>
      <c r="J294" s="68">
        <v>27904</v>
      </c>
      <c r="K294" s="68">
        <v>0</v>
      </c>
      <c r="L294" s="68">
        <v>0</v>
      </c>
      <c r="M294" s="68">
        <v>0</v>
      </c>
      <c r="N294" s="68">
        <v>1107528</v>
      </c>
    </row>
    <row r="295" spans="1:14" x14ac:dyDescent="0.25">
      <c r="A295" s="69" t="s">
        <v>41</v>
      </c>
      <c r="B295" s="69" t="s">
        <v>252</v>
      </c>
      <c r="C295" s="69" t="s">
        <v>222</v>
      </c>
      <c r="D295" s="69" t="s">
        <v>223</v>
      </c>
      <c r="E295" s="69"/>
      <c r="F295" s="68">
        <v>217568</v>
      </c>
      <c r="G295" s="68">
        <v>0</v>
      </c>
      <c r="H295" s="68">
        <v>0</v>
      </c>
      <c r="I295" s="68">
        <v>0</v>
      </c>
      <c r="J295" s="68">
        <v>17488</v>
      </c>
      <c r="K295" s="68">
        <v>0</v>
      </c>
      <c r="L295" s="68">
        <v>272</v>
      </c>
      <c r="M295" s="68">
        <v>0</v>
      </c>
      <c r="N295" s="68">
        <v>235328</v>
      </c>
    </row>
    <row r="296" spans="1:14" x14ac:dyDescent="0.25">
      <c r="A296" s="69" t="s">
        <v>41</v>
      </c>
      <c r="B296" s="69" t="s">
        <v>252</v>
      </c>
      <c r="C296" s="69" t="s">
        <v>224</v>
      </c>
      <c r="D296" s="69" t="s">
        <v>225</v>
      </c>
      <c r="E296" s="69"/>
      <c r="F296" s="68">
        <v>0</v>
      </c>
      <c r="G296" s="68">
        <v>0</v>
      </c>
      <c r="H296" s="68">
        <v>0</v>
      </c>
      <c r="I296" s="68">
        <v>0</v>
      </c>
      <c r="J296" s="68">
        <v>0</v>
      </c>
      <c r="K296" s="68">
        <v>0</v>
      </c>
      <c r="L296" s="68">
        <v>0</v>
      </c>
      <c r="M296" s="68">
        <v>0</v>
      </c>
      <c r="N296" s="68">
        <v>0</v>
      </c>
    </row>
    <row r="297" spans="1:14" x14ac:dyDescent="0.25">
      <c r="A297" s="69" t="s">
        <v>41</v>
      </c>
      <c r="B297" s="69" t="s">
        <v>252</v>
      </c>
      <c r="C297" s="69" t="s">
        <v>226</v>
      </c>
      <c r="D297" s="69" t="s">
        <v>227</v>
      </c>
      <c r="E297" s="69"/>
      <c r="F297" s="68">
        <v>2412872</v>
      </c>
      <c r="G297" s="68">
        <v>793168</v>
      </c>
      <c r="H297" s="68">
        <v>139552</v>
      </c>
      <c r="I297" s="68">
        <v>81136</v>
      </c>
      <c r="J297" s="68">
        <v>788160</v>
      </c>
      <c r="K297" s="68">
        <v>684304</v>
      </c>
      <c r="L297" s="68">
        <v>235000</v>
      </c>
      <c r="M297" s="68">
        <v>94548</v>
      </c>
      <c r="N297" s="68">
        <v>5228740</v>
      </c>
    </row>
    <row r="298" spans="1:14" x14ac:dyDescent="0.25">
      <c r="D298" s="67" t="s">
        <v>228</v>
      </c>
      <c r="E298" s="67"/>
    </row>
    <row r="299" spans="1:14" x14ac:dyDescent="0.25">
      <c r="A299" s="69" t="s">
        <v>41</v>
      </c>
      <c r="B299" s="69" t="s">
        <v>252</v>
      </c>
      <c r="C299" s="69" t="s">
        <v>229</v>
      </c>
      <c r="D299" s="69" t="s">
        <v>230</v>
      </c>
      <c r="E299" s="69"/>
      <c r="F299" s="68">
        <v>0</v>
      </c>
      <c r="G299" s="68">
        <v>0</v>
      </c>
      <c r="H299" s="68">
        <v>0</v>
      </c>
      <c r="I299" s="68">
        <v>0</v>
      </c>
      <c r="J299" s="68">
        <v>0</v>
      </c>
      <c r="K299" s="68">
        <v>0</v>
      </c>
      <c r="L299" s="68">
        <v>0</v>
      </c>
      <c r="M299" s="68">
        <v>0</v>
      </c>
      <c r="N299" s="68">
        <v>0</v>
      </c>
    </row>
    <row r="300" spans="1:14" x14ac:dyDescent="0.25">
      <c r="A300" s="69" t="s">
        <v>41</v>
      </c>
      <c r="B300" s="69" t="s">
        <v>252</v>
      </c>
      <c r="C300" s="69" t="s">
        <v>231</v>
      </c>
      <c r="D300" s="69" t="s">
        <v>232</v>
      </c>
      <c r="E300" s="69"/>
      <c r="F300" s="68">
        <v>0</v>
      </c>
      <c r="G300" s="68">
        <v>0</v>
      </c>
      <c r="H300" s="68">
        <v>0</v>
      </c>
      <c r="I300" s="68">
        <v>0</v>
      </c>
      <c r="J300" s="68">
        <v>0</v>
      </c>
      <c r="K300" s="68">
        <v>0</v>
      </c>
      <c r="L300" s="68">
        <v>0</v>
      </c>
      <c r="M300" s="68">
        <v>0</v>
      </c>
      <c r="N300" s="68">
        <v>0</v>
      </c>
    </row>
    <row r="301" spans="1:14" x14ac:dyDescent="0.25">
      <c r="A301" s="69" t="s">
        <v>41</v>
      </c>
      <c r="B301" s="69" t="s">
        <v>252</v>
      </c>
      <c r="C301" s="69" t="s">
        <v>233</v>
      </c>
      <c r="D301" s="69" t="s">
        <v>234</v>
      </c>
      <c r="E301" s="69"/>
      <c r="F301" s="68">
        <v>0</v>
      </c>
      <c r="G301" s="68">
        <v>0</v>
      </c>
      <c r="H301" s="68">
        <v>0</v>
      </c>
      <c r="I301" s="68">
        <v>0</v>
      </c>
      <c r="J301" s="68">
        <v>0</v>
      </c>
      <c r="K301" s="68">
        <v>0</v>
      </c>
      <c r="L301" s="68">
        <v>0</v>
      </c>
      <c r="M301" s="68">
        <v>0</v>
      </c>
      <c r="N301" s="68">
        <v>0</v>
      </c>
    </row>
    <row r="302" spans="1:14" x14ac:dyDescent="0.25">
      <c r="A302" s="69" t="s">
        <v>41</v>
      </c>
      <c r="B302" s="69" t="s">
        <v>252</v>
      </c>
      <c r="C302" s="69" t="s">
        <v>235</v>
      </c>
      <c r="D302" s="69" t="s">
        <v>236</v>
      </c>
      <c r="E302" s="69"/>
      <c r="F302" s="68">
        <v>0</v>
      </c>
      <c r="G302" s="68">
        <v>0</v>
      </c>
      <c r="H302" s="68">
        <v>0</v>
      </c>
      <c r="I302" s="68">
        <v>0</v>
      </c>
      <c r="J302" s="68">
        <v>0</v>
      </c>
      <c r="K302" s="68">
        <v>0</v>
      </c>
      <c r="L302" s="68">
        <v>0</v>
      </c>
      <c r="M302" s="68">
        <v>0</v>
      </c>
      <c r="N302" s="68">
        <v>0</v>
      </c>
    </row>
    <row r="303" spans="1:14" x14ac:dyDescent="0.25">
      <c r="A303" s="69" t="s">
        <v>41</v>
      </c>
      <c r="B303" s="69" t="s">
        <v>252</v>
      </c>
      <c r="C303" s="69" t="s">
        <v>237</v>
      </c>
      <c r="D303" s="69" t="s">
        <v>238</v>
      </c>
      <c r="E303" s="69"/>
      <c r="F303" s="68">
        <v>0</v>
      </c>
      <c r="G303" s="68">
        <v>0</v>
      </c>
      <c r="H303" s="68">
        <v>0</v>
      </c>
      <c r="I303" s="68">
        <v>0</v>
      </c>
      <c r="J303" s="68">
        <v>0</v>
      </c>
      <c r="K303" s="68">
        <v>0</v>
      </c>
      <c r="L303" s="68">
        <v>0</v>
      </c>
      <c r="M303" s="68">
        <v>0</v>
      </c>
      <c r="N303" s="68">
        <v>0</v>
      </c>
    </row>
    <row r="306" spans="1:14" x14ac:dyDescent="0.25">
      <c r="A306" s="67" t="s">
        <v>253</v>
      </c>
    </row>
    <row r="307" spans="1:14" x14ac:dyDescent="0.25">
      <c r="A307" s="69" t="s">
        <v>0</v>
      </c>
      <c r="B307" s="69" t="s">
        <v>162</v>
      </c>
      <c r="C307" s="69" t="s">
        <v>115</v>
      </c>
      <c r="D307" s="67" t="s">
        <v>129</v>
      </c>
      <c r="E307" s="67"/>
      <c r="F307" s="68" t="s">
        <v>163</v>
      </c>
      <c r="G307" s="68" t="s">
        <v>164</v>
      </c>
      <c r="H307" s="68" t="s">
        <v>165</v>
      </c>
      <c r="I307" s="68" t="s">
        <v>166</v>
      </c>
      <c r="J307" s="68" t="s">
        <v>167</v>
      </c>
      <c r="K307" s="68" t="s">
        <v>168</v>
      </c>
      <c r="L307" s="68" t="s">
        <v>169</v>
      </c>
      <c r="M307" s="68" t="s">
        <v>170</v>
      </c>
      <c r="N307" s="68" t="s">
        <v>1</v>
      </c>
    </row>
    <row r="308" spans="1:14" x14ac:dyDescent="0.25">
      <c r="A308" s="69" t="s">
        <v>12</v>
      </c>
      <c r="B308" s="69" t="s">
        <v>254</v>
      </c>
      <c r="C308" s="69" t="s">
        <v>172</v>
      </c>
      <c r="D308" s="69" t="s">
        <v>173</v>
      </c>
      <c r="E308" s="69"/>
      <c r="F308" s="68">
        <v>7376</v>
      </c>
      <c r="G308" s="68">
        <v>0</v>
      </c>
      <c r="H308" s="68">
        <v>0</v>
      </c>
      <c r="I308" s="68">
        <v>0</v>
      </c>
      <c r="J308" s="68">
        <v>0</v>
      </c>
      <c r="K308" s="68">
        <v>0</v>
      </c>
      <c r="L308" s="68">
        <v>0</v>
      </c>
      <c r="M308" s="68">
        <v>0</v>
      </c>
      <c r="N308" s="68">
        <v>7376</v>
      </c>
    </row>
    <row r="309" spans="1:14" x14ac:dyDescent="0.25">
      <c r="A309" s="69" t="s">
        <v>12</v>
      </c>
      <c r="B309" s="69" t="s">
        <v>254</v>
      </c>
      <c r="C309" s="69" t="s">
        <v>174</v>
      </c>
      <c r="D309" s="69" t="s">
        <v>175</v>
      </c>
      <c r="E309" s="69"/>
      <c r="F309" s="68">
        <v>0</v>
      </c>
      <c r="G309" s="68">
        <v>0</v>
      </c>
      <c r="H309" s="68">
        <v>0</v>
      </c>
      <c r="I309" s="68">
        <v>0</v>
      </c>
      <c r="J309" s="68">
        <v>40496</v>
      </c>
      <c r="K309" s="68">
        <v>0</v>
      </c>
      <c r="L309" s="68">
        <v>0</v>
      </c>
      <c r="M309" s="68">
        <v>0</v>
      </c>
      <c r="N309" s="68">
        <v>40496</v>
      </c>
    </row>
    <row r="310" spans="1:14" x14ac:dyDescent="0.25">
      <c r="A310" s="69" t="s">
        <v>12</v>
      </c>
      <c r="B310" s="69" t="s">
        <v>254</v>
      </c>
      <c r="C310" s="69" t="s">
        <v>176</v>
      </c>
      <c r="D310" s="69" t="s">
        <v>177</v>
      </c>
      <c r="E310" s="69"/>
      <c r="F310" s="68">
        <v>0</v>
      </c>
      <c r="G310" s="68">
        <v>191376</v>
      </c>
      <c r="H310" s="68">
        <v>0</v>
      </c>
      <c r="I310" s="68">
        <v>0</v>
      </c>
      <c r="J310" s="68">
        <v>1552</v>
      </c>
      <c r="K310" s="68">
        <v>0</v>
      </c>
      <c r="L310" s="68">
        <v>0</v>
      </c>
      <c r="M310" s="68">
        <v>0</v>
      </c>
      <c r="N310" s="68">
        <v>192928</v>
      </c>
    </row>
    <row r="311" spans="1:14" x14ac:dyDescent="0.25">
      <c r="A311" s="69" t="s">
        <v>12</v>
      </c>
      <c r="B311" s="69" t="s">
        <v>254</v>
      </c>
      <c r="C311" s="69" t="s">
        <v>178</v>
      </c>
      <c r="D311" s="69" t="s">
        <v>179</v>
      </c>
      <c r="E311" s="69"/>
      <c r="F311" s="68">
        <v>10128</v>
      </c>
      <c r="G311" s="68">
        <v>6656</v>
      </c>
      <c r="H311" s="68">
        <v>0</v>
      </c>
      <c r="I311" s="68">
        <v>0</v>
      </c>
      <c r="J311" s="68">
        <v>41328</v>
      </c>
      <c r="K311" s="68">
        <v>1104</v>
      </c>
      <c r="L311" s="68">
        <v>0</v>
      </c>
      <c r="M311" s="68">
        <v>0</v>
      </c>
      <c r="N311" s="68">
        <v>59216</v>
      </c>
    </row>
    <row r="312" spans="1:14" x14ac:dyDescent="0.25">
      <c r="A312" s="69" t="s">
        <v>12</v>
      </c>
      <c r="B312" s="69" t="s">
        <v>254</v>
      </c>
      <c r="C312" s="69" t="s">
        <v>180</v>
      </c>
      <c r="D312" s="69" t="s">
        <v>181</v>
      </c>
      <c r="E312" s="69"/>
      <c r="F312" s="68">
        <v>0</v>
      </c>
      <c r="G312" s="68">
        <v>0</v>
      </c>
      <c r="H312" s="68">
        <v>0</v>
      </c>
      <c r="I312" s="68">
        <v>0</v>
      </c>
      <c r="J312" s="68">
        <v>0</v>
      </c>
      <c r="K312" s="68">
        <v>0</v>
      </c>
      <c r="L312" s="68">
        <v>0</v>
      </c>
      <c r="M312" s="68">
        <v>0</v>
      </c>
      <c r="N312" s="68">
        <v>0</v>
      </c>
    </row>
    <row r="313" spans="1:14" x14ac:dyDescent="0.25">
      <c r="A313" s="69" t="s">
        <v>12</v>
      </c>
      <c r="B313" s="69" t="s">
        <v>254</v>
      </c>
      <c r="C313" s="69" t="s">
        <v>182</v>
      </c>
      <c r="D313" s="69" t="s">
        <v>183</v>
      </c>
      <c r="E313" s="69"/>
      <c r="F313" s="68">
        <v>0</v>
      </c>
      <c r="G313" s="68">
        <v>0</v>
      </c>
      <c r="H313" s="68">
        <v>0</v>
      </c>
      <c r="I313" s="68">
        <v>0</v>
      </c>
      <c r="J313" s="68">
        <v>0</v>
      </c>
      <c r="K313" s="68">
        <v>0</v>
      </c>
      <c r="L313" s="68">
        <v>0</v>
      </c>
      <c r="M313" s="68">
        <v>0</v>
      </c>
      <c r="N313" s="68">
        <v>0</v>
      </c>
    </row>
    <row r="314" spans="1:14" x14ac:dyDescent="0.25">
      <c r="A314" s="69" t="s">
        <v>12</v>
      </c>
      <c r="B314" s="69" t="s">
        <v>254</v>
      </c>
      <c r="C314" s="69" t="s">
        <v>184</v>
      </c>
      <c r="D314" s="69" t="s">
        <v>185</v>
      </c>
      <c r="E314" s="69"/>
      <c r="F314" s="68">
        <v>0</v>
      </c>
      <c r="G314" s="68">
        <v>0</v>
      </c>
      <c r="H314" s="68">
        <v>0</v>
      </c>
      <c r="I314" s="68">
        <v>0</v>
      </c>
      <c r="J314" s="68">
        <v>0</v>
      </c>
      <c r="K314" s="68">
        <v>2800</v>
      </c>
      <c r="L314" s="68">
        <v>0</v>
      </c>
      <c r="M314" s="68">
        <v>0</v>
      </c>
      <c r="N314" s="68">
        <v>2800</v>
      </c>
    </row>
    <row r="315" spans="1:14" x14ac:dyDescent="0.25">
      <c r="A315" s="69" t="s">
        <v>12</v>
      </c>
      <c r="B315" s="69" t="s">
        <v>254</v>
      </c>
      <c r="C315" s="69" t="s">
        <v>186</v>
      </c>
      <c r="D315" s="69" t="s">
        <v>187</v>
      </c>
      <c r="E315" s="69"/>
      <c r="F315" s="68">
        <v>0</v>
      </c>
      <c r="G315" s="68">
        <v>0</v>
      </c>
      <c r="H315" s="68">
        <v>0</v>
      </c>
      <c r="I315" s="68">
        <v>0</v>
      </c>
      <c r="J315" s="68">
        <v>3696</v>
      </c>
      <c r="K315" s="68">
        <v>0</v>
      </c>
      <c r="L315" s="68">
        <v>0</v>
      </c>
      <c r="M315" s="68">
        <v>0</v>
      </c>
      <c r="N315" s="68">
        <v>3696</v>
      </c>
    </row>
    <row r="316" spans="1:14" x14ac:dyDescent="0.25">
      <c r="A316" s="69" t="s">
        <v>12</v>
      </c>
      <c r="B316" s="69" t="s">
        <v>254</v>
      </c>
      <c r="C316" s="69" t="s">
        <v>188</v>
      </c>
      <c r="D316" s="69" t="s">
        <v>189</v>
      </c>
      <c r="E316" s="69"/>
      <c r="F316" s="68">
        <v>18000</v>
      </c>
      <c r="G316" s="68">
        <v>3296</v>
      </c>
      <c r="H316" s="68">
        <v>0</v>
      </c>
      <c r="I316" s="68">
        <v>0</v>
      </c>
      <c r="J316" s="68">
        <v>33808</v>
      </c>
      <c r="K316" s="68">
        <v>2016</v>
      </c>
      <c r="L316" s="68">
        <v>1728</v>
      </c>
      <c r="M316" s="68">
        <v>0</v>
      </c>
      <c r="N316" s="68">
        <v>58848</v>
      </c>
    </row>
    <row r="317" spans="1:14" x14ac:dyDescent="0.25">
      <c r="A317" s="69" t="s">
        <v>12</v>
      </c>
      <c r="B317" s="69" t="s">
        <v>254</v>
      </c>
      <c r="C317" s="69" t="s">
        <v>190</v>
      </c>
      <c r="D317" s="69" t="s">
        <v>191</v>
      </c>
      <c r="E317" s="69"/>
      <c r="F317" s="68">
        <v>0</v>
      </c>
      <c r="G317" s="68">
        <v>0</v>
      </c>
      <c r="H317" s="68">
        <v>0</v>
      </c>
      <c r="I317" s="68">
        <v>0</v>
      </c>
      <c r="J317" s="68">
        <v>0</v>
      </c>
      <c r="K317" s="68">
        <v>0</v>
      </c>
      <c r="L317" s="68">
        <v>0</v>
      </c>
      <c r="M317" s="68">
        <v>0</v>
      </c>
      <c r="N317" s="68">
        <v>0</v>
      </c>
    </row>
    <row r="318" spans="1:14" x14ac:dyDescent="0.25">
      <c r="A318" s="69" t="s">
        <v>12</v>
      </c>
      <c r="B318" s="69" t="s">
        <v>254</v>
      </c>
      <c r="C318" s="69" t="s">
        <v>192</v>
      </c>
      <c r="D318" s="69" t="s">
        <v>193</v>
      </c>
      <c r="E318" s="69"/>
      <c r="F318" s="68">
        <v>0</v>
      </c>
      <c r="G318" s="68">
        <v>0</v>
      </c>
      <c r="H318" s="68">
        <v>0</v>
      </c>
      <c r="I318" s="68">
        <v>0</v>
      </c>
      <c r="J318" s="68">
        <v>0</v>
      </c>
      <c r="K318" s="68">
        <v>18624</v>
      </c>
      <c r="L318" s="68">
        <v>0</v>
      </c>
      <c r="M318" s="68">
        <v>0</v>
      </c>
      <c r="N318" s="68">
        <v>18624</v>
      </c>
    </row>
    <row r="319" spans="1:14" x14ac:dyDescent="0.25">
      <c r="A319" s="69" t="s">
        <v>12</v>
      </c>
      <c r="B319" s="69" t="s">
        <v>254</v>
      </c>
      <c r="C319" s="69" t="s">
        <v>194</v>
      </c>
      <c r="D319" s="69" t="s">
        <v>195</v>
      </c>
      <c r="E319" s="69"/>
      <c r="F319" s="68">
        <v>140928</v>
      </c>
      <c r="G319" s="68">
        <v>0</v>
      </c>
      <c r="H319" s="68">
        <v>0</v>
      </c>
      <c r="I319" s="68">
        <v>19856</v>
      </c>
      <c r="J319" s="68">
        <v>0</v>
      </c>
      <c r="K319" s="68">
        <v>0</v>
      </c>
      <c r="L319" s="68">
        <v>0</v>
      </c>
      <c r="M319" s="68">
        <v>0</v>
      </c>
      <c r="N319" s="68">
        <v>160784</v>
      </c>
    </row>
    <row r="320" spans="1:14" x14ac:dyDescent="0.25">
      <c r="A320" s="69" t="s">
        <v>12</v>
      </c>
      <c r="B320" s="69" t="s">
        <v>254</v>
      </c>
      <c r="C320" s="69" t="s">
        <v>196</v>
      </c>
      <c r="D320" s="69" t="s">
        <v>197</v>
      </c>
      <c r="E320" s="69"/>
      <c r="F320" s="68">
        <v>8640</v>
      </c>
      <c r="G320" s="68">
        <v>0</v>
      </c>
      <c r="H320" s="68">
        <v>0</v>
      </c>
      <c r="I320" s="68">
        <v>0</v>
      </c>
      <c r="J320" s="68">
        <v>0</v>
      </c>
      <c r="K320" s="68">
        <v>0</v>
      </c>
      <c r="L320" s="68">
        <v>0</v>
      </c>
      <c r="M320" s="68">
        <v>0</v>
      </c>
      <c r="N320" s="68">
        <v>8640</v>
      </c>
    </row>
    <row r="321" spans="1:14" x14ac:dyDescent="0.25">
      <c r="A321" s="69" t="s">
        <v>12</v>
      </c>
      <c r="B321" s="69" t="s">
        <v>254</v>
      </c>
      <c r="C321" s="69" t="s">
        <v>198</v>
      </c>
      <c r="D321" s="69" t="s">
        <v>199</v>
      </c>
      <c r="E321" s="69"/>
      <c r="F321" s="68">
        <v>0</v>
      </c>
      <c r="G321" s="68">
        <v>0</v>
      </c>
      <c r="H321" s="68">
        <v>0</v>
      </c>
      <c r="I321" s="68">
        <v>0</v>
      </c>
      <c r="J321" s="68">
        <v>0</v>
      </c>
      <c r="K321" s="68">
        <v>58528</v>
      </c>
      <c r="L321" s="68">
        <v>0</v>
      </c>
      <c r="M321" s="68">
        <v>0</v>
      </c>
      <c r="N321" s="68">
        <v>58528</v>
      </c>
    </row>
    <row r="322" spans="1:14" x14ac:dyDescent="0.25">
      <c r="A322" s="69" t="s">
        <v>12</v>
      </c>
      <c r="B322" s="69" t="s">
        <v>254</v>
      </c>
      <c r="C322" s="69" t="s">
        <v>200</v>
      </c>
      <c r="D322" s="69" t="s">
        <v>201</v>
      </c>
      <c r="E322" s="69"/>
      <c r="F322" s="68">
        <v>0</v>
      </c>
      <c r="G322" s="68">
        <v>0</v>
      </c>
      <c r="H322" s="68">
        <v>0</v>
      </c>
      <c r="I322" s="68">
        <v>0</v>
      </c>
      <c r="J322" s="68">
        <v>0</v>
      </c>
      <c r="K322" s="68">
        <v>0</v>
      </c>
      <c r="L322" s="68">
        <v>0</v>
      </c>
      <c r="M322" s="68">
        <v>0</v>
      </c>
      <c r="N322" s="68">
        <v>0</v>
      </c>
    </row>
    <row r="323" spans="1:14" x14ac:dyDescent="0.25">
      <c r="A323" s="69" t="s">
        <v>12</v>
      </c>
      <c r="B323" s="69" t="s">
        <v>254</v>
      </c>
      <c r="C323" s="69" t="s">
        <v>202</v>
      </c>
      <c r="D323" s="69" t="s">
        <v>203</v>
      </c>
      <c r="E323" s="69"/>
      <c r="F323" s="68">
        <v>16416</v>
      </c>
      <c r="G323" s="68">
        <v>1440</v>
      </c>
      <c r="H323" s="68">
        <v>0</v>
      </c>
      <c r="I323" s="68">
        <v>0</v>
      </c>
      <c r="J323" s="68">
        <v>0</v>
      </c>
      <c r="K323" s="68">
        <v>42032</v>
      </c>
      <c r="L323" s="68">
        <v>0</v>
      </c>
      <c r="M323" s="68">
        <v>12900</v>
      </c>
      <c r="N323" s="68">
        <v>72788</v>
      </c>
    </row>
    <row r="324" spans="1:14" x14ac:dyDescent="0.25">
      <c r="A324" s="69" t="s">
        <v>12</v>
      </c>
      <c r="B324" s="69" t="s">
        <v>254</v>
      </c>
      <c r="C324" s="69" t="s">
        <v>204</v>
      </c>
      <c r="D324" s="69" t="s">
        <v>205</v>
      </c>
      <c r="E324" s="69"/>
      <c r="F324" s="68">
        <v>0</v>
      </c>
      <c r="G324" s="68">
        <v>0</v>
      </c>
      <c r="H324" s="68">
        <v>0</v>
      </c>
      <c r="I324" s="68">
        <v>0</v>
      </c>
      <c r="J324" s="68">
        <v>0</v>
      </c>
      <c r="K324" s="68">
        <v>19488</v>
      </c>
      <c r="L324" s="68">
        <v>0</v>
      </c>
      <c r="M324" s="68">
        <v>0</v>
      </c>
      <c r="N324" s="68">
        <v>19488</v>
      </c>
    </row>
    <row r="325" spans="1:14" x14ac:dyDescent="0.25">
      <c r="A325" s="69" t="s">
        <v>12</v>
      </c>
      <c r="B325" s="69" t="s">
        <v>254</v>
      </c>
      <c r="C325" s="69" t="s">
        <v>206</v>
      </c>
      <c r="D325" s="69" t="s">
        <v>207</v>
      </c>
      <c r="E325" s="69"/>
      <c r="F325" s="68">
        <v>0</v>
      </c>
      <c r="G325" s="68">
        <v>0</v>
      </c>
      <c r="H325" s="68">
        <v>0</v>
      </c>
      <c r="I325" s="68">
        <v>0</v>
      </c>
      <c r="J325" s="68">
        <v>0</v>
      </c>
      <c r="K325" s="68">
        <v>86048</v>
      </c>
      <c r="L325" s="68">
        <v>0</v>
      </c>
      <c r="M325" s="68">
        <v>0</v>
      </c>
      <c r="N325" s="68">
        <v>86048</v>
      </c>
    </row>
    <row r="326" spans="1:14" x14ac:dyDescent="0.25">
      <c r="A326" s="69" t="s">
        <v>12</v>
      </c>
      <c r="B326" s="69" t="s">
        <v>254</v>
      </c>
      <c r="C326" s="69" t="s">
        <v>208</v>
      </c>
      <c r="D326" s="69" t="s">
        <v>209</v>
      </c>
      <c r="E326" s="69"/>
      <c r="F326" s="68">
        <v>0</v>
      </c>
      <c r="G326" s="68">
        <v>66688</v>
      </c>
      <c r="H326" s="68">
        <v>47120</v>
      </c>
      <c r="I326" s="68">
        <v>0</v>
      </c>
      <c r="J326" s="68">
        <v>0</v>
      </c>
      <c r="K326" s="68">
        <v>0</v>
      </c>
      <c r="L326" s="68">
        <v>0</v>
      </c>
      <c r="M326" s="68">
        <v>0</v>
      </c>
      <c r="N326" s="68">
        <v>113808</v>
      </c>
    </row>
    <row r="327" spans="1:14" x14ac:dyDescent="0.25">
      <c r="A327" s="69" t="s">
        <v>12</v>
      </c>
      <c r="B327" s="69" t="s">
        <v>254</v>
      </c>
      <c r="C327" s="69" t="s">
        <v>210</v>
      </c>
      <c r="D327" s="69" t="s">
        <v>211</v>
      </c>
      <c r="E327" s="69"/>
      <c r="F327" s="68">
        <v>0</v>
      </c>
      <c r="G327" s="68">
        <v>0</v>
      </c>
      <c r="H327" s="68">
        <v>0</v>
      </c>
      <c r="I327" s="68">
        <v>0</v>
      </c>
      <c r="J327" s="68">
        <v>21184</v>
      </c>
      <c r="K327" s="68">
        <v>0</v>
      </c>
      <c r="L327" s="68">
        <v>0</v>
      </c>
      <c r="M327" s="68">
        <v>0</v>
      </c>
      <c r="N327" s="68">
        <v>21184</v>
      </c>
    </row>
    <row r="328" spans="1:14" x14ac:dyDescent="0.25">
      <c r="A328" s="69" t="s">
        <v>12</v>
      </c>
      <c r="B328" s="69" t="s">
        <v>254</v>
      </c>
      <c r="C328" s="69" t="s">
        <v>212</v>
      </c>
      <c r="D328" s="69" t="s">
        <v>213</v>
      </c>
      <c r="E328" s="69"/>
      <c r="F328" s="68">
        <v>0</v>
      </c>
      <c r="G328" s="68">
        <v>0</v>
      </c>
      <c r="H328" s="68">
        <v>0</v>
      </c>
      <c r="I328" s="68">
        <v>0</v>
      </c>
      <c r="J328" s="68">
        <v>0</v>
      </c>
      <c r="K328" s="68">
        <v>0</v>
      </c>
      <c r="L328" s="68">
        <v>0</v>
      </c>
      <c r="M328" s="68">
        <v>0</v>
      </c>
      <c r="N328" s="68">
        <v>0</v>
      </c>
    </row>
    <row r="329" spans="1:14" x14ac:dyDescent="0.25">
      <c r="A329" s="69" t="s">
        <v>12</v>
      </c>
      <c r="B329" s="69" t="s">
        <v>254</v>
      </c>
      <c r="C329" s="69" t="s">
        <v>214</v>
      </c>
      <c r="D329" s="69" t="s">
        <v>215</v>
      </c>
      <c r="E329" s="69"/>
      <c r="F329" s="68">
        <v>0</v>
      </c>
      <c r="G329" s="68">
        <v>0</v>
      </c>
      <c r="H329" s="68">
        <v>0</v>
      </c>
      <c r="I329" s="68">
        <v>0</v>
      </c>
      <c r="J329" s="68">
        <v>1648</v>
      </c>
      <c r="K329" s="68">
        <v>0</v>
      </c>
      <c r="L329" s="68">
        <v>0</v>
      </c>
      <c r="M329" s="68">
        <v>0</v>
      </c>
      <c r="N329" s="68">
        <v>1648</v>
      </c>
    </row>
    <row r="330" spans="1:14" x14ac:dyDescent="0.25">
      <c r="A330" s="69" t="s">
        <v>12</v>
      </c>
      <c r="B330" s="69" t="s">
        <v>254</v>
      </c>
      <c r="C330" s="69" t="s">
        <v>216</v>
      </c>
      <c r="D330" s="69" t="s">
        <v>217</v>
      </c>
      <c r="E330" s="69"/>
      <c r="F330" s="68">
        <v>69040</v>
      </c>
      <c r="G330" s="68">
        <v>0</v>
      </c>
      <c r="H330" s="68">
        <v>0</v>
      </c>
      <c r="I330" s="68">
        <v>0</v>
      </c>
      <c r="J330" s="68">
        <v>0</v>
      </c>
      <c r="K330" s="68">
        <v>0</v>
      </c>
      <c r="L330" s="68">
        <v>0</v>
      </c>
      <c r="M330" s="68">
        <v>0</v>
      </c>
      <c r="N330" s="68">
        <v>69040</v>
      </c>
    </row>
    <row r="331" spans="1:14" x14ac:dyDescent="0.25">
      <c r="A331" s="69" t="s">
        <v>12</v>
      </c>
      <c r="B331" s="69" t="s">
        <v>254</v>
      </c>
      <c r="C331" s="69" t="s">
        <v>218</v>
      </c>
      <c r="D331" s="69" t="s">
        <v>219</v>
      </c>
      <c r="E331" s="69"/>
      <c r="F331" s="68">
        <v>7584</v>
      </c>
      <c r="G331" s="68">
        <v>0</v>
      </c>
      <c r="H331" s="68">
        <v>0</v>
      </c>
      <c r="I331" s="68">
        <v>0</v>
      </c>
      <c r="J331" s="68">
        <v>22800</v>
      </c>
      <c r="K331" s="68">
        <v>0</v>
      </c>
      <c r="L331" s="68">
        <v>0</v>
      </c>
      <c r="M331" s="68">
        <v>0</v>
      </c>
      <c r="N331" s="68">
        <v>30384</v>
      </c>
    </row>
    <row r="332" spans="1:14" x14ac:dyDescent="0.25">
      <c r="A332" s="69" t="s">
        <v>12</v>
      </c>
      <c r="B332" s="69" t="s">
        <v>254</v>
      </c>
      <c r="C332" s="69" t="s">
        <v>220</v>
      </c>
      <c r="D332" s="69" t="s">
        <v>221</v>
      </c>
      <c r="E332" s="69"/>
      <c r="F332" s="68">
        <v>265808</v>
      </c>
      <c r="G332" s="68">
        <v>0</v>
      </c>
      <c r="H332" s="68">
        <v>0</v>
      </c>
      <c r="I332" s="68">
        <v>0</v>
      </c>
      <c r="J332" s="68">
        <v>0</v>
      </c>
      <c r="K332" s="68">
        <v>0</v>
      </c>
      <c r="L332" s="68">
        <v>0</v>
      </c>
      <c r="M332" s="68">
        <v>0</v>
      </c>
      <c r="N332" s="68">
        <v>265808</v>
      </c>
    </row>
    <row r="333" spans="1:14" x14ac:dyDescent="0.25">
      <c r="A333" s="69" t="s">
        <v>12</v>
      </c>
      <c r="B333" s="69" t="s">
        <v>254</v>
      </c>
      <c r="C333" s="69" t="s">
        <v>222</v>
      </c>
      <c r="D333" s="69" t="s">
        <v>223</v>
      </c>
      <c r="E333" s="69"/>
      <c r="F333" s="68">
        <v>56688</v>
      </c>
      <c r="G333" s="68">
        <v>0</v>
      </c>
      <c r="H333" s="68">
        <v>0</v>
      </c>
      <c r="I333" s="68">
        <v>0</v>
      </c>
      <c r="J333" s="68">
        <v>0</v>
      </c>
      <c r="K333" s="68">
        <v>0</v>
      </c>
      <c r="L333" s="68">
        <v>0</v>
      </c>
      <c r="M333" s="68">
        <v>0</v>
      </c>
      <c r="N333" s="68">
        <v>56688</v>
      </c>
    </row>
    <row r="334" spans="1:14" x14ac:dyDescent="0.25">
      <c r="A334" s="69" t="s">
        <v>12</v>
      </c>
      <c r="B334" s="69" t="s">
        <v>254</v>
      </c>
      <c r="C334" s="69" t="s">
        <v>224</v>
      </c>
      <c r="D334" s="69" t="s">
        <v>225</v>
      </c>
      <c r="E334" s="69"/>
      <c r="F334" s="68">
        <v>0</v>
      </c>
      <c r="G334" s="68">
        <v>0</v>
      </c>
      <c r="H334" s="68">
        <v>0</v>
      </c>
      <c r="I334" s="68">
        <v>0</v>
      </c>
      <c r="J334" s="68">
        <v>0</v>
      </c>
      <c r="K334" s="68">
        <v>0</v>
      </c>
      <c r="L334" s="68">
        <v>0</v>
      </c>
      <c r="M334" s="68">
        <v>0</v>
      </c>
      <c r="N334" s="68">
        <v>0</v>
      </c>
    </row>
    <row r="335" spans="1:14" x14ac:dyDescent="0.25">
      <c r="A335" s="69" t="s">
        <v>12</v>
      </c>
      <c r="B335" s="69" t="s">
        <v>254</v>
      </c>
      <c r="C335" s="69" t="s">
        <v>226</v>
      </c>
      <c r="D335" s="69" t="s">
        <v>227</v>
      </c>
      <c r="E335" s="69"/>
      <c r="F335" s="68">
        <v>600608</v>
      </c>
      <c r="G335" s="68">
        <v>269456</v>
      </c>
      <c r="H335" s="68">
        <v>47120</v>
      </c>
      <c r="I335" s="68">
        <v>19856</v>
      </c>
      <c r="J335" s="68">
        <v>166512</v>
      </c>
      <c r="K335" s="68">
        <v>230640</v>
      </c>
      <c r="L335" s="68">
        <v>1728</v>
      </c>
      <c r="M335" s="68">
        <v>12900</v>
      </c>
      <c r="N335" s="68">
        <v>1348820</v>
      </c>
    </row>
    <row r="336" spans="1:14" x14ac:dyDescent="0.25">
      <c r="D336" s="67" t="s">
        <v>228</v>
      </c>
      <c r="E336" s="67"/>
    </row>
    <row r="337" spans="1:14" x14ac:dyDescent="0.25">
      <c r="A337" s="69" t="s">
        <v>12</v>
      </c>
      <c r="B337" s="69" t="s">
        <v>254</v>
      </c>
      <c r="C337" s="69" t="s">
        <v>229</v>
      </c>
      <c r="D337" s="69" t="s">
        <v>230</v>
      </c>
      <c r="E337" s="69"/>
      <c r="F337" s="68">
        <v>0</v>
      </c>
      <c r="G337" s="68">
        <v>0</v>
      </c>
      <c r="H337" s="68">
        <v>0</v>
      </c>
      <c r="I337" s="68">
        <v>0</v>
      </c>
      <c r="J337" s="68">
        <v>0</v>
      </c>
      <c r="K337" s="68">
        <v>0</v>
      </c>
      <c r="L337" s="68">
        <v>0</v>
      </c>
      <c r="M337" s="68">
        <v>0</v>
      </c>
      <c r="N337" s="68">
        <v>0</v>
      </c>
    </row>
    <row r="338" spans="1:14" x14ac:dyDescent="0.25">
      <c r="A338" s="69" t="s">
        <v>12</v>
      </c>
      <c r="B338" s="69" t="s">
        <v>254</v>
      </c>
      <c r="C338" s="69" t="s">
        <v>231</v>
      </c>
      <c r="D338" s="69" t="s">
        <v>232</v>
      </c>
      <c r="E338" s="69"/>
      <c r="F338" s="68">
        <v>0</v>
      </c>
      <c r="G338" s="68">
        <v>0</v>
      </c>
      <c r="H338" s="68">
        <v>0</v>
      </c>
      <c r="I338" s="68">
        <v>0</v>
      </c>
      <c r="J338" s="68">
        <v>0</v>
      </c>
      <c r="K338" s="68">
        <v>0</v>
      </c>
      <c r="L338" s="68">
        <v>0</v>
      </c>
      <c r="M338" s="68">
        <v>0</v>
      </c>
      <c r="N338" s="68">
        <v>0</v>
      </c>
    </row>
    <row r="339" spans="1:14" x14ac:dyDescent="0.25">
      <c r="A339" s="69" t="s">
        <v>12</v>
      </c>
      <c r="B339" s="69" t="s">
        <v>254</v>
      </c>
      <c r="C339" s="69" t="s">
        <v>233</v>
      </c>
      <c r="D339" s="69" t="s">
        <v>234</v>
      </c>
      <c r="E339" s="69"/>
      <c r="F339" s="68">
        <v>0</v>
      </c>
      <c r="G339" s="68">
        <v>0</v>
      </c>
      <c r="H339" s="68">
        <v>0</v>
      </c>
      <c r="I339" s="68">
        <v>0</v>
      </c>
      <c r="J339" s="68">
        <v>0</v>
      </c>
      <c r="K339" s="68">
        <v>0</v>
      </c>
      <c r="L339" s="68">
        <v>0</v>
      </c>
      <c r="M339" s="68">
        <v>0</v>
      </c>
      <c r="N339" s="68">
        <v>0</v>
      </c>
    </row>
    <row r="340" spans="1:14" x14ac:dyDescent="0.25">
      <c r="A340" s="69" t="s">
        <v>12</v>
      </c>
      <c r="B340" s="69" t="s">
        <v>254</v>
      </c>
      <c r="C340" s="69" t="s">
        <v>235</v>
      </c>
      <c r="D340" s="69" t="s">
        <v>236</v>
      </c>
      <c r="E340" s="69"/>
      <c r="F340" s="68">
        <v>0</v>
      </c>
      <c r="G340" s="68">
        <v>0</v>
      </c>
      <c r="H340" s="68">
        <v>0</v>
      </c>
      <c r="I340" s="68">
        <v>0</v>
      </c>
      <c r="J340" s="68">
        <v>0</v>
      </c>
      <c r="K340" s="68">
        <v>0</v>
      </c>
      <c r="L340" s="68">
        <v>0</v>
      </c>
      <c r="M340" s="68">
        <v>0</v>
      </c>
      <c r="N340" s="68">
        <v>0</v>
      </c>
    </row>
    <row r="341" spans="1:14" x14ac:dyDescent="0.25">
      <c r="A341" s="69" t="s">
        <v>12</v>
      </c>
      <c r="B341" s="69" t="s">
        <v>254</v>
      </c>
      <c r="C341" s="69" t="s">
        <v>237</v>
      </c>
      <c r="D341" s="69" t="s">
        <v>238</v>
      </c>
      <c r="E341" s="69"/>
      <c r="F341" s="68">
        <v>0</v>
      </c>
      <c r="G341" s="68">
        <v>0</v>
      </c>
      <c r="H341" s="68">
        <v>0</v>
      </c>
      <c r="I341" s="68">
        <v>0</v>
      </c>
      <c r="J341" s="68">
        <v>0</v>
      </c>
      <c r="K341" s="68">
        <v>0</v>
      </c>
      <c r="L341" s="68">
        <v>0</v>
      </c>
      <c r="M341" s="68">
        <v>0</v>
      </c>
      <c r="N341" s="68">
        <v>0</v>
      </c>
    </row>
    <row r="344" spans="1:14" x14ac:dyDescent="0.25">
      <c r="A344" s="67" t="s">
        <v>255</v>
      </c>
    </row>
    <row r="345" spans="1:14" x14ac:dyDescent="0.25">
      <c r="A345" s="69" t="s">
        <v>0</v>
      </c>
      <c r="B345" s="69" t="s">
        <v>162</v>
      </c>
      <c r="C345" s="69" t="s">
        <v>115</v>
      </c>
      <c r="D345" s="67" t="s">
        <v>129</v>
      </c>
      <c r="E345" s="67"/>
      <c r="F345" s="68" t="s">
        <v>163</v>
      </c>
      <c r="G345" s="68" t="s">
        <v>164</v>
      </c>
      <c r="H345" s="68" t="s">
        <v>165</v>
      </c>
      <c r="I345" s="68" t="s">
        <v>166</v>
      </c>
      <c r="J345" s="68" t="s">
        <v>167</v>
      </c>
      <c r="K345" s="68" t="s">
        <v>168</v>
      </c>
      <c r="L345" s="68" t="s">
        <v>169</v>
      </c>
      <c r="M345" s="68" t="s">
        <v>170</v>
      </c>
      <c r="N345" s="68" t="s">
        <v>1</v>
      </c>
    </row>
    <row r="346" spans="1:14" x14ac:dyDescent="0.25">
      <c r="A346" s="69" t="s">
        <v>13</v>
      </c>
      <c r="B346" s="69" t="s">
        <v>256</v>
      </c>
      <c r="C346" s="69" t="s">
        <v>172</v>
      </c>
      <c r="D346" s="69" t="s">
        <v>173</v>
      </c>
      <c r="E346" s="69"/>
      <c r="F346" s="68">
        <v>19056</v>
      </c>
      <c r="G346" s="68">
        <v>0</v>
      </c>
      <c r="H346" s="68">
        <v>0</v>
      </c>
      <c r="I346" s="68">
        <v>0</v>
      </c>
      <c r="J346" s="68">
        <v>26880</v>
      </c>
      <c r="K346" s="68">
        <v>0</v>
      </c>
      <c r="L346" s="68">
        <v>0</v>
      </c>
      <c r="M346" s="68">
        <v>0</v>
      </c>
      <c r="N346" s="68">
        <v>45936</v>
      </c>
    </row>
    <row r="347" spans="1:14" x14ac:dyDescent="0.25">
      <c r="A347" s="69" t="s">
        <v>13</v>
      </c>
      <c r="B347" s="69" t="s">
        <v>256</v>
      </c>
      <c r="C347" s="69" t="s">
        <v>174</v>
      </c>
      <c r="D347" s="69" t="s">
        <v>175</v>
      </c>
      <c r="E347" s="69"/>
      <c r="F347" s="68">
        <v>0</v>
      </c>
      <c r="G347" s="68">
        <v>0</v>
      </c>
      <c r="H347" s="68">
        <v>0</v>
      </c>
      <c r="I347" s="68">
        <v>0</v>
      </c>
      <c r="J347" s="68">
        <v>32624</v>
      </c>
      <c r="K347" s="68">
        <v>0</v>
      </c>
      <c r="L347" s="68">
        <v>744</v>
      </c>
      <c r="M347" s="68">
        <v>0</v>
      </c>
      <c r="N347" s="68">
        <v>33368</v>
      </c>
    </row>
    <row r="348" spans="1:14" x14ac:dyDescent="0.25">
      <c r="A348" s="69" t="s">
        <v>13</v>
      </c>
      <c r="B348" s="69" t="s">
        <v>256</v>
      </c>
      <c r="C348" s="69" t="s">
        <v>176</v>
      </c>
      <c r="D348" s="69" t="s">
        <v>177</v>
      </c>
      <c r="E348" s="69"/>
      <c r="F348" s="68">
        <v>0</v>
      </c>
      <c r="G348" s="68">
        <v>78464</v>
      </c>
      <c r="H348" s="68">
        <v>0</v>
      </c>
      <c r="I348" s="68">
        <v>0</v>
      </c>
      <c r="J348" s="68">
        <v>0</v>
      </c>
      <c r="K348" s="68">
        <v>2080</v>
      </c>
      <c r="L348" s="68">
        <v>0</v>
      </c>
      <c r="M348" s="68">
        <v>0</v>
      </c>
      <c r="N348" s="68">
        <v>80544</v>
      </c>
    </row>
    <row r="349" spans="1:14" x14ac:dyDescent="0.25">
      <c r="A349" s="69" t="s">
        <v>13</v>
      </c>
      <c r="B349" s="69" t="s">
        <v>256</v>
      </c>
      <c r="C349" s="69" t="s">
        <v>178</v>
      </c>
      <c r="D349" s="69" t="s">
        <v>179</v>
      </c>
      <c r="E349" s="69"/>
      <c r="F349" s="68">
        <v>1920</v>
      </c>
      <c r="G349" s="68">
        <v>1152</v>
      </c>
      <c r="H349" s="68">
        <v>0</v>
      </c>
      <c r="I349" s="68">
        <v>0</v>
      </c>
      <c r="J349" s="68">
        <v>0</v>
      </c>
      <c r="K349" s="68">
        <v>3344</v>
      </c>
      <c r="L349" s="68">
        <v>0</v>
      </c>
      <c r="M349" s="68">
        <v>0</v>
      </c>
      <c r="N349" s="68">
        <v>6416</v>
      </c>
    </row>
    <row r="350" spans="1:14" x14ac:dyDescent="0.25">
      <c r="A350" s="69" t="s">
        <v>13</v>
      </c>
      <c r="B350" s="69" t="s">
        <v>256</v>
      </c>
      <c r="C350" s="69" t="s">
        <v>180</v>
      </c>
      <c r="D350" s="69" t="s">
        <v>181</v>
      </c>
      <c r="E350" s="69"/>
      <c r="F350" s="68">
        <v>0</v>
      </c>
      <c r="G350" s="68">
        <v>0</v>
      </c>
      <c r="H350" s="68">
        <v>0</v>
      </c>
      <c r="I350" s="68">
        <v>0</v>
      </c>
      <c r="J350" s="68">
        <v>0</v>
      </c>
      <c r="K350" s="68">
        <v>0</v>
      </c>
      <c r="L350" s="68">
        <v>0</v>
      </c>
      <c r="M350" s="68">
        <v>0</v>
      </c>
      <c r="N350" s="68">
        <v>0</v>
      </c>
    </row>
    <row r="351" spans="1:14" x14ac:dyDescent="0.25">
      <c r="A351" s="69" t="s">
        <v>13</v>
      </c>
      <c r="B351" s="69" t="s">
        <v>256</v>
      </c>
      <c r="C351" s="69" t="s">
        <v>182</v>
      </c>
      <c r="D351" s="69" t="s">
        <v>183</v>
      </c>
      <c r="E351" s="69"/>
      <c r="F351" s="68">
        <v>0</v>
      </c>
      <c r="G351" s="68">
        <v>0</v>
      </c>
      <c r="H351" s="68">
        <v>0</v>
      </c>
      <c r="I351" s="68">
        <v>0</v>
      </c>
      <c r="J351" s="68">
        <v>0</v>
      </c>
      <c r="K351" s="68">
        <v>0</v>
      </c>
      <c r="L351" s="68">
        <v>0</v>
      </c>
      <c r="M351" s="68">
        <v>0</v>
      </c>
      <c r="N351" s="68">
        <v>0</v>
      </c>
    </row>
    <row r="352" spans="1:14" x14ac:dyDescent="0.25">
      <c r="A352" s="69" t="s">
        <v>13</v>
      </c>
      <c r="B352" s="69" t="s">
        <v>256</v>
      </c>
      <c r="C352" s="69" t="s">
        <v>184</v>
      </c>
      <c r="D352" s="69" t="s">
        <v>185</v>
      </c>
      <c r="E352" s="69"/>
      <c r="F352" s="68">
        <v>0</v>
      </c>
      <c r="G352" s="68">
        <v>0</v>
      </c>
      <c r="H352" s="68">
        <v>0</v>
      </c>
      <c r="I352" s="68">
        <v>0</v>
      </c>
      <c r="J352" s="68">
        <v>0</v>
      </c>
      <c r="K352" s="68">
        <v>0</v>
      </c>
      <c r="L352" s="68">
        <v>0</v>
      </c>
      <c r="M352" s="68">
        <v>0</v>
      </c>
      <c r="N352" s="68">
        <v>0</v>
      </c>
    </row>
    <row r="353" spans="1:14" x14ac:dyDescent="0.25">
      <c r="A353" s="69" t="s">
        <v>13</v>
      </c>
      <c r="B353" s="69" t="s">
        <v>256</v>
      </c>
      <c r="C353" s="69" t="s">
        <v>186</v>
      </c>
      <c r="D353" s="69" t="s">
        <v>187</v>
      </c>
      <c r="E353" s="69"/>
      <c r="F353" s="68">
        <v>0</v>
      </c>
      <c r="G353" s="68">
        <v>0</v>
      </c>
      <c r="H353" s="68">
        <v>0</v>
      </c>
      <c r="I353" s="68">
        <v>0</v>
      </c>
      <c r="J353" s="68">
        <v>1648</v>
      </c>
      <c r="K353" s="68">
        <v>0</v>
      </c>
      <c r="L353" s="68">
        <v>0</v>
      </c>
      <c r="M353" s="68">
        <v>0</v>
      </c>
      <c r="N353" s="68">
        <v>1648</v>
      </c>
    </row>
    <row r="354" spans="1:14" x14ac:dyDescent="0.25">
      <c r="A354" s="69" t="s">
        <v>13</v>
      </c>
      <c r="B354" s="69" t="s">
        <v>256</v>
      </c>
      <c r="C354" s="69" t="s">
        <v>188</v>
      </c>
      <c r="D354" s="69" t="s">
        <v>189</v>
      </c>
      <c r="E354" s="69"/>
      <c r="F354" s="68">
        <v>2688</v>
      </c>
      <c r="G354" s="68">
        <v>0</v>
      </c>
      <c r="H354" s="68">
        <v>0</v>
      </c>
      <c r="I354" s="68">
        <v>0</v>
      </c>
      <c r="J354" s="68">
        <v>98640</v>
      </c>
      <c r="K354" s="68">
        <v>0</v>
      </c>
      <c r="L354" s="68">
        <v>0</v>
      </c>
      <c r="M354" s="68">
        <v>0</v>
      </c>
      <c r="N354" s="68">
        <v>101328</v>
      </c>
    </row>
    <row r="355" spans="1:14" x14ac:dyDescent="0.25">
      <c r="A355" s="69" t="s">
        <v>13</v>
      </c>
      <c r="B355" s="69" t="s">
        <v>256</v>
      </c>
      <c r="C355" s="69" t="s">
        <v>190</v>
      </c>
      <c r="D355" s="69" t="s">
        <v>191</v>
      </c>
      <c r="E355" s="69"/>
      <c r="F355" s="68">
        <v>0</v>
      </c>
      <c r="G355" s="68">
        <v>0</v>
      </c>
      <c r="H355" s="68">
        <v>0</v>
      </c>
      <c r="I355" s="68">
        <v>0</v>
      </c>
      <c r="J355" s="68">
        <v>0</v>
      </c>
      <c r="K355" s="68">
        <v>0</v>
      </c>
      <c r="L355" s="68">
        <v>0</v>
      </c>
      <c r="M355" s="68">
        <v>0</v>
      </c>
      <c r="N355" s="68">
        <v>0</v>
      </c>
    </row>
    <row r="356" spans="1:14" x14ac:dyDescent="0.25">
      <c r="A356" s="69" t="s">
        <v>13</v>
      </c>
      <c r="B356" s="69" t="s">
        <v>256</v>
      </c>
      <c r="C356" s="69" t="s">
        <v>192</v>
      </c>
      <c r="D356" s="69" t="s">
        <v>193</v>
      </c>
      <c r="E356" s="69"/>
      <c r="F356" s="68">
        <v>0</v>
      </c>
      <c r="G356" s="68">
        <v>0</v>
      </c>
      <c r="H356" s="68">
        <v>0</v>
      </c>
      <c r="I356" s="68">
        <v>0</v>
      </c>
      <c r="J356" s="68">
        <v>0</v>
      </c>
      <c r="K356" s="68">
        <v>5520</v>
      </c>
      <c r="L356" s="68">
        <v>0</v>
      </c>
      <c r="M356" s="68">
        <v>0</v>
      </c>
      <c r="N356" s="68">
        <v>5520</v>
      </c>
    </row>
    <row r="357" spans="1:14" x14ac:dyDescent="0.25">
      <c r="A357" s="69" t="s">
        <v>13</v>
      </c>
      <c r="B357" s="69" t="s">
        <v>256</v>
      </c>
      <c r="C357" s="69" t="s">
        <v>194</v>
      </c>
      <c r="D357" s="69" t="s">
        <v>195</v>
      </c>
      <c r="E357" s="69"/>
      <c r="F357" s="68">
        <v>62256</v>
      </c>
      <c r="G357" s="68">
        <v>0</v>
      </c>
      <c r="H357" s="68">
        <v>0</v>
      </c>
      <c r="I357" s="68">
        <v>10848</v>
      </c>
      <c r="J357" s="68">
        <v>48</v>
      </c>
      <c r="K357" s="68">
        <v>0</v>
      </c>
      <c r="L357" s="68">
        <v>0</v>
      </c>
      <c r="M357" s="68">
        <v>0</v>
      </c>
      <c r="N357" s="68">
        <v>73152</v>
      </c>
    </row>
    <row r="358" spans="1:14" x14ac:dyDescent="0.25">
      <c r="A358" s="69" t="s">
        <v>13</v>
      </c>
      <c r="B358" s="69" t="s">
        <v>256</v>
      </c>
      <c r="C358" s="69" t="s">
        <v>196</v>
      </c>
      <c r="D358" s="69" t="s">
        <v>197</v>
      </c>
      <c r="E358" s="69"/>
      <c r="F358" s="68">
        <v>8304</v>
      </c>
      <c r="G358" s="68">
        <v>0</v>
      </c>
      <c r="H358" s="68">
        <v>0</v>
      </c>
      <c r="I358" s="68">
        <v>0</v>
      </c>
      <c r="J358" s="68">
        <v>0</v>
      </c>
      <c r="K358" s="68">
        <v>0</v>
      </c>
      <c r="L358" s="68">
        <v>0</v>
      </c>
      <c r="M358" s="68">
        <v>0</v>
      </c>
      <c r="N358" s="68">
        <v>8304</v>
      </c>
    </row>
    <row r="359" spans="1:14" x14ac:dyDescent="0.25">
      <c r="A359" s="69" t="s">
        <v>13</v>
      </c>
      <c r="B359" s="69" t="s">
        <v>256</v>
      </c>
      <c r="C359" s="69" t="s">
        <v>198</v>
      </c>
      <c r="D359" s="69" t="s">
        <v>199</v>
      </c>
      <c r="E359" s="69"/>
      <c r="F359" s="68">
        <v>0</v>
      </c>
      <c r="G359" s="68">
        <v>11024</v>
      </c>
      <c r="H359" s="68">
        <v>0</v>
      </c>
      <c r="I359" s="68">
        <v>0</v>
      </c>
      <c r="J359" s="68">
        <v>0</v>
      </c>
      <c r="K359" s="68">
        <v>32028</v>
      </c>
      <c r="L359" s="68">
        <v>0</v>
      </c>
      <c r="M359" s="68">
        <v>0</v>
      </c>
      <c r="N359" s="68">
        <v>43052</v>
      </c>
    </row>
    <row r="360" spans="1:14" x14ac:dyDescent="0.25">
      <c r="A360" s="69" t="s">
        <v>13</v>
      </c>
      <c r="B360" s="69" t="s">
        <v>256</v>
      </c>
      <c r="C360" s="69" t="s">
        <v>200</v>
      </c>
      <c r="D360" s="69" t="s">
        <v>201</v>
      </c>
      <c r="E360" s="69"/>
      <c r="F360" s="68">
        <v>0</v>
      </c>
      <c r="G360" s="68">
        <v>0</v>
      </c>
      <c r="H360" s="68">
        <v>0</v>
      </c>
      <c r="I360" s="68">
        <v>0</v>
      </c>
      <c r="J360" s="68">
        <v>0</v>
      </c>
      <c r="K360" s="68">
        <v>0</v>
      </c>
      <c r="L360" s="68">
        <v>0</v>
      </c>
      <c r="M360" s="68">
        <v>0</v>
      </c>
      <c r="N360" s="68">
        <v>0</v>
      </c>
    </row>
    <row r="361" spans="1:14" x14ac:dyDescent="0.25">
      <c r="A361" s="69" t="s">
        <v>13</v>
      </c>
      <c r="B361" s="69" t="s">
        <v>256</v>
      </c>
      <c r="C361" s="69" t="s">
        <v>202</v>
      </c>
      <c r="D361" s="69" t="s">
        <v>203</v>
      </c>
      <c r="E361" s="69"/>
      <c r="F361" s="68">
        <v>5472</v>
      </c>
      <c r="G361" s="68">
        <v>2240</v>
      </c>
      <c r="H361" s="68">
        <v>0</v>
      </c>
      <c r="I361" s="68">
        <v>0</v>
      </c>
      <c r="J361" s="68">
        <v>1344</v>
      </c>
      <c r="K361" s="68">
        <v>0</v>
      </c>
      <c r="L361" s="68">
        <v>0</v>
      </c>
      <c r="M361" s="68">
        <v>2135</v>
      </c>
      <c r="N361" s="68">
        <v>11191</v>
      </c>
    </row>
    <row r="362" spans="1:14" x14ac:dyDescent="0.25">
      <c r="A362" s="69" t="s">
        <v>13</v>
      </c>
      <c r="B362" s="69" t="s">
        <v>256</v>
      </c>
      <c r="C362" s="69" t="s">
        <v>204</v>
      </c>
      <c r="D362" s="69" t="s">
        <v>205</v>
      </c>
      <c r="E362" s="69"/>
      <c r="F362" s="68">
        <v>0</v>
      </c>
      <c r="G362" s="68">
        <v>0</v>
      </c>
      <c r="H362" s="68">
        <v>0</v>
      </c>
      <c r="I362" s="68">
        <v>0</v>
      </c>
      <c r="J362" s="68">
        <v>0</v>
      </c>
      <c r="K362" s="68">
        <v>0</v>
      </c>
      <c r="L362" s="68">
        <v>0</v>
      </c>
      <c r="M362" s="68">
        <v>0</v>
      </c>
      <c r="N362" s="68">
        <v>0</v>
      </c>
    </row>
    <row r="363" spans="1:14" x14ac:dyDescent="0.25">
      <c r="A363" s="69" t="s">
        <v>13</v>
      </c>
      <c r="B363" s="69" t="s">
        <v>256</v>
      </c>
      <c r="C363" s="69" t="s">
        <v>206</v>
      </c>
      <c r="D363" s="69" t="s">
        <v>207</v>
      </c>
      <c r="E363" s="69"/>
      <c r="F363" s="68">
        <v>0</v>
      </c>
      <c r="G363" s="68">
        <v>0</v>
      </c>
      <c r="H363" s="68">
        <v>0</v>
      </c>
      <c r="I363" s="68">
        <v>0</v>
      </c>
      <c r="J363" s="68">
        <v>0</v>
      </c>
      <c r="K363" s="68">
        <v>50384</v>
      </c>
      <c r="L363" s="68">
        <v>0</v>
      </c>
      <c r="M363" s="68">
        <v>0</v>
      </c>
      <c r="N363" s="68">
        <v>50384</v>
      </c>
    </row>
    <row r="364" spans="1:14" x14ac:dyDescent="0.25">
      <c r="A364" s="69" t="s">
        <v>13</v>
      </c>
      <c r="B364" s="69" t="s">
        <v>256</v>
      </c>
      <c r="C364" s="69" t="s">
        <v>208</v>
      </c>
      <c r="D364" s="69" t="s">
        <v>209</v>
      </c>
      <c r="E364" s="69"/>
      <c r="F364" s="68">
        <v>0</v>
      </c>
      <c r="G364" s="68">
        <v>32272</v>
      </c>
      <c r="H364" s="68">
        <v>1712</v>
      </c>
      <c r="I364" s="68">
        <v>0</v>
      </c>
      <c r="J364" s="68">
        <v>0</v>
      </c>
      <c r="K364" s="68">
        <v>0</v>
      </c>
      <c r="L364" s="68">
        <v>0</v>
      </c>
      <c r="M364" s="68">
        <v>0</v>
      </c>
      <c r="N364" s="68">
        <v>33984</v>
      </c>
    </row>
    <row r="365" spans="1:14" x14ac:dyDescent="0.25">
      <c r="A365" s="69" t="s">
        <v>13</v>
      </c>
      <c r="B365" s="69" t="s">
        <v>256</v>
      </c>
      <c r="C365" s="69" t="s">
        <v>210</v>
      </c>
      <c r="D365" s="69" t="s">
        <v>211</v>
      </c>
      <c r="E365" s="69"/>
      <c r="F365" s="68">
        <v>0</v>
      </c>
      <c r="G365" s="68">
        <v>0</v>
      </c>
      <c r="H365" s="68">
        <v>0</v>
      </c>
      <c r="I365" s="68">
        <v>0</v>
      </c>
      <c r="J365" s="68">
        <v>0</v>
      </c>
      <c r="K365" s="68">
        <v>0</v>
      </c>
      <c r="L365" s="68">
        <v>0</v>
      </c>
      <c r="M365" s="68">
        <v>0</v>
      </c>
      <c r="N365" s="68">
        <v>0</v>
      </c>
    </row>
    <row r="366" spans="1:14" x14ac:dyDescent="0.25">
      <c r="A366" s="69" t="s">
        <v>13</v>
      </c>
      <c r="B366" s="69" t="s">
        <v>256</v>
      </c>
      <c r="C366" s="69" t="s">
        <v>212</v>
      </c>
      <c r="D366" s="69" t="s">
        <v>213</v>
      </c>
      <c r="E366" s="69"/>
      <c r="F366" s="68">
        <v>0</v>
      </c>
      <c r="G366" s="68">
        <v>0</v>
      </c>
      <c r="H366" s="68">
        <v>0</v>
      </c>
      <c r="I366" s="68">
        <v>0</v>
      </c>
      <c r="J366" s="68">
        <v>0</v>
      </c>
      <c r="K366" s="68">
        <v>0</v>
      </c>
      <c r="L366" s="68">
        <v>0</v>
      </c>
      <c r="M366" s="68">
        <v>0</v>
      </c>
      <c r="N366" s="68">
        <v>0</v>
      </c>
    </row>
    <row r="367" spans="1:14" x14ac:dyDescent="0.25">
      <c r="A367" s="69" t="s">
        <v>13</v>
      </c>
      <c r="B367" s="69" t="s">
        <v>256</v>
      </c>
      <c r="C367" s="69" t="s">
        <v>214</v>
      </c>
      <c r="D367" s="69" t="s">
        <v>215</v>
      </c>
      <c r="E367" s="69"/>
      <c r="F367" s="68">
        <v>0</v>
      </c>
      <c r="G367" s="68">
        <v>0</v>
      </c>
      <c r="H367" s="68">
        <v>0</v>
      </c>
      <c r="I367" s="68">
        <v>0</v>
      </c>
      <c r="J367" s="68">
        <v>1792</v>
      </c>
      <c r="K367" s="68">
        <v>0</v>
      </c>
      <c r="L367" s="68">
        <v>0</v>
      </c>
      <c r="M367" s="68">
        <v>0</v>
      </c>
      <c r="N367" s="68">
        <v>1792</v>
      </c>
    </row>
    <row r="368" spans="1:14" x14ac:dyDescent="0.25">
      <c r="A368" s="69" t="s">
        <v>13</v>
      </c>
      <c r="B368" s="69" t="s">
        <v>256</v>
      </c>
      <c r="C368" s="69" t="s">
        <v>216</v>
      </c>
      <c r="D368" s="69" t="s">
        <v>217</v>
      </c>
      <c r="E368" s="69"/>
      <c r="F368" s="68">
        <v>23712</v>
      </c>
      <c r="G368" s="68">
        <v>0</v>
      </c>
      <c r="H368" s="68">
        <v>0</v>
      </c>
      <c r="I368" s="68">
        <v>0</v>
      </c>
      <c r="J368" s="68">
        <v>0</v>
      </c>
      <c r="K368" s="68">
        <v>0</v>
      </c>
      <c r="L368" s="68">
        <v>0</v>
      </c>
      <c r="M368" s="68">
        <v>0</v>
      </c>
      <c r="N368" s="68">
        <v>23712</v>
      </c>
    </row>
    <row r="369" spans="1:14" x14ac:dyDescent="0.25">
      <c r="A369" s="69" t="s">
        <v>13</v>
      </c>
      <c r="B369" s="69" t="s">
        <v>256</v>
      </c>
      <c r="C369" s="69" t="s">
        <v>218</v>
      </c>
      <c r="D369" s="69" t="s">
        <v>219</v>
      </c>
      <c r="E369" s="69"/>
      <c r="F369" s="68">
        <v>3936</v>
      </c>
      <c r="G369" s="68">
        <v>0</v>
      </c>
      <c r="H369" s="68">
        <v>0</v>
      </c>
      <c r="I369" s="68">
        <v>0</v>
      </c>
      <c r="J369" s="68">
        <v>0</v>
      </c>
      <c r="K369" s="68">
        <v>0</v>
      </c>
      <c r="L369" s="68">
        <v>19824</v>
      </c>
      <c r="M369" s="68">
        <v>0</v>
      </c>
      <c r="N369" s="68">
        <v>23760</v>
      </c>
    </row>
    <row r="370" spans="1:14" x14ac:dyDescent="0.25">
      <c r="A370" s="69" t="s">
        <v>13</v>
      </c>
      <c r="B370" s="69" t="s">
        <v>256</v>
      </c>
      <c r="C370" s="69" t="s">
        <v>220</v>
      </c>
      <c r="D370" s="69" t="s">
        <v>221</v>
      </c>
      <c r="E370" s="69"/>
      <c r="F370" s="68">
        <v>121424</v>
      </c>
      <c r="G370" s="68">
        <v>0</v>
      </c>
      <c r="H370" s="68">
        <v>0</v>
      </c>
      <c r="I370" s="68">
        <v>0</v>
      </c>
      <c r="J370" s="68">
        <v>0</v>
      </c>
      <c r="K370" s="68">
        <v>0</v>
      </c>
      <c r="L370" s="68">
        <v>0</v>
      </c>
      <c r="M370" s="68">
        <v>0</v>
      </c>
      <c r="N370" s="68">
        <v>121424</v>
      </c>
    </row>
    <row r="371" spans="1:14" x14ac:dyDescent="0.25">
      <c r="A371" s="69" t="s">
        <v>13</v>
      </c>
      <c r="B371" s="69" t="s">
        <v>256</v>
      </c>
      <c r="C371" s="69" t="s">
        <v>222</v>
      </c>
      <c r="D371" s="69" t="s">
        <v>223</v>
      </c>
      <c r="E371" s="69"/>
      <c r="F371" s="68">
        <v>31440</v>
      </c>
      <c r="G371" s="68">
        <v>0</v>
      </c>
      <c r="H371" s="68">
        <v>0</v>
      </c>
      <c r="I371" s="68">
        <v>0</v>
      </c>
      <c r="J371" s="68">
        <v>0</v>
      </c>
      <c r="K371" s="68">
        <v>0</v>
      </c>
      <c r="L371" s="68">
        <v>0</v>
      </c>
      <c r="M371" s="68">
        <v>0</v>
      </c>
      <c r="N371" s="68">
        <v>31440</v>
      </c>
    </row>
    <row r="372" spans="1:14" x14ac:dyDescent="0.25">
      <c r="A372" s="69" t="s">
        <v>13</v>
      </c>
      <c r="B372" s="69" t="s">
        <v>256</v>
      </c>
      <c r="C372" s="69" t="s">
        <v>224</v>
      </c>
      <c r="D372" s="69" t="s">
        <v>225</v>
      </c>
      <c r="E372" s="69"/>
      <c r="F372" s="68">
        <v>0</v>
      </c>
      <c r="G372" s="68">
        <v>0</v>
      </c>
      <c r="H372" s="68">
        <v>0</v>
      </c>
      <c r="I372" s="68">
        <v>0</v>
      </c>
      <c r="J372" s="68">
        <v>0</v>
      </c>
      <c r="K372" s="68">
        <v>0</v>
      </c>
      <c r="L372" s="68">
        <v>0</v>
      </c>
      <c r="M372" s="68">
        <v>0</v>
      </c>
      <c r="N372" s="68">
        <v>0</v>
      </c>
    </row>
    <row r="373" spans="1:14" x14ac:dyDescent="0.25">
      <c r="A373" s="69" t="s">
        <v>13</v>
      </c>
      <c r="B373" s="69" t="s">
        <v>256</v>
      </c>
      <c r="C373" s="69" t="s">
        <v>226</v>
      </c>
      <c r="D373" s="69" t="s">
        <v>227</v>
      </c>
      <c r="E373" s="69"/>
      <c r="F373" s="68">
        <v>280208</v>
      </c>
      <c r="G373" s="68">
        <v>125152</v>
      </c>
      <c r="H373" s="68">
        <v>1712</v>
      </c>
      <c r="I373" s="68">
        <v>10848</v>
      </c>
      <c r="J373" s="68">
        <v>162976</v>
      </c>
      <c r="K373" s="68">
        <v>93356</v>
      </c>
      <c r="L373" s="68">
        <v>20568</v>
      </c>
      <c r="M373" s="68">
        <v>2135</v>
      </c>
      <c r="N373" s="68">
        <v>696955</v>
      </c>
    </row>
    <row r="374" spans="1:14" x14ac:dyDescent="0.25">
      <c r="D374" s="67" t="s">
        <v>228</v>
      </c>
      <c r="E374" s="67"/>
    </row>
    <row r="375" spans="1:14" x14ac:dyDescent="0.25">
      <c r="A375" s="69" t="s">
        <v>13</v>
      </c>
      <c r="B375" s="69" t="s">
        <v>256</v>
      </c>
      <c r="C375" s="69" t="s">
        <v>229</v>
      </c>
      <c r="D375" s="69" t="s">
        <v>230</v>
      </c>
      <c r="E375" s="69"/>
      <c r="F375" s="68">
        <v>0</v>
      </c>
      <c r="G375" s="68">
        <v>0</v>
      </c>
      <c r="H375" s="68">
        <v>0</v>
      </c>
      <c r="I375" s="68">
        <v>0</v>
      </c>
      <c r="J375" s="68">
        <v>0</v>
      </c>
      <c r="K375" s="68">
        <v>0</v>
      </c>
      <c r="L375" s="68">
        <v>0</v>
      </c>
      <c r="M375" s="68">
        <v>0</v>
      </c>
      <c r="N375" s="68">
        <v>0</v>
      </c>
    </row>
    <row r="376" spans="1:14" x14ac:dyDescent="0.25">
      <c r="A376" s="69" t="s">
        <v>13</v>
      </c>
      <c r="B376" s="69" t="s">
        <v>256</v>
      </c>
      <c r="C376" s="69" t="s">
        <v>231</v>
      </c>
      <c r="D376" s="69" t="s">
        <v>232</v>
      </c>
      <c r="E376" s="69"/>
      <c r="F376" s="68">
        <v>0</v>
      </c>
      <c r="G376" s="68">
        <v>0</v>
      </c>
      <c r="H376" s="68">
        <v>0</v>
      </c>
      <c r="I376" s="68">
        <v>0</v>
      </c>
      <c r="J376" s="68">
        <v>0</v>
      </c>
      <c r="K376" s="68">
        <v>0</v>
      </c>
      <c r="L376" s="68">
        <v>0</v>
      </c>
      <c r="M376" s="68">
        <v>0</v>
      </c>
      <c r="N376" s="68">
        <v>0</v>
      </c>
    </row>
    <row r="377" spans="1:14" x14ac:dyDescent="0.25">
      <c r="A377" s="69" t="s">
        <v>13</v>
      </c>
      <c r="B377" s="69" t="s">
        <v>256</v>
      </c>
      <c r="C377" s="69" t="s">
        <v>233</v>
      </c>
      <c r="D377" s="69" t="s">
        <v>234</v>
      </c>
      <c r="E377" s="69"/>
      <c r="F377" s="68">
        <v>0</v>
      </c>
      <c r="G377" s="68">
        <v>0</v>
      </c>
      <c r="H377" s="68">
        <v>0</v>
      </c>
      <c r="I377" s="68">
        <v>0</v>
      </c>
      <c r="J377" s="68">
        <v>0</v>
      </c>
      <c r="K377" s="68">
        <v>0</v>
      </c>
      <c r="L377" s="68">
        <v>0</v>
      </c>
      <c r="M377" s="68">
        <v>0</v>
      </c>
      <c r="N377" s="68">
        <v>0</v>
      </c>
    </row>
    <row r="378" spans="1:14" x14ac:dyDescent="0.25">
      <c r="A378" s="69" t="s">
        <v>13</v>
      </c>
      <c r="B378" s="69" t="s">
        <v>256</v>
      </c>
      <c r="C378" s="69" t="s">
        <v>235</v>
      </c>
      <c r="D378" s="69" t="s">
        <v>236</v>
      </c>
      <c r="E378" s="69"/>
      <c r="F378" s="68">
        <v>0</v>
      </c>
      <c r="G378" s="68">
        <v>0</v>
      </c>
      <c r="H378" s="68">
        <v>0</v>
      </c>
      <c r="I378" s="68">
        <v>0</v>
      </c>
      <c r="J378" s="68">
        <v>0</v>
      </c>
      <c r="K378" s="68">
        <v>0</v>
      </c>
      <c r="L378" s="68">
        <v>0</v>
      </c>
      <c r="M378" s="68">
        <v>0</v>
      </c>
      <c r="N378" s="68">
        <v>0</v>
      </c>
    </row>
    <row r="379" spans="1:14" x14ac:dyDescent="0.25">
      <c r="A379" s="69" t="s">
        <v>13</v>
      </c>
      <c r="B379" s="69" t="s">
        <v>256</v>
      </c>
      <c r="C379" s="69" t="s">
        <v>237</v>
      </c>
      <c r="D379" s="69" t="s">
        <v>238</v>
      </c>
      <c r="E379" s="69"/>
      <c r="F379" s="68">
        <v>0</v>
      </c>
      <c r="G379" s="68">
        <v>0</v>
      </c>
      <c r="H379" s="68">
        <v>0</v>
      </c>
      <c r="I379" s="68">
        <v>0</v>
      </c>
      <c r="J379" s="68">
        <v>0</v>
      </c>
      <c r="K379" s="68">
        <v>0</v>
      </c>
      <c r="L379" s="68">
        <v>0</v>
      </c>
      <c r="M379" s="68">
        <v>0</v>
      </c>
      <c r="N379" s="68">
        <v>0</v>
      </c>
    </row>
    <row r="382" spans="1:14" x14ac:dyDescent="0.25">
      <c r="A382" s="67" t="s">
        <v>257</v>
      </c>
    </row>
    <row r="383" spans="1:14" x14ac:dyDescent="0.25">
      <c r="A383" s="69" t="s">
        <v>0</v>
      </c>
      <c r="B383" s="69" t="s">
        <v>162</v>
      </c>
      <c r="C383" s="69" t="s">
        <v>115</v>
      </c>
      <c r="D383" s="67" t="s">
        <v>129</v>
      </c>
      <c r="E383" s="67"/>
      <c r="F383" s="68" t="s">
        <v>163</v>
      </c>
      <c r="G383" s="68" t="s">
        <v>164</v>
      </c>
      <c r="H383" s="68" t="s">
        <v>165</v>
      </c>
      <c r="I383" s="68" t="s">
        <v>166</v>
      </c>
      <c r="J383" s="68" t="s">
        <v>167</v>
      </c>
      <c r="K383" s="68" t="s">
        <v>168</v>
      </c>
      <c r="L383" s="68" t="s">
        <v>169</v>
      </c>
      <c r="M383" s="68" t="s">
        <v>170</v>
      </c>
      <c r="N383" s="68" t="s">
        <v>1</v>
      </c>
    </row>
    <row r="384" spans="1:14" x14ac:dyDescent="0.25">
      <c r="A384" s="69" t="s">
        <v>10</v>
      </c>
      <c r="B384" s="69" t="s">
        <v>258</v>
      </c>
      <c r="C384" s="69" t="s">
        <v>172</v>
      </c>
      <c r="D384" s="69" t="s">
        <v>173</v>
      </c>
      <c r="E384" s="69"/>
      <c r="F384" s="68">
        <v>11088</v>
      </c>
      <c r="G384" s="68">
        <v>0</v>
      </c>
      <c r="H384" s="68">
        <v>0</v>
      </c>
      <c r="I384" s="68">
        <v>0</v>
      </c>
      <c r="J384" s="68">
        <v>0</v>
      </c>
      <c r="K384" s="68">
        <v>0</v>
      </c>
      <c r="L384" s="68">
        <v>5958</v>
      </c>
      <c r="M384" s="68">
        <v>0</v>
      </c>
      <c r="N384" s="68">
        <v>17046</v>
      </c>
    </row>
    <row r="385" spans="1:14" x14ac:dyDescent="0.25">
      <c r="A385" s="69" t="s">
        <v>10</v>
      </c>
      <c r="B385" s="69" t="s">
        <v>258</v>
      </c>
      <c r="C385" s="69" t="s">
        <v>174</v>
      </c>
      <c r="D385" s="69" t="s">
        <v>175</v>
      </c>
      <c r="E385" s="69"/>
      <c r="F385" s="68">
        <v>0</v>
      </c>
      <c r="G385" s="68">
        <v>0</v>
      </c>
      <c r="H385" s="68">
        <v>0</v>
      </c>
      <c r="I385" s="68">
        <v>0</v>
      </c>
      <c r="J385" s="68">
        <v>74160</v>
      </c>
      <c r="K385" s="68">
        <v>0</v>
      </c>
      <c r="L385" s="68">
        <v>3832</v>
      </c>
      <c r="M385" s="68">
        <v>0</v>
      </c>
      <c r="N385" s="68">
        <v>77992</v>
      </c>
    </row>
    <row r="386" spans="1:14" x14ac:dyDescent="0.25">
      <c r="A386" s="69" t="s">
        <v>10</v>
      </c>
      <c r="B386" s="69" t="s">
        <v>258</v>
      </c>
      <c r="C386" s="69" t="s">
        <v>176</v>
      </c>
      <c r="D386" s="69" t="s">
        <v>177</v>
      </c>
      <c r="E386" s="69"/>
      <c r="F386" s="68">
        <v>0</v>
      </c>
      <c r="G386" s="68">
        <v>125184</v>
      </c>
      <c r="H386" s="68">
        <v>0</v>
      </c>
      <c r="I386" s="68">
        <v>0</v>
      </c>
      <c r="J386" s="68">
        <v>0</v>
      </c>
      <c r="K386" s="68">
        <v>160</v>
      </c>
      <c r="L386" s="68">
        <v>0</v>
      </c>
      <c r="M386" s="68">
        <v>0</v>
      </c>
      <c r="N386" s="68">
        <v>125344</v>
      </c>
    </row>
    <row r="387" spans="1:14" x14ac:dyDescent="0.25">
      <c r="A387" s="69" t="s">
        <v>10</v>
      </c>
      <c r="B387" s="69" t="s">
        <v>258</v>
      </c>
      <c r="C387" s="69" t="s">
        <v>178</v>
      </c>
      <c r="D387" s="69" t="s">
        <v>179</v>
      </c>
      <c r="E387" s="69"/>
      <c r="F387" s="68">
        <v>3232</v>
      </c>
      <c r="G387" s="68">
        <v>117600</v>
      </c>
      <c r="H387" s="68">
        <v>0</v>
      </c>
      <c r="I387" s="68">
        <v>0</v>
      </c>
      <c r="J387" s="68">
        <v>30320</v>
      </c>
      <c r="K387" s="68">
        <v>22528</v>
      </c>
      <c r="L387" s="68">
        <v>3521</v>
      </c>
      <c r="M387" s="68">
        <v>0</v>
      </c>
      <c r="N387" s="68">
        <v>177201</v>
      </c>
    </row>
    <row r="388" spans="1:14" x14ac:dyDescent="0.25">
      <c r="A388" s="69" t="s">
        <v>10</v>
      </c>
      <c r="B388" s="69" t="s">
        <v>258</v>
      </c>
      <c r="C388" s="69" t="s">
        <v>180</v>
      </c>
      <c r="D388" s="69" t="s">
        <v>181</v>
      </c>
      <c r="E388" s="69"/>
      <c r="F388" s="68">
        <v>0</v>
      </c>
      <c r="G388" s="68">
        <v>0</v>
      </c>
      <c r="H388" s="68">
        <v>0</v>
      </c>
      <c r="I388" s="68">
        <v>0</v>
      </c>
      <c r="J388" s="68">
        <v>0</v>
      </c>
      <c r="K388" s="68">
        <v>0</v>
      </c>
      <c r="L388" s="68">
        <v>0</v>
      </c>
      <c r="M388" s="68">
        <v>0</v>
      </c>
      <c r="N388" s="68">
        <v>0</v>
      </c>
    </row>
    <row r="389" spans="1:14" x14ac:dyDescent="0.25">
      <c r="A389" s="69" t="s">
        <v>10</v>
      </c>
      <c r="B389" s="69" t="s">
        <v>258</v>
      </c>
      <c r="C389" s="69" t="s">
        <v>182</v>
      </c>
      <c r="D389" s="69" t="s">
        <v>183</v>
      </c>
      <c r="E389" s="69"/>
      <c r="F389" s="68">
        <v>0</v>
      </c>
      <c r="G389" s="68">
        <v>0</v>
      </c>
      <c r="H389" s="68">
        <v>0</v>
      </c>
      <c r="I389" s="68">
        <v>0</v>
      </c>
      <c r="J389" s="68">
        <v>11040</v>
      </c>
      <c r="K389" s="68">
        <v>0</v>
      </c>
      <c r="L389" s="68">
        <v>0</v>
      </c>
      <c r="M389" s="68">
        <v>0</v>
      </c>
      <c r="N389" s="68">
        <v>11040</v>
      </c>
    </row>
    <row r="390" spans="1:14" x14ac:dyDescent="0.25">
      <c r="A390" s="69" t="s">
        <v>10</v>
      </c>
      <c r="B390" s="69" t="s">
        <v>258</v>
      </c>
      <c r="C390" s="69" t="s">
        <v>184</v>
      </c>
      <c r="D390" s="69" t="s">
        <v>185</v>
      </c>
      <c r="E390" s="69"/>
      <c r="F390" s="68">
        <v>0</v>
      </c>
      <c r="G390" s="68">
        <v>7008</v>
      </c>
      <c r="H390" s="68">
        <v>0</v>
      </c>
      <c r="I390" s="68">
        <v>0</v>
      </c>
      <c r="J390" s="68">
        <v>0</v>
      </c>
      <c r="K390" s="68">
        <v>13440</v>
      </c>
      <c r="L390" s="68">
        <v>0</v>
      </c>
      <c r="M390" s="68">
        <v>2262</v>
      </c>
      <c r="N390" s="68">
        <v>22710</v>
      </c>
    </row>
    <row r="391" spans="1:14" x14ac:dyDescent="0.25">
      <c r="A391" s="69" t="s">
        <v>10</v>
      </c>
      <c r="B391" s="69" t="s">
        <v>258</v>
      </c>
      <c r="C391" s="69" t="s">
        <v>186</v>
      </c>
      <c r="D391" s="69" t="s">
        <v>187</v>
      </c>
      <c r="E391" s="69"/>
      <c r="F391" s="68">
        <v>0</v>
      </c>
      <c r="G391" s="68">
        <v>0</v>
      </c>
      <c r="H391" s="68">
        <v>0</v>
      </c>
      <c r="I391" s="68">
        <v>0</v>
      </c>
      <c r="J391" s="68">
        <v>672</v>
      </c>
      <c r="K391" s="68">
        <v>0</v>
      </c>
      <c r="L391" s="68">
        <v>13332</v>
      </c>
      <c r="M391" s="68">
        <v>0</v>
      </c>
      <c r="N391" s="68">
        <v>14004</v>
      </c>
    </row>
    <row r="392" spans="1:14" x14ac:dyDescent="0.25">
      <c r="A392" s="69" t="s">
        <v>10</v>
      </c>
      <c r="B392" s="69" t="s">
        <v>258</v>
      </c>
      <c r="C392" s="69" t="s">
        <v>188</v>
      </c>
      <c r="D392" s="69" t="s">
        <v>189</v>
      </c>
      <c r="E392" s="69"/>
      <c r="F392" s="68">
        <v>29712</v>
      </c>
      <c r="G392" s="68">
        <v>7216</v>
      </c>
      <c r="H392" s="68">
        <v>0</v>
      </c>
      <c r="I392" s="68">
        <v>0</v>
      </c>
      <c r="J392" s="68">
        <v>101904</v>
      </c>
      <c r="K392" s="68">
        <v>0</v>
      </c>
      <c r="L392" s="68">
        <v>17449</v>
      </c>
      <c r="M392" s="68">
        <v>0</v>
      </c>
      <c r="N392" s="68">
        <v>156281</v>
      </c>
    </row>
    <row r="393" spans="1:14" x14ac:dyDescent="0.25">
      <c r="A393" s="69" t="s">
        <v>10</v>
      </c>
      <c r="B393" s="69" t="s">
        <v>258</v>
      </c>
      <c r="C393" s="69" t="s">
        <v>190</v>
      </c>
      <c r="D393" s="69" t="s">
        <v>191</v>
      </c>
      <c r="E393" s="69"/>
      <c r="F393" s="68">
        <v>0</v>
      </c>
      <c r="G393" s="68">
        <v>0</v>
      </c>
      <c r="H393" s="68">
        <v>0</v>
      </c>
      <c r="I393" s="68">
        <v>0</v>
      </c>
      <c r="J393" s="68">
        <v>0</v>
      </c>
      <c r="K393" s="68">
        <v>0</v>
      </c>
      <c r="L393" s="68">
        <v>0</v>
      </c>
      <c r="M393" s="68">
        <v>0</v>
      </c>
      <c r="N393" s="68">
        <v>0</v>
      </c>
    </row>
    <row r="394" spans="1:14" x14ac:dyDescent="0.25">
      <c r="A394" s="69" t="s">
        <v>10</v>
      </c>
      <c r="B394" s="69" t="s">
        <v>258</v>
      </c>
      <c r="C394" s="69" t="s">
        <v>192</v>
      </c>
      <c r="D394" s="69" t="s">
        <v>193</v>
      </c>
      <c r="E394" s="69"/>
      <c r="F394" s="68">
        <v>0</v>
      </c>
      <c r="G394" s="68">
        <v>0</v>
      </c>
      <c r="H394" s="68">
        <v>0</v>
      </c>
      <c r="I394" s="68">
        <v>0</v>
      </c>
      <c r="J394" s="68">
        <v>0</v>
      </c>
      <c r="K394" s="68">
        <v>26976</v>
      </c>
      <c r="L394" s="68">
        <v>0</v>
      </c>
      <c r="M394" s="68">
        <v>17685</v>
      </c>
      <c r="N394" s="68">
        <v>44661</v>
      </c>
    </row>
    <row r="395" spans="1:14" x14ac:dyDescent="0.25">
      <c r="A395" s="69" t="s">
        <v>10</v>
      </c>
      <c r="B395" s="69" t="s">
        <v>258</v>
      </c>
      <c r="C395" s="69" t="s">
        <v>194</v>
      </c>
      <c r="D395" s="69" t="s">
        <v>195</v>
      </c>
      <c r="E395" s="69"/>
      <c r="F395" s="68">
        <v>268960</v>
      </c>
      <c r="G395" s="68">
        <v>0</v>
      </c>
      <c r="H395" s="68">
        <v>0</v>
      </c>
      <c r="I395" s="68">
        <v>24064</v>
      </c>
      <c r="J395" s="68">
        <v>0</v>
      </c>
      <c r="K395" s="68">
        <v>0</v>
      </c>
      <c r="L395" s="68">
        <v>0</v>
      </c>
      <c r="M395" s="68">
        <v>0</v>
      </c>
      <c r="N395" s="68">
        <v>293024</v>
      </c>
    </row>
    <row r="396" spans="1:14" x14ac:dyDescent="0.25">
      <c r="A396" s="69" t="s">
        <v>10</v>
      </c>
      <c r="B396" s="69" t="s">
        <v>258</v>
      </c>
      <c r="C396" s="69" t="s">
        <v>196</v>
      </c>
      <c r="D396" s="69" t="s">
        <v>197</v>
      </c>
      <c r="E396" s="69"/>
      <c r="F396" s="68">
        <v>40608</v>
      </c>
      <c r="G396" s="68">
        <v>0</v>
      </c>
      <c r="H396" s="68">
        <v>0</v>
      </c>
      <c r="I396" s="68">
        <v>0</v>
      </c>
      <c r="J396" s="68">
        <v>0</v>
      </c>
      <c r="K396" s="68">
        <v>0</v>
      </c>
      <c r="L396" s="68">
        <v>0</v>
      </c>
      <c r="M396" s="68">
        <v>0</v>
      </c>
      <c r="N396" s="68">
        <v>40608</v>
      </c>
    </row>
    <row r="397" spans="1:14" x14ac:dyDescent="0.25">
      <c r="A397" s="69" t="s">
        <v>10</v>
      </c>
      <c r="B397" s="69" t="s">
        <v>258</v>
      </c>
      <c r="C397" s="69" t="s">
        <v>198</v>
      </c>
      <c r="D397" s="69" t="s">
        <v>199</v>
      </c>
      <c r="E397" s="69"/>
      <c r="F397" s="68">
        <v>0</v>
      </c>
      <c r="G397" s="68">
        <v>0</v>
      </c>
      <c r="H397" s="68">
        <v>0</v>
      </c>
      <c r="I397" s="68">
        <v>0</v>
      </c>
      <c r="J397" s="68">
        <v>0</v>
      </c>
      <c r="K397" s="68">
        <v>36784</v>
      </c>
      <c r="L397" s="68">
        <v>0</v>
      </c>
      <c r="M397" s="68">
        <v>29400</v>
      </c>
      <c r="N397" s="68">
        <v>66184</v>
      </c>
    </row>
    <row r="398" spans="1:14" x14ac:dyDescent="0.25">
      <c r="A398" s="69" t="s">
        <v>10</v>
      </c>
      <c r="B398" s="69" t="s">
        <v>258</v>
      </c>
      <c r="C398" s="69" t="s">
        <v>200</v>
      </c>
      <c r="D398" s="69" t="s">
        <v>201</v>
      </c>
      <c r="E398" s="69"/>
      <c r="F398" s="68">
        <v>0</v>
      </c>
      <c r="G398" s="68">
        <v>0</v>
      </c>
      <c r="H398" s="68">
        <v>0</v>
      </c>
      <c r="I398" s="68">
        <v>0</v>
      </c>
      <c r="J398" s="68">
        <v>0</v>
      </c>
      <c r="K398" s="68">
        <v>37008</v>
      </c>
      <c r="L398" s="68">
        <v>0</v>
      </c>
      <c r="M398" s="68">
        <v>0</v>
      </c>
      <c r="N398" s="68">
        <v>37008</v>
      </c>
    </row>
    <row r="399" spans="1:14" x14ac:dyDescent="0.25">
      <c r="A399" s="69" t="s">
        <v>10</v>
      </c>
      <c r="B399" s="69" t="s">
        <v>258</v>
      </c>
      <c r="C399" s="69" t="s">
        <v>202</v>
      </c>
      <c r="D399" s="69" t="s">
        <v>203</v>
      </c>
      <c r="E399" s="69"/>
      <c r="F399" s="68">
        <v>24144</v>
      </c>
      <c r="G399" s="68">
        <v>0</v>
      </c>
      <c r="H399" s="68">
        <v>0</v>
      </c>
      <c r="I399" s="68">
        <v>0</v>
      </c>
      <c r="J399" s="68">
        <v>0</v>
      </c>
      <c r="K399" s="68">
        <v>59040</v>
      </c>
      <c r="L399" s="68">
        <v>0</v>
      </c>
      <c r="M399" s="68">
        <v>17407</v>
      </c>
      <c r="N399" s="68">
        <v>100591</v>
      </c>
    </row>
    <row r="400" spans="1:14" x14ac:dyDescent="0.25">
      <c r="A400" s="69" t="s">
        <v>10</v>
      </c>
      <c r="B400" s="69" t="s">
        <v>258</v>
      </c>
      <c r="C400" s="69" t="s">
        <v>204</v>
      </c>
      <c r="D400" s="69" t="s">
        <v>205</v>
      </c>
      <c r="E400" s="69"/>
      <c r="F400" s="68">
        <v>0</v>
      </c>
      <c r="G400" s="68">
        <v>0</v>
      </c>
      <c r="H400" s="68">
        <v>0</v>
      </c>
      <c r="I400" s="68">
        <v>0</v>
      </c>
      <c r="J400" s="68">
        <v>0</v>
      </c>
      <c r="K400" s="68">
        <v>0</v>
      </c>
      <c r="L400" s="68">
        <v>0</v>
      </c>
      <c r="M400" s="68">
        <v>0</v>
      </c>
      <c r="N400" s="68">
        <v>0</v>
      </c>
    </row>
    <row r="401" spans="1:14" x14ac:dyDescent="0.25">
      <c r="A401" s="69" t="s">
        <v>10</v>
      </c>
      <c r="B401" s="69" t="s">
        <v>258</v>
      </c>
      <c r="C401" s="69" t="s">
        <v>206</v>
      </c>
      <c r="D401" s="69" t="s">
        <v>207</v>
      </c>
      <c r="E401" s="69"/>
      <c r="F401" s="68">
        <v>0</v>
      </c>
      <c r="G401" s="68">
        <v>0</v>
      </c>
      <c r="H401" s="68">
        <v>0</v>
      </c>
      <c r="I401" s="68">
        <v>0</v>
      </c>
      <c r="J401" s="68">
        <v>0</v>
      </c>
      <c r="K401" s="68">
        <v>244160</v>
      </c>
      <c r="L401" s="68">
        <v>0</v>
      </c>
      <c r="M401" s="68">
        <v>0</v>
      </c>
      <c r="N401" s="68">
        <v>244160</v>
      </c>
    </row>
    <row r="402" spans="1:14" x14ac:dyDescent="0.25">
      <c r="A402" s="69" t="s">
        <v>10</v>
      </c>
      <c r="B402" s="69" t="s">
        <v>258</v>
      </c>
      <c r="C402" s="69" t="s">
        <v>208</v>
      </c>
      <c r="D402" s="69" t="s">
        <v>209</v>
      </c>
      <c r="E402" s="69"/>
      <c r="F402" s="68">
        <v>0</v>
      </c>
      <c r="G402" s="68">
        <v>57664</v>
      </c>
      <c r="H402" s="68">
        <v>36048</v>
      </c>
      <c r="I402" s="68">
        <v>0</v>
      </c>
      <c r="J402" s="68">
        <v>0</v>
      </c>
      <c r="K402" s="68">
        <v>0</v>
      </c>
      <c r="L402" s="68">
        <v>0</v>
      </c>
      <c r="M402" s="68">
        <v>0</v>
      </c>
      <c r="N402" s="68">
        <v>93712</v>
      </c>
    </row>
    <row r="403" spans="1:14" x14ac:dyDescent="0.25">
      <c r="A403" s="69" t="s">
        <v>10</v>
      </c>
      <c r="B403" s="69" t="s">
        <v>258</v>
      </c>
      <c r="C403" s="69" t="s">
        <v>210</v>
      </c>
      <c r="D403" s="69" t="s">
        <v>211</v>
      </c>
      <c r="E403" s="69"/>
      <c r="F403" s="68">
        <v>0</v>
      </c>
      <c r="G403" s="68">
        <v>0</v>
      </c>
      <c r="H403" s="68">
        <v>0</v>
      </c>
      <c r="I403" s="68">
        <v>0</v>
      </c>
      <c r="J403" s="68">
        <v>14432</v>
      </c>
      <c r="K403" s="68">
        <v>0</v>
      </c>
      <c r="L403" s="68">
        <v>8400</v>
      </c>
      <c r="M403" s="68">
        <v>0</v>
      </c>
      <c r="N403" s="68">
        <v>22832</v>
      </c>
    </row>
    <row r="404" spans="1:14" x14ac:dyDescent="0.25">
      <c r="A404" s="69" t="s">
        <v>10</v>
      </c>
      <c r="B404" s="69" t="s">
        <v>258</v>
      </c>
      <c r="C404" s="69" t="s">
        <v>212</v>
      </c>
      <c r="D404" s="69" t="s">
        <v>213</v>
      </c>
      <c r="E404" s="69"/>
      <c r="F404" s="68">
        <v>0</v>
      </c>
      <c r="G404" s="68">
        <v>0</v>
      </c>
      <c r="H404" s="68">
        <v>0</v>
      </c>
      <c r="I404" s="68">
        <v>0</v>
      </c>
      <c r="J404" s="68">
        <v>11856</v>
      </c>
      <c r="K404" s="68">
        <v>0</v>
      </c>
      <c r="L404" s="68">
        <v>0</v>
      </c>
      <c r="M404" s="68">
        <v>0</v>
      </c>
      <c r="N404" s="68">
        <v>11856</v>
      </c>
    </row>
    <row r="405" spans="1:14" x14ac:dyDescent="0.25">
      <c r="A405" s="69" t="s">
        <v>10</v>
      </c>
      <c r="B405" s="69" t="s">
        <v>258</v>
      </c>
      <c r="C405" s="69" t="s">
        <v>214</v>
      </c>
      <c r="D405" s="69" t="s">
        <v>215</v>
      </c>
      <c r="E405" s="69"/>
      <c r="F405" s="68">
        <v>0</v>
      </c>
      <c r="G405" s="68">
        <v>0</v>
      </c>
      <c r="H405" s="68">
        <v>0</v>
      </c>
      <c r="I405" s="68">
        <v>0</v>
      </c>
      <c r="J405" s="68">
        <v>1152</v>
      </c>
      <c r="K405" s="68">
        <v>0</v>
      </c>
      <c r="L405" s="68">
        <v>0</v>
      </c>
      <c r="M405" s="68">
        <v>0</v>
      </c>
      <c r="N405" s="68">
        <v>1152</v>
      </c>
    </row>
    <row r="406" spans="1:14" x14ac:dyDescent="0.25">
      <c r="A406" s="69" t="s">
        <v>10</v>
      </c>
      <c r="B406" s="69" t="s">
        <v>258</v>
      </c>
      <c r="C406" s="69" t="s">
        <v>216</v>
      </c>
      <c r="D406" s="69" t="s">
        <v>217</v>
      </c>
      <c r="E406" s="69"/>
      <c r="F406" s="68">
        <v>24304</v>
      </c>
      <c r="G406" s="68">
        <v>0</v>
      </c>
      <c r="H406" s="68">
        <v>0</v>
      </c>
      <c r="I406" s="68">
        <v>0</v>
      </c>
      <c r="J406" s="68">
        <v>0</v>
      </c>
      <c r="K406" s="68">
        <v>0</v>
      </c>
      <c r="L406" s="68">
        <v>0</v>
      </c>
      <c r="M406" s="68">
        <v>0</v>
      </c>
      <c r="N406" s="68">
        <v>24304</v>
      </c>
    </row>
    <row r="407" spans="1:14" x14ac:dyDescent="0.25">
      <c r="A407" s="69" t="s">
        <v>10</v>
      </c>
      <c r="B407" s="69" t="s">
        <v>258</v>
      </c>
      <c r="C407" s="69" t="s">
        <v>218</v>
      </c>
      <c r="D407" s="69" t="s">
        <v>219</v>
      </c>
      <c r="E407" s="69"/>
      <c r="F407" s="68">
        <v>20880</v>
      </c>
      <c r="G407" s="68">
        <v>0</v>
      </c>
      <c r="H407" s="68">
        <v>0</v>
      </c>
      <c r="I407" s="68">
        <v>0</v>
      </c>
      <c r="J407" s="68">
        <v>25568</v>
      </c>
      <c r="K407" s="68">
        <v>0</v>
      </c>
      <c r="L407" s="68">
        <v>0</v>
      </c>
      <c r="M407" s="68">
        <v>0</v>
      </c>
      <c r="N407" s="68">
        <v>46448</v>
      </c>
    </row>
    <row r="408" spans="1:14" x14ac:dyDescent="0.25">
      <c r="A408" s="69" t="s">
        <v>10</v>
      </c>
      <c r="B408" s="69" t="s">
        <v>258</v>
      </c>
      <c r="C408" s="69" t="s">
        <v>220</v>
      </c>
      <c r="D408" s="69" t="s">
        <v>221</v>
      </c>
      <c r="E408" s="69"/>
      <c r="F408" s="68">
        <v>357984</v>
      </c>
      <c r="G408" s="68">
        <v>0</v>
      </c>
      <c r="H408" s="68">
        <v>0</v>
      </c>
      <c r="I408" s="68">
        <v>0</v>
      </c>
      <c r="J408" s="68">
        <v>1344</v>
      </c>
      <c r="K408" s="68">
        <v>0</v>
      </c>
      <c r="L408" s="68">
        <v>0</v>
      </c>
      <c r="M408" s="68">
        <v>0</v>
      </c>
      <c r="N408" s="68">
        <v>359328</v>
      </c>
    </row>
    <row r="409" spans="1:14" x14ac:dyDescent="0.25">
      <c r="A409" s="69" t="s">
        <v>10</v>
      </c>
      <c r="B409" s="69" t="s">
        <v>258</v>
      </c>
      <c r="C409" s="69" t="s">
        <v>222</v>
      </c>
      <c r="D409" s="69" t="s">
        <v>223</v>
      </c>
      <c r="E409" s="69"/>
      <c r="F409" s="68">
        <v>84768</v>
      </c>
      <c r="G409" s="68">
        <v>0</v>
      </c>
      <c r="H409" s="68">
        <v>0</v>
      </c>
      <c r="I409" s="68">
        <v>0</v>
      </c>
      <c r="J409" s="68">
        <v>0</v>
      </c>
      <c r="K409" s="68">
        <v>0</v>
      </c>
      <c r="L409" s="68">
        <v>48</v>
      </c>
      <c r="M409" s="68">
        <v>0</v>
      </c>
      <c r="N409" s="68">
        <v>84816</v>
      </c>
    </row>
    <row r="410" spans="1:14" x14ac:dyDescent="0.25">
      <c r="A410" s="69" t="s">
        <v>10</v>
      </c>
      <c r="B410" s="69" t="s">
        <v>258</v>
      </c>
      <c r="C410" s="69" t="s">
        <v>224</v>
      </c>
      <c r="D410" s="69" t="s">
        <v>225</v>
      </c>
      <c r="E410" s="69"/>
      <c r="F410" s="68">
        <v>0</v>
      </c>
      <c r="G410" s="68">
        <v>0</v>
      </c>
      <c r="H410" s="68">
        <v>0</v>
      </c>
      <c r="I410" s="68">
        <v>0</v>
      </c>
      <c r="J410" s="68">
        <v>0</v>
      </c>
      <c r="K410" s="68">
        <v>0</v>
      </c>
      <c r="L410" s="68">
        <v>0</v>
      </c>
      <c r="M410" s="68">
        <v>0</v>
      </c>
      <c r="N410" s="68">
        <v>0</v>
      </c>
    </row>
    <row r="411" spans="1:14" x14ac:dyDescent="0.25">
      <c r="A411" s="69" t="s">
        <v>10</v>
      </c>
      <c r="B411" s="69" t="s">
        <v>258</v>
      </c>
      <c r="C411" s="69" t="s">
        <v>226</v>
      </c>
      <c r="D411" s="69" t="s">
        <v>227</v>
      </c>
      <c r="E411" s="69"/>
      <c r="F411" s="68">
        <v>865680</v>
      </c>
      <c r="G411" s="68">
        <v>314672</v>
      </c>
      <c r="H411" s="68">
        <v>36048</v>
      </c>
      <c r="I411" s="68">
        <v>24064</v>
      </c>
      <c r="J411" s="68">
        <v>272448</v>
      </c>
      <c r="K411" s="68">
        <v>440096</v>
      </c>
      <c r="L411" s="68">
        <v>52540</v>
      </c>
      <c r="M411" s="68">
        <v>66754</v>
      </c>
      <c r="N411" s="68">
        <v>2072302</v>
      </c>
    </row>
    <row r="412" spans="1:14" x14ac:dyDescent="0.25">
      <c r="D412" s="67" t="s">
        <v>228</v>
      </c>
      <c r="E412" s="67"/>
    </row>
    <row r="413" spans="1:14" x14ac:dyDescent="0.25">
      <c r="A413" s="69" t="s">
        <v>10</v>
      </c>
      <c r="B413" s="69" t="s">
        <v>258</v>
      </c>
      <c r="C413" s="69" t="s">
        <v>229</v>
      </c>
      <c r="D413" s="69" t="s">
        <v>230</v>
      </c>
      <c r="E413" s="69"/>
      <c r="F413" s="68">
        <v>0</v>
      </c>
      <c r="G413" s="68">
        <v>0</v>
      </c>
      <c r="H413" s="68">
        <v>0</v>
      </c>
      <c r="I413" s="68">
        <v>0</v>
      </c>
      <c r="J413" s="68">
        <v>0</v>
      </c>
      <c r="K413" s="68">
        <v>0</v>
      </c>
      <c r="L413" s="68">
        <v>0</v>
      </c>
      <c r="M413" s="68">
        <v>0</v>
      </c>
      <c r="N413" s="68">
        <v>0</v>
      </c>
    </row>
    <row r="414" spans="1:14" x14ac:dyDescent="0.25">
      <c r="A414" s="69" t="s">
        <v>10</v>
      </c>
      <c r="B414" s="69" t="s">
        <v>258</v>
      </c>
      <c r="C414" s="69" t="s">
        <v>231</v>
      </c>
      <c r="D414" s="69" t="s">
        <v>232</v>
      </c>
      <c r="E414" s="69"/>
      <c r="F414" s="68">
        <v>0</v>
      </c>
      <c r="G414" s="68">
        <v>0</v>
      </c>
      <c r="H414" s="68">
        <v>0</v>
      </c>
      <c r="I414" s="68">
        <v>0</v>
      </c>
      <c r="J414" s="68">
        <v>0</v>
      </c>
      <c r="K414" s="68">
        <v>0</v>
      </c>
      <c r="L414" s="68">
        <v>0</v>
      </c>
      <c r="M414" s="68">
        <v>0</v>
      </c>
      <c r="N414" s="68">
        <v>0</v>
      </c>
    </row>
    <row r="415" spans="1:14" x14ac:dyDescent="0.25">
      <c r="A415" s="69" t="s">
        <v>10</v>
      </c>
      <c r="B415" s="69" t="s">
        <v>258</v>
      </c>
      <c r="C415" s="69" t="s">
        <v>233</v>
      </c>
      <c r="D415" s="69" t="s">
        <v>234</v>
      </c>
      <c r="E415" s="69"/>
      <c r="F415" s="68">
        <v>0</v>
      </c>
      <c r="G415" s="68">
        <v>0</v>
      </c>
      <c r="H415" s="68">
        <v>0</v>
      </c>
      <c r="I415" s="68">
        <v>0</v>
      </c>
      <c r="J415" s="68">
        <v>0</v>
      </c>
      <c r="K415" s="68">
        <v>0</v>
      </c>
      <c r="L415" s="68">
        <v>0</v>
      </c>
      <c r="M415" s="68">
        <v>0</v>
      </c>
      <c r="N415" s="68">
        <v>0</v>
      </c>
    </row>
    <row r="416" spans="1:14" x14ac:dyDescent="0.25">
      <c r="A416" s="69" t="s">
        <v>10</v>
      </c>
      <c r="B416" s="69" t="s">
        <v>258</v>
      </c>
      <c r="C416" s="69" t="s">
        <v>235</v>
      </c>
      <c r="D416" s="69" t="s">
        <v>236</v>
      </c>
      <c r="E416" s="69"/>
      <c r="F416" s="68">
        <v>0</v>
      </c>
      <c r="G416" s="68">
        <v>0</v>
      </c>
      <c r="H416" s="68">
        <v>0</v>
      </c>
      <c r="I416" s="68">
        <v>0</v>
      </c>
      <c r="J416" s="68">
        <v>0</v>
      </c>
      <c r="K416" s="68">
        <v>0</v>
      </c>
      <c r="L416" s="68">
        <v>0</v>
      </c>
      <c r="M416" s="68">
        <v>0</v>
      </c>
      <c r="N416" s="68">
        <v>0</v>
      </c>
    </row>
    <row r="417" spans="1:14" x14ac:dyDescent="0.25">
      <c r="A417" s="69" t="s">
        <v>10</v>
      </c>
      <c r="B417" s="69" t="s">
        <v>258</v>
      </c>
      <c r="C417" s="69" t="s">
        <v>237</v>
      </c>
      <c r="D417" s="69" t="s">
        <v>238</v>
      </c>
      <c r="E417" s="69"/>
      <c r="F417" s="68">
        <v>0</v>
      </c>
      <c r="G417" s="68">
        <v>0</v>
      </c>
      <c r="H417" s="68">
        <v>0</v>
      </c>
      <c r="I417" s="68">
        <v>0</v>
      </c>
      <c r="J417" s="68">
        <v>0</v>
      </c>
      <c r="K417" s="68">
        <v>0</v>
      </c>
      <c r="L417" s="68">
        <v>0</v>
      </c>
      <c r="M417" s="68">
        <v>0</v>
      </c>
      <c r="N417" s="68">
        <v>0</v>
      </c>
    </row>
    <row r="420" spans="1:14" x14ac:dyDescent="0.25">
      <c r="A420" s="67" t="s">
        <v>259</v>
      </c>
    </row>
    <row r="421" spans="1:14" x14ac:dyDescent="0.25">
      <c r="A421" s="69" t="s">
        <v>0</v>
      </c>
      <c r="B421" s="69" t="s">
        <v>162</v>
      </c>
      <c r="C421" s="69" t="s">
        <v>115</v>
      </c>
      <c r="D421" s="67" t="s">
        <v>129</v>
      </c>
      <c r="E421" s="67"/>
      <c r="F421" s="68" t="s">
        <v>163</v>
      </c>
      <c r="G421" s="68" t="s">
        <v>164</v>
      </c>
      <c r="H421" s="68" t="s">
        <v>165</v>
      </c>
      <c r="I421" s="68" t="s">
        <v>166</v>
      </c>
      <c r="J421" s="68" t="s">
        <v>167</v>
      </c>
      <c r="K421" s="68" t="s">
        <v>168</v>
      </c>
      <c r="L421" s="68" t="s">
        <v>169</v>
      </c>
      <c r="M421" s="68" t="s">
        <v>170</v>
      </c>
      <c r="N421" s="68" t="s">
        <v>1</v>
      </c>
    </row>
    <row r="422" spans="1:14" x14ac:dyDescent="0.25">
      <c r="A422" s="69" t="s">
        <v>44</v>
      </c>
      <c r="B422" s="69" t="s">
        <v>260</v>
      </c>
      <c r="C422" s="69" t="s">
        <v>172</v>
      </c>
      <c r="D422" s="69" t="s">
        <v>173</v>
      </c>
      <c r="E422" s="69"/>
      <c r="F422" s="68">
        <v>4320</v>
      </c>
      <c r="G422" s="68">
        <v>0</v>
      </c>
      <c r="H422" s="68">
        <v>0</v>
      </c>
      <c r="I422" s="68">
        <v>0</v>
      </c>
      <c r="J422" s="68">
        <v>0</v>
      </c>
      <c r="K422" s="68">
        <v>0</v>
      </c>
      <c r="L422" s="68">
        <v>0</v>
      </c>
      <c r="M422" s="68">
        <v>0</v>
      </c>
      <c r="N422" s="68">
        <v>4320</v>
      </c>
    </row>
    <row r="423" spans="1:14" x14ac:dyDescent="0.25">
      <c r="A423" s="69" t="s">
        <v>44</v>
      </c>
      <c r="B423" s="69" t="s">
        <v>260</v>
      </c>
      <c r="C423" s="69" t="s">
        <v>174</v>
      </c>
      <c r="D423" s="69" t="s">
        <v>175</v>
      </c>
      <c r="E423" s="69"/>
      <c r="F423" s="68">
        <v>0</v>
      </c>
      <c r="G423" s="68">
        <v>0</v>
      </c>
      <c r="H423" s="68">
        <v>0</v>
      </c>
      <c r="I423" s="68">
        <v>0</v>
      </c>
      <c r="J423" s="68">
        <v>57888</v>
      </c>
      <c r="K423" s="68">
        <v>0</v>
      </c>
      <c r="L423" s="68">
        <v>19164</v>
      </c>
      <c r="M423" s="68">
        <v>0</v>
      </c>
      <c r="N423" s="68">
        <v>77052</v>
      </c>
    </row>
    <row r="424" spans="1:14" x14ac:dyDescent="0.25">
      <c r="A424" s="69" t="s">
        <v>44</v>
      </c>
      <c r="B424" s="69" t="s">
        <v>260</v>
      </c>
      <c r="C424" s="69" t="s">
        <v>176</v>
      </c>
      <c r="D424" s="69" t="s">
        <v>177</v>
      </c>
      <c r="E424" s="69"/>
      <c r="F424" s="68">
        <v>0</v>
      </c>
      <c r="G424" s="68">
        <v>186432</v>
      </c>
      <c r="H424" s="68">
        <v>0</v>
      </c>
      <c r="I424" s="68">
        <v>0</v>
      </c>
      <c r="J424" s="68">
        <v>139968</v>
      </c>
      <c r="K424" s="68">
        <v>0</v>
      </c>
      <c r="L424" s="68">
        <v>366</v>
      </c>
      <c r="M424" s="68">
        <v>0</v>
      </c>
      <c r="N424" s="68">
        <v>326766</v>
      </c>
    </row>
    <row r="425" spans="1:14" x14ac:dyDescent="0.25">
      <c r="A425" s="69" t="s">
        <v>44</v>
      </c>
      <c r="B425" s="69" t="s">
        <v>260</v>
      </c>
      <c r="C425" s="69" t="s">
        <v>178</v>
      </c>
      <c r="D425" s="69" t="s">
        <v>179</v>
      </c>
      <c r="E425" s="69"/>
      <c r="F425" s="68">
        <v>11488</v>
      </c>
      <c r="G425" s="68">
        <v>11264</v>
      </c>
      <c r="H425" s="68">
        <v>0</v>
      </c>
      <c r="I425" s="68">
        <v>0</v>
      </c>
      <c r="J425" s="68">
        <v>14176</v>
      </c>
      <c r="K425" s="68">
        <v>25472</v>
      </c>
      <c r="L425" s="68">
        <v>5384</v>
      </c>
      <c r="M425" s="68">
        <v>800</v>
      </c>
      <c r="N425" s="68">
        <v>68584</v>
      </c>
    </row>
    <row r="426" spans="1:14" x14ac:dyDescent="0.25">
      <c r="A426" s="69" t="s">
        <v>44</v>
      </c>
      <c r="B426" s="69" t="s">
        <v>260</v>
      </c>
      <c r="C426" s="69" t="s">
        <v>180</v>
      </c>
      <c r="D426" s="69" t="s">
        <v>181</v>
      </c>
      <c r="E426" s="69"/>
      <c r="F426" s="68">
        <v>0</v>
      </c>
      <c r="G426" s="68">
        <v>0</v>
      </c>
      <c r="H426" s="68">
        <v>0</v>
      </c>
      <c r="I426" s="68">
        <v>0</v>
      </c>
      <c r="J426" s="68">
        <v>0</v>
      </c>
      <c r="K426" s="68">
        <v>0</v>
      </c>
      <c r="L426" s="68">
        <v>0</v>
      </c>
      <c r="M426" s="68">
        <v>0</v>
      </c>
      <c r="N426" s="68">
        <v>0</v>
      </c>
    </row>
    <row r="427" spans="1:14" x14ac:dyDescent="0.25">
      <c r="A427" s="69" t="s">
        <v>44</v>
      </c>
      <c r="B427" s="69" t="s">
        <v>260</v>
      </c>
      <c r="C427" s="69" t="s">
        <v>182</v>
      </c>
      <c r="D427" s="69" t="s">
        <v>183</v>
      </c>
      <c r="E427" s="69"/>
      <c r="F427" s="68">
        <v>0</v>
      </c>
      <c r="G427" s="68">
        <v>0</v>
      </c>
      <c r="H427" s="68">
        <v>0</v>
      </c>
      <c r="I427" s="68">
        <v>0</v>
      </c>
      <c r="J427" s="68">
        <v>576</v>
      </c>
      <c r="K427" s="68">
        <v>0</v>
      </c>
      <c r="L427" s="68">
        <v>0</v>
      </c>
      <c r="M427" s="68">
        <v>0</v>
      </c>
      <c r="N427" s="68">
        <v>576</v>
      </c>
    </row>
    <row r="428" spans="1:14" x14ac:dyDescent="0.25">
      <c r="A428" s="69" t="s">
        <v>44</v>
      </c>
      <c r="B428" s="69" t="s">
        <v>260</v>
      </c>
      <c r="C428" s="69" t="s">
        <v>184</v>
      </c>
      <c r="D428" s="69" t="s">
        <v>185</v>
      </c>
      <c r="E428" s="69"/>
      <c r="F428" s="68">
        <v>0</v>
      </c>
      <c r="G428" s="68">
        <v>11456</v>
      </c>
      <c r="H428" s="68">
        <v>0</v>
      </c>
      <c r="I428" s="68">
        <v>0</v>
      </c>
      <c r="J428" s="68">
        <v>0</v>
      </c>
      <c r="K428" s="68">
        <v>10944</v>
      </c>
      <c r="L428" s="68">
        <v>0</v>
      </c>
      <c r="M428" s="68">
        <v>695</v>
      </c>
      <c r="N428" s="68">
        <v>23095</v>
      </c>
    </row>
    <row r="429" spans="1:14" x14ac:dyDescent="0.25">
      <c r="A429" s="69" t="s">
        <v>44</v>
      </c>
      <c r="B429" s="69" t="s">
        <v>260</v>
      </c>
      <c r="C429" s="69" t="s">
        <v>186</v>
      </c>
      <c r="D429" s="69" t="s">
        <v>187</v>
      </c>
      <c r="E429" s="69"/>
      <c r="F429" s="68">
        <v>0</v>
      </c>
      <c r="G429" s="68">
        <v>0</v>
      </c>
      <c r="H429" s="68">
        <v>0</v>
      </c>
      <c r="I429" s="68">
        <v>0</v>
      </c>
      <c r="J429" s="68">
        <v>0</v>
      </c>
      <c r="K429" s="68">
        <v>0</v>
      </c>
      <c r="L429" s="68">
        <v>1543</v>
      </c>
      <c r="M429" s="68">
        <v>0</v>
      </c>
      <c r="N429" s="68">
        <v>1543</v>
      </c>
    </row>
    <row r="430" spans="1:14" x14ac:dyDescent="0.25">
      <c r="A430" s="69" t="s">
        <v>44</v>
      </c>
      <c r="B430" s="69" t="s">
        <v>260</v>
      </c>
      <c r="C430" s="69" t="s">
        <v>188</v>
      </c>
      <c r="D430" s="69" t="s">
        <v>189</v>
      </c>
      <c r="E430" s="69"/>
      <c r="F430" s="68">
        <v>7536</v>
      </c>
      <c r="G430" s="68">
        <v>6912</v>
      </c>
      <c r="H430" s="68">
        <v>0</v>
      </c>
      <c r="I430" s="68">
        <v>0</v>
      </c>
      <c r="J430" s="68">
        <v>69280</v>
      </c>
      <c r="K430" s="68">
        <v>0</v>
      </c>
      <c r="L430" s="68">
        <v>2093</v>
      </c>
      <c r="M430" s="68">
        <v>0</v>
      </c>
      <c r="N430" s="68">
        <v>85821</v>
      </c>
    </row>
    <row r="431" spans="1:14" x14ac:dyDescent="0.25">
      <c r="A431" s="69" t="s">
        <v>44</v>
      </c>
      <c r="B431" s="69" t="s">
        <v>260</v>
      </c>
      <c r="C431" s="69" t="s">
        <v>190</v>
      </c>
      <c r="D431" s="69" t="s">
        <v>191</v>
      </c>
      <c r="E431" s="69"/>
      <c r="F431" s="68">
        <v>0</v>
      </c>
      <c r="G431" s="68">
        <v>0</v>
      </c>
      <c r="H431" s="68">
        <v>0</v>
      </c>
      <c r="I431" s="68">
        <v>0</v>
      </c>
      <c r="J431" s="68">
        <v>0</v>
      </c>
      <c r="K431" s="68">
        <v>0</v>
      </c>
      <c r="L431" s="68">
        <v>0</v>
      </c>
      <c r="M431" s="68">
        <v>0</v>
      </c>
      <c r="N431" s="68">
        <v>0</v>
      </c>
    </row>
    <row r="432" spans="1:14" x14ac:dyDescent="0.25">
      <c r="A432" s="69" t="s">
        <v>44</v>
      </c>
      <c r="B432" s="69" t="s">
        <v>260</v>
      </c>
      <c r="C432" s="69" t="s">
        <v>192</v>
      </c>
      <c r="D432" s="69" t="s">
        <v>193</v>
      </c>
      <c r="E432" s="69"/>
      <c r="F432" s="68">
        <v>0</v>
      </c>
      <c r="G432" s="68">
        <v>0</v>
      </c>
      <c r="H432" s="68">
        <v>0</v>
      </c>
      <c r="I432" s="68">
        <v>0</v>
      </c>
      <c r="J432" s="68">
        <v>0</v>
      </c>
      <c r="K432" s="68">
        <v>19792</v>
      </c>
      <c r="L432" s="68">
        <v>0</v>
      </c>
      <c r="M432" s="68">
        <v>20196</v>
      </c>
      <c r="N432" s="68">
        <v>39988</v>
      </c>
    </row>
    <row r="433" spans="1:14" x14ac:dyDescent="0.25">
      <c r="A433" s="69" t="s">
        <v>44</v>
      </c>
      <c r="B433" s="69" t="s">
        <v>260</v>
      </c>
      <c r="C433" s="69" t="s">
        <v>194</v>
      </c>
      <c r="D433" s="69" t="s">
        <v>195</v>
      </c>
      <c r="E433" s="69"/>
      <c r="F433" s="68">
        <v>176208</v>
      </c>
      <c r="G433" s="68">
        <v>0</v>
      </c>
      <c r="H433" s="68">
        <v>0</v>
      </c>
      <c r="I433" s="68">
        <v>11328</v>
      </c>
      <c r="J433" s="68">
        <v>0</v>
      </c>
      <c r="K433" s="68">
        <v>0</v>
      </c>
      <c r="L433" s="68">
        <v>0</v>
      </c>
      <c r="M433" s="68">
        <v>0</v>
      </c>
      <c r="N433" s="68">
        <v>187536</v>
      </c>
    </row>
    <row r="434" spans="1:14" x14ac:dyDescent="0.25">
      <c r="A434" s="69" t="s">
        <v>44</v>
      </c>
      <c r="B434" s="69" t="s">
        <v>260</v>
      </c>
      <c r="C434" s="69" t="s">
        <v>196</v>
      </c>
      <c r="D434" s="69" t="s">
        <v>197</v>
      </c>
      <c r="E434" s="69"/>
      <c r="F434" s="68">
        <v>14976</v>
      </c>
      <c r="G434" s="68">
        <v>0</v>
      </c>
      <c r="H434" s="68">
        <v>0</v>
      </c>
      <c r="I434" s="68">
        <v>0</v>
      </c>
      <c r="J434" s="68">
        <v>0</v>
      </c>
      <c r="K434" s="68">
        <v>0</v>
      </c>
      <c r="L434" s="68">
        <v>0</v>
      </c>
      <c r="M434" s="68">
        <v>0</v>
      </c>
      <c r="N434" s="68">
        <v>14976</v>
      </c>
    </row>
    <row r="435" spans="1:14" x14ac:dyDescent="0.25">
      <c r="A435" s="69" t="s">
        <v>44</v>
      </c>
      <c r="B435" s="69" t="s">
        <v>260</v>
      </c>
      <c r="C435" s="69" t="s">
        <v>198</v>
      </c>
      <c r="D435" s="69" t="s">
        <v>199</v>
      </c>
      <c r="E435" s="69"/>
      <c r="F435" s="68">
        <v>0</v>
      </c>
      <c r="G435" s="68">
        <v>0</v>
      </c>
      <c r="H435" s="68">
        <v>0</v>
      </c>
      <c r="I435" s="68">
        <v>0</v>
      </c>
      <c r="J435" s="68">
        <v>0</v>
      </c>
      <c r="K435" s="68">
        <v>109824</v>
      </c>
      <c r="L435" s="68">
        <v>0</v>
      </c>
      <c r="M435" s="68">
        <v>4176</v>
      </c>
      <c r="N435" s="68">
        <v>114000</v>
      </c>
    </row>
    <row r="436" spans="1:14" x14ac:dyDescent="0.25">
      <c r="A436" s="69" t="s">
        <v>44</v>
      </c>
      <c r="B436" s="69" t="s">
        <v>260</v>
      </c>
      <c r="C436" s="69" t="s">
        <v>200</v>
      </c>
      <c r="D436" s="69" t="s">
        <v>201</v>
      </c>
      <c r="E436" s="69"/>
      <c r="F436" s="68">
        <v>0</v>
      </c>
      <c r="G436" s="68">
        <v>0</v>
      </c>
      <c r="H436" s="68">
        <v>0</v>
      </c>
      <c r="I436" s="68">
        <v>0</v>
      </c>
      <c r="J436" s="68">
        <v>0</v>
      </c>
      <c r="K436" s="68">
        <v>0</v>
      </c>
      <c r="L436" s="68">
        <v>0</v>
      </c>
      <c r="M436" s="68">
        <v>0</v>
      </c>
      <c r="N436" s="68">
        <v>0</v>
      </c>
    </row>
    <row r="437" spans="1:14" x14ac:dyDescent="0.25">
      <c r="A437" s="69" t="s">
        <v>44</v>
      </c>
      <c r="B437" s="69" t="s">
        <v>260</v>
      </c>
      <c r="C437" s="69" t="s">
        <v>202</v>
      </c>
      <c r="D437" s="69" t="s">
        <v>203</v>
      </c>
      <c r="E437" s="69"/>
      <c r="F437" s="68">
        <v>0</v>
      </c>
      <c r="G437" s="68">
        <v>0</v>
      </c>
      <c r="H437" s="68">
        <v>0</v>
      </c>
      <c r="I437" s="68">
        <v>0</v>
      </c>
      <c r="J437" s="68">
        <v>0</v>
      </c>
      <c r="K437" s="68">
        <v>79488</v>
      </c>
      <c r="L437" s="68">
        <v>0</v>
      </c>
      <c r="M437" s="68">
        <v>10924</v>
      </c>
      <c r="N437" s="68">
        <v>90412</v>
      </c>
    </row>
    <row r="438" spans="1:14" x14ac:dyDescent="0.25">
      <c r="A438" s="69" t="s">
        <v>44</v>
      </c>
      <c r="B438" s="69" t="s">
        <v>260</v>
      </c>
      <c r="C438" s="69" t="s">
        <v>204</v>
      </c>
      <c r="D438" s="69" t="s">
        <v>205</v>
      </c>
      <c r="E438" s="69"/>
      <c r="F438" s="68">
        <v>0</v>
      </c>
      <c r="G438" s="68">
        <v>0</v>
      </c>
      <c r="H438" s="68">
        <v>0</v>
      </c>
      <c r="I438" s="68">
        <v>0</v>
      </c>
      <c r="J438" s="68">
        <v>0</v>
      </c>
      <c r="K438" s="68">
        <v>0</v>
      </c>
      <c r="L438" s="68">
        <v>0</v>
      </c>
      <c r="M438" s="68">
        <v>0</v>
      </c>
      <c r="N438" s="68">
        <v>0</v>
      </c>
    </row>
    <row r="439" spans="1:14" x14ac:dyDescent="0.25">
      <c r="A439" s="69" t="s">
        <v>44</v>
      </c>
      <c r="B439" s="69" t="s">
        <v>260</v>
      </c>
      <c r="C439" s="69" t="s">
        <v>206</v>
      </c>
      <c r="D439" s="69" t="s">
        <v>207</v>
      </c>
      <c r="E439" s="69"/>
      <c r="F439" s="68">
        <v>0</v>
      </c>
      <c r="G439" s="68">
        <v>0</v>
      </c>
      <c r="H439" s="68">
        <v>0</v>
      </c>
      <c r="I439" s="68">
        <v>0</v>
      </c>
      <c r="J439" s="68">
        <v>0</v>
      </c>
      <c r="K439" s="68">
        <v>35792</v>
      </c>
      <c r="L439" s="68">
        <v>0</v>
      </c>
      <c r="M439" s="68">
        <v>0</v>
      </c>
      <c r="N439" s="68">
        <v>35792</v>
      </c>
    </row>
    <row r="440" spans="1:14" x14ac:dyDescent="0.25">
      <c r="A440" s="69" t="s">
        <v>44</v>
      </c>
      <c r="B440" s="69" t="s">
        <v>260</v>
      </c>
      <c r="C440" s="69" t="s">
        <v>208</v>
      </c>
      <c r="D440" s="69" t="s">
        <v>209</v>
      </c>
      <c r="E440" s="69"/>
      <c r="F440" s="68">
        <v>0</v>
      </c>
      <c r="G440" s="68">
        <v>80072</v>
      </c>
      <c r="H440" s="68">
        <v>61416</v>
      </c>
      <c r="I440" s="68">
        <v>0</v>
      </c>
      <c r="J440" s="68">
        <v>0</v>
      </c>
      <c r="K440" s="68">
        <v>7488</v>
      </c>
      <c r="L440" s="68">
        <v>0</v>
      </c>
      <c r="M440" s="68">
        <v>910</v>
      </c>
      <c r="N440" s="68">
        <v>149886</v>
      </c>
    </row>
    <row r="441" spans="1:14" x14ac:dyDescent="0.25">
      <c r="A441" s="69" t="s">
        <v>44</v>
      </c>
      <c r="B441" s="69" t="s">
        <v>260</v>
      </c>
      <c r="C441" s="69" t="s">
        <v>210</v>
      </c>
      <c r="D441" s="69" t="s">
        <v>211</v>
      </c>
      <c r="E441" s="69"/>
      <c r="F441" s="68">
        <v>0</v>
      </c>
      <c r="G441" s="68">
        <v>0</v>
      </c>
      <c r="H441" s="68">
        <v>0</v>
      </c>
      <c r="I441" s="68">
        <v>0</v>
      </c>
      <c r="J441" s="68">
        <v>0</v>
      </c>
      <c r="K441" s="68">
        <v>0</v>
      </c>
      <c r="L441" s="68">
        <v>0</v>
      </c>
      <c r="M441" s="68">
        <v>0</v>
      </c>
      <c r="N441" s="68">
        <v>0</v>
      </c>
    </row>
    <row r="442" spans="1:14" x14ac:dyDescent="0.25">
      <c r="A442" s="69" t="s">
        <v>44</v>
      </c>
      <c r="B442" s="69" t="s">
        <v>260</v>
      </c>
      <c r="C442" s="69" t="s">
        <v>212</v>
      </c>
      <c r="D442" s="69" t="s">
        <v>213</v>
      </c>
      <c r="E442" s="69"/>
      <c r="F442" s="68">
        <v>0</v>
      </c>
      <c r="G442" s="68">
        <v>0</v>
      </c>
      <c r="H442" s="68">
        <v>0</v>
      </c>
      <c r="I442" s="68">
        <v>0</v>
      </c>
      <c r="J442" s="68">
        <v>0</v>
      </c>
      <c r="K442" s="68">
        <v>0</v>
      </c>
      <c r="L442" s="68">
        <v>0</v>
      </c>
      <c r="M442" s="68">
        <v>0</v>
      </c>
      <c r="N442" s="68">
        <v>0</v>
      </c>
    </row>
    <row r="443" spans="1:14" x14ac:dyDescent="0.25">
      <c r="A443" s="69" t="s">
        <v>44</v>
      </c>
      <c r="B443" s="69" t="s">
        <v>260</v>
      </c>
      <c r="C443" s="69" t="s">
        <v>214</v>
      </c>
      <c r="D443" s="69" t="s">
        <v>215</v>
      </c>
      <c r="E443" s="69"/>
      <c r="F443" s="68">
        <v>0</v>
      </c>
      <c r="G443" s="68">
        <v>0</v>
      </c>
      <c r="H443" s="68">
        <v>0</v>
      </c>
      <c r="I443" s="68">
        <v>0</v>
      </c>
      <c r="J443" s="68">
        <v>1120</v>
      </c>
      <c r="K443" s="68">
        <v>0</v>
      </c>
      <c r="L443" s="68">
        <v>70</v>
      </c>
      <c r="M443" s="68">
        <v>0</v>
      </c>
      <c r="N443" s="68">
        <v>1190</v>
      </c>
    </row>
    <row r="444" spans="1:14" x14ac:dyDescent="0.25">
      <c r="A444" s="69" t="s">
        <v>44</v>
      </c>
      <c r="B444" s="69" t="s">
        <v>260</v>
      </c>
      <c r="C444" s="69" t="s">
        <v>216</v>
      </c>
      <c r="D444" s="69" t="s">
        <v>217</v>
      </c>
      <c r="E444" s="69"/>
      <c r="F444" s="68">
        <v>30096</v>
      </c>
      <c r="G444" s="68">
        <v>0</v>
      </c>
      <c r="H444" s="68">
        <v>0</v>
      </c>
      <c r="I444" s="68">
        <v>0</v>
      </c>
      <c r="J444" s="68">
        <v>0</v>
      </c>
      <c r="K444" s="68">
        <v>0</v>
      </c>
      <c r="L444" s="68">
        <v>0</v>
      </c>
      <c r="M444" s="68">
        <v>0</v>
      </c>
      <c r="N444" s="68">
        <v>30096</v>
      </c>
    </row>
    <row r="445" spans="1:14" x14ac:dyDescent="0.25">
      <c r="A445" s="69" t="s">
        <v>44</v>
      </c>
      <c r="B445" s="69" t="s">
        <v>260</v>
      </c>
      <c r="C445" s="69" t="s">
        <v>218</v>
      </c>
      <c r="D445" s="69" t="s">
        <v>219</v>
      </c>
      <c r="E445" s="69"/>
      <c r="F445" s="68">
        <v>10848</v>
      </c>
      <c r="G445" s="68">
        <v>0</v>
      </c>
      <c r="H445" s="68">
        <v>0</v>
      </c>
      <c r="I445" s="68">
        <v>0</v>
      </c>
      <c r="J445" s="68">
        <v>62848</v>
      </c>
      <c r="K445" s="68">
        <v>0</v>
      </c>
      <c r="L445" s="68">
        <v>67988</v>
      </c>
      <c r="M445" s="68">
        <v>0</v>
      </c>
      <c r="N445" s="68">
        <v>141684</v>
      </c>
    </row>
    <row r="446" spans="1:14" x14ac:dyDescent="0.25">
      <c r="A446" s="69" t="s">
        <v>44</v>
      </c>
      <c r="B446" s="69" t="s">
        <v>260</v>
      </c>
      <c r="C446" s="69" t="s">
        <v>220</v>
      </c>
      <c r="D446" s="69" t="s">
        <v>221</v>
      </c>
      <c r="E446" s="69"/>
      <c r="F446" s="68">
        <v>313968</v>
      </c>
      <c r="G446" s="68">
        <v>0</v>
      </c>
      <c r="H446" s="68">
        <v>0</v>
      </c>
      <c r="I446" s="68">
        <v>0</v>
      </c>
      <c r="J446" s="68">
        <v>0</v>
      </c>
      <c r="K446" s="68">
        <v>0</v>
      </c>
      <c r="L446" s="68">
        <v>0</v>
      </c>
      <c r="M446" s="68">
        <v>0</v>
      </c>
      <c r="N446" s="68">
        <v>313968</v>
      </c>
    </row>
    <row r="447" spans="1:14" x14ac:dyDescent="0.25">
      <c r="A447" s="69" t="s">
        <v>44</v>
      </c>
      <c r="B447" s="69" t="s">
        <v>260</v>
      </c>
      <c r="C447" s="69" t="s">
        <v>222</v>
      </c>
      <c r="D447" s="69" t="s">
        <v>223</v>
      </c>
      <c r="E447" s="69"/>
      <c r="F447" s="68">
        <v>62256</v>
      </c>
      <c r="G447" s="68">
        <v>0</v>
      </c>
      <c r="H447" s="68">
        <v>0</v>
      </c>
      <c r="I447" s="68">
        <v>0</v>
      </c>
      <c r="J447" s="68">
        <v>6720</v>
      </c>
      <c r="K447" s="68">
        <v>0</v>
      </c>
      <c r="L447" s="68">
        <v>96</v>
      </c>
      <c r="M447" s="68">
        <v>0</v>
      </c>
      <c r="N447" s="68">
        <v>69072</v>
      </c>
    </row>
    <row r="448" spans="1:14" x14ac:dyDescent="0.25">
      <c r="A448" s="69" t="s">
        <v>44</v>
      </c>
      <c r="B448" s="69" t="s">
        <v>260</v>
      </c>
      <c r="C448" s="69" t="s">
        <v>224</v>
      </c>
      <c r="D448" s="69" t="s">
        <v>225</v>
      </c>
      <c r="E448" s="69"/>
      <c r="F448" s="68">
        <v>0</v>
      </c>
      <c r="G448" s="68">
        <v>0</v>
      </c>
      <c r="H448" s="68">
        <v>0</v>
      </c>
      <c r="I448" s="68">
        <v>0</v>
      </c>
      <c r="J448" s="68">
        <v>0</v>
      </c>
      <c r="K448" s="68">
        <v>0</v>
      </c>
      <c r="L448" s="68">
        <v>0</v>
      </c>
      <c r="M448" s="68">
        <v>0</v>
      </c>
      <c r="N448" s="68">
        <v>0</v>
      </c>
    </row>
    <row r="449" spans="1:14" x14ac:dyDescent="0.25">
      <c r="A449" s="69" t="s">
        <v>44</v>
      </c>
      <c r="B449" s="69" t="s">
        <v>260</v>
      </c>
      <c r="C449" s="69" t="s">
        <v>226</v>
      </c>
      <c r="D449" s="69" t="s">
        <v>227</v>
      </c>
      <c r="E449" s="69"/>
      <c r="F449" s="68">
        <v>631696</v>
      </c>
      <c r="G449" s="68">
        <v>296136</v>
      </c>
      <c r="H449" s="68">
        <v>61416</v>
      </c>
      <c r="I449" s="68">
        <v>11328</v>
      </c>
      <c r="J449" s="68">
        <v>352576</v>
      </c>
      <c r="K449" s="68">
        <v>288800</v>
      </c>
      <c r="L449" s="68">
        <v>96704</v>
      </c>
      <c r="M449" s="68">
        <v>37701</v>
      </c>
      <c r="N449" s="68">
        <v>1776357</v>
      </c>
    </row>
    <row r="450" spans="1:14" x14ac:dyDescent="0.25">
      <c r="D450" s="67" t="s">
        <v>228</v>
      </c>
      <c r="E450" s="67"/>
    </row>
    <row r="451" spans="1:14" x14ac:dyDescent="0.25">
      <c r="A451" s="69" t="s">
        <v>44</v>
      </c>
      <c r="B451" s="69" t="s">
        <v>260</v>
      </c>
      <c r="C451" s="69" t="s">
        <v>229</v>
      </c>
      <c r="D451" s="69" t="s">
        <v>230</v>
      </c>
      <c r="E451" s="69"/>
      <c r="F451" s="68">
        <v>0</v>
      </c>
      <c r="G451" s="68">
        <v>0</v>
      </c>
      <c r="H451" s="68">
        <v>0</v>
      </c>
      <c r="I451" s="68">
        <v>0</v>
      </c>
      <c r="J451" s="68">
        <v>0</v>
      </c>
      <c r="K451" s="68">
        <v>0</v>
      </c>
      <c r="L451" s="68">
        <v>0</v>
      </c>
      <c r="M451" s="68">
        <v>0</v>
      </c>
      <c r="N451" s="68">
        <v>0</v>
      </c>
    </row>
    <row r="452" spans="1:14" x14ac:dyDescent="0.25">
      <c r="A452" s="69" t="s">
        <v>44</v>
      </c>
      <c r="B452" s="69" t="s">
        <v>260</v>
      </c>
      <c r="C452" s="69" t="s">
        <v>231</v>
      </c>
      <c r="D452" s="69" t="s">
        <v>232</v>
      </c>
      <c r="E452" s="69"/>
      <c r="F452" s="68">
        <v>0</v>
      </c>
      <c r="G452" s="68">
        <v>0</v>
      </c>
      <c r="H452" s="68">
        <v>0</v>
      </c>
      <c r="I452" s="68">
        <v>0</v>
      </c>
      <c r="J452" s="68">
        <v>0</v>
      </c>
      <c r="K452" s="68">
        <v>0</v>
      </c>
      <c r="L452" s="68">
        <v>0</v>
      </c>
      <c r="M452" s="68">
        <v>0</v>
      </c>
      <c r="N452" s="68">
        <v>0</v>
      </c>
    </row>
    <row r="453" spans="1:14" x14ac:dyDescent="0.25">
      <c r="A453" s="69" t="s">
        <v>44</v>
      </c>
      <c r="B453" s="69" t="s">
        <v>260</v>
      </c>
      <c r="C453" s="69" t="s">
        <v>233</v>
      </c>
      <c r="D453" s="69" t="s">
        <v>234</v>
      </c>
      <c r="E453" s="69"/>
      <c r="F453" s="68">
        <v>0</v>
      </c>
      <c r="G453" s="68">
        <v>0</v>
      </c>
      <c r="H453" s="68">
        <v>0</v>
      </c>
      <c r="I453" s="68">
        <v>0</v>
      </c>
      <c r="J453" s="68">
        <v>0</v>
      </c>
      <c r="K453" s="68">
        <v>0</v>
      </c>
      <c r="L453" s="68">
        <v>0</v>
      </c>
      <c r="M453" s="68">
        <v>0</v>
      </c>
      <c r="N453" s="68">
        <v>0</v>
      </c>
    </row>
    <row r="454" spans="1:14" x14ac:dyDescent="0.25">
      <c r="A454" s="69" t="s">
        <v>44</v>
      </c>
      <c r="B454" s="69" t="s">
        <v>260</v>
      </c>
      <c r="C454" s="69" t="s">
        <v>235</v>
      </c>
      <c r="D454" s="69" t="s">
        <v>236</v>
      </c>
      <c r="E454" s="69"/>
      <c r="F454" s="68">
        <v>0</v>
      </c>
      <c r="G454" s="68">
        <v>0</v>
      </c>
      <c r="H454" s="68">
        <v>0</v>
      </c>
      <c r="I454" s="68">
        <v>0</v>
      </c>
      <c r="J454" s="68">
        <v>0</v>
      </c>
      <c r="K454" s="68">
        <v>0</v>
      </c>
      <c r="L454" s="68">
        <v>0</v>
      </c>
      <c r="M454" s="68">
        <v>0</v>
      </c>
      <c r="N454" s="68">
        <v>0</v>
      </c>
    </row>
    <row r="455" spans="1:14" x14ac:dyDescent="0.25">
      <c r="A455" s="69" t="s">
        <v>44</v>
      </c>
      <c r="B455" s="69" t="s">
        <v>260</v>
      </c>
      <c r="C455" s="69" t="s">
        <v>237</v>
      </c>
      <c r="D455" s="69" t="s">
        <v>238</v>
      </c>
      <c r="E455" s="69"/>
      <c r="F455" s="68">
        <v>0</v>
      </c>
      <c r="G455" s="68">
        <v>0</v>
      </c>
      <c r="H455" s="68">
        <v>0</v>
      </c>
      <c r="I455" s="68">
        <v>0</v>
      </c>
      <c r="J455" s="68">
        <v>0</v>
      </c>
      <c r="K455" s="68">
        <v>0</v>
      </c>
      <c r="L455" s="68">
        <v>0</v>
      </c>
      <c r="M455" s="68">
        <v>0</v>
      </c>
      <c r="N455" s="68">
        <v>0</v>
      </c>
    </row>
    <row r="458" spans="1:14" x14ac:dyDescent="0.25">
      <c r="A458" s="67" t="s">
        <v>261</v>
      </c>
    </row>
    <row r="459" spans="1:14" x14ac:dyDescent="0.25">
      <c r="A459" s="69" t="s">
        <v>0</v>
      </c>
      <c r="B459" s="69" t="s">
        <v>162</v>
      </c>
      <c r="C459" s="69" t="s">
        <v>115</v>
      </c>
      <c r="D459" s="67" t="s">
        <v>129</v>
      </c>
      <c r="E459" s="67"/>
      <c r="F459" s="68" t="s">
        <v>163</v>
      </c>
      <c r="G459" s="68" t="s">
        <v>164</v>
      </c>
      <c r="H459" s="68" t="s">
        <v>165</v>
      </c>
      <c r="I459" s="68" t="s">
        <v>166</v>
      </c>
      <c r="J459" s="68" t="s">
        <v>167</v>
      </c>
      <c r="K459" s="68" t="s">
        <v>168</v>
      </c>
      <c r="L459" s="68" t="s">
        <v>169</v>
      </c>
      <c r="M459" s="68" t="s">
        <v>170</v>
      </c>
      <c r="N459" s="68" t="s">
        <v>1</v>
      </c>
    </row>
    <row r="460" spans="1:14" x14ac:dyDescent="0.25">
      <c r="A460" s="69" t="s">
        <v>55</v>
      </c>
      <c r="B460" s="69" t="s">
        <v>262</v>
      </c>
      <c r="C460" s="69" t="s">
        <v>172</v>
      </c>
      <c r="D460" s="69" t="s">
        <v>173</v>
      </c>
      <c r="E460" s="69"/>
      <c r="F460" s="68">
        <v>150480</v>
      </c>
      <c r="G460" s="68">
        <v>0</v>
      </c>
      <c r="H460" s="68">
        <v>0</v>
      </c>
      <c r="I460" s="68">
        <v>0</v>
      </c>
      <c r="J460" s="68">
        <v>0</v>
      </c>
      <c r="K460" s="68">
        <v>0</v>
      </c>
      <c r="L460" s="68">
        <v>0</v>
      </c>
      <c r="M460" s="68">
        <v>0</v>
      </c>
      <c r="N460" s="68">
        <v>150480</v>
      </c>
    </row>
    <row r="461" spans="1:14" x14ac:dyDescent="0.25">
      <c r="A461" s="69" t="s">
        <v>55</v>
      </c>
      <c r="B461" s="69" t="s">
        <v>262</v>
      </c>
      <c r="C461" s="69" t="s">
        <v>174</v>
      </c>
      <c r="D461" s="69" t="s">
        <v>175</v>
      </c>
      <c r="E461" s="69"/>
      <c r="F461" s="68">
        <v>0</v>
      </c>
      <c r="G461" s="68">
        <v>0</v>
      </c>
      <c r="H461" s="68">
        <v>0</v>
      </c>
      <c r="I461" s="68">
        <v>0</v>
      </c>
      <c r="J461" s="68">
        <v>0</v>
      </c>
      <c r="K461" s="68">
        <v>0</v>
      </c>
      <c r="L461" s="68">
        <v>0</v>
      </c>
      <c r="M461" s="68">
        <v>0</v>
      </c>
      <c r="N461" s="68">
        <v>0</v>
      </c>
    </row>
    <row r="462" spans="1:14" x14ac:dyDescent="0.25">
      <c r="A462" s="69" t="s">
        <v>55</v>
      </c>
      <c r="B462" s="69" t="s">
        <v>262</v>
      </c>
      <c r="C462" s="69" t="s">
        <v>176</v>
      </c>
      <c r="D462" s="69" t="s">
        <v>177</v>
      </c>
      <c r="E462" s="69"/>
      <c r="F462" s="68">
        <v>0</v>
      </c>
      <c r="G462" s="68">
        <v>1646272</v>
      </c>
      <c r="H462" s="68">
        <v>0</v>
      </c>
      <c r="I462" s="68">
        <v>0</v>
      </c>
      <c r="J462" s="68">
        <v>1008</v>
      </c>
      <c r="K462" s="68">
        <v>0</v>
      </c>
      <c r="L462" s="68">
        <v>0</v>
      </c>
      <c r="M462" s="68">
        <v>48</v>
      </c>
      <c r="N462" s="68">
        <v>1647328</v>
      </c>
    </row>
    <row r="463" spans="1:14" x14ac:dyDescent="0.25">
      <c r="A463" s="69" t="s">
        <v>55</v>
      </c>
      <c r="B463" s="69" t="s">
        <v>262</v>
      </c>
      <c r="C463" s="69" t="s">
        <v>178</v>
      </c>
      <c r="D463" s="69" t="s">
        <v>179</v>
      </c>
      <c r="E463" s="69"/>
      <c r="F463" s="68">
        <v>192832</v>
      </c>
      <c r="G463" s="68">
        <v>54480</v>
      </c>
      <c r="H463" s="68">
        <v>0</v>
      </c>
      <c r="I463" s="68">
        <v>0</v>
      </c>
      <c r="J463" s="68">
        <v>253824</v>
      </c>
      <c r="K463" s="68">
        <v>150864</v>
      </c>
      <c r="L463" s="68">
        <v>95284</v>
      </c>
      <c r="M463" s="68">
        <v>38848</v>
      </c>
      <c r="N463" s="68">
        <v>786132</v>
      </c>
    </row>
    <row r="464" spans="1:14" x14ac:dyDescent="0.25">
      <c r="A464" s="69" t="s">
        <v>55</v>
      </c>
      <c r="B464" s="69" t="s">
        <v>262</v>
      </c>
      <c r="C464" s="69" t="s">
        <v>180</v>
      </c>
      <c r="D464" s="69" t="s">
        <v>181</v>
      </c>
      <c r="E464" s="69"/>
      <c r="F464" s="68">
        <v>0</v>
      </c>
      <c r="G464" s="68">
        <v>0</v>
      </c>
      <c r="H464" s="68">
        <v>0</v>
      </c>
      <c r="I464" s="68">
        <v>0</v>
      </c>
      <c r="J464" s="68">
        <v>0</v>
      </c>
      <c r="K464" s="68">
        <v>0</v>
      </c>
      <c r="L464" s="68">
        <v>573</v>
      </c>
      <c r="M464" s="68">
        <v>0</v>
      </c>
      <c r="N464" s="68">
        <v>573</v>
      </c>
    </row>
    <row r="465" spans="1:14" x14ac:dyDescent="0.25">
      <c r="A465" s="69" t="s">
        <v>55</v>
      </c>
      <c r="B465" s="69" t="s">
        <v>262</v>
      </c>
      <c r="C465" s="69" t="s">
        <v>182</v>
      </c>
      <c r="D465" s="69" t="s">
        <v>183</v>
      </c>
      <c r="E465" s="69"/>
      <c r="F465" s="68">
        <v>21648</v>
      </c>
      <c r="G465" s="68">
        <v>0</v>
      </c>
      <c r="H465" s="68">
        <v>0</v>
      </c>
      <c r="I465" s="68">
        <v>0</v>
      </c>
      <c r="J465" s="68">
        <v>91856</v>
      </c>
      <c r="K465" s="68">
        <v>0</v>
      </c>
      <c r="L465" s="68">
        <v>137508</v>
      </c>
      <c r="M465" s="68">
        <v>0</v>
      </c>
      <c r="N465" s="68">
        <v>251012</v>
      </c>
    </row>
    <row r="466" spans="1:14" x14ac:dyDescent="0.25">
      <c r="A466" s="69" t="s">
        <v>55</v>
      </c>
      <c r="B466" s="69" t="s">
        <v>262</v>
      </c>
      <c r="C466" s="69" t="s">
        <v>184</v>
      </c>
      <c r="D466" s="69" t="s">
        <v>185</v>
      </c>
      <c r="E466" s="69"/>
      <c r="F466" s="68">
        <v>0</v>
      </c>
      <c r="G466" s="68">
        <v>128176</v>
      </c>
      <c r="H466" s="68">
        <v>0</v>
      </c>
      <c r="I466" s="68">
        <v>0</v>
      </c>
      <c r="J466" s="68">
        <v>0</v>
      </c>
      <c r="K466" s="68">
        <v>136256</v>
      </c>
      <c r="L466" s="68">
        <v>0</v>
      </c>
      <c r="M466" s="68">
        <v>70876</v>
      </c>
      <c r="N466" s="68">
        <v>335308</v>
      </c>
    </row>
    <row r="467" spans="1:14" x14ac:dyDescent="0.25">
      <c r="A467" s="69" t="s">
        <v>55</v>
      </c>
      <c r="B467" s="69" t="s">
        <v>262</v>
      </c>
      <c r="C467" s="69" t="s">
        <v>186</v>
      </c>
      <c r="D467" s="69" t="s">
        <v>187</v>
      </c>
      <c r="E467" s="69"/>
      <c r="F467" s="68">
        <v>0</v>
      </c>
      <c r="G467" s="68">
        <v>0</v>
      </c>
      <c r="H467" s="68">
        <v>0</v>
      </c>
      <c r="I467" s="68">
        <v>0</v>
      </c>
      <c r="J467" s="68">
        <v>0</v>
      </c>
      <c r="K467" s="68">
        <v>0</v>
      </c>
      <c r="L467" s="68">
        <v>1709</v>
      </c>
      <c r="M467" s="68">
        <v>0</v>
      </c>
      <c r="N467" s="68">
        <v>1709</v>
      </c>
    </row>
    <row r="468" spans="1:14" x14ac:dyDescent="0.25">
      <c r="A468" s="69" t="s">
        <v>55</v>
      </c>
      <c r="B468" s="69" t="s">
        <v>262</v>
      </c>
      <c r="C468" s="69" t="s">
        <v>188</v>
      </c>
      <c r="D468" s="69" t="s">
        <v>189</v>
      </c>
      <c r="E468" s="69"/>
      <c r="F468" s="68">
        <v>124272</v>
      </c>
      <c r="G468" s="68">
        <v>69104</v>
      </c>
      <c r="H468" s="68">
        <v>0</v>
      </c>
      <c r="I468" s="68">
        <v>0</v>
      </c>
      <c r="J468" s="68">
        <v>88912</v>
      </c>
      <c r="K468" s="68">
        <v>0</v>
      </c>
      <c r="L468" s="68">
        <v>11204</v>
      </c>
      <c r="M468" s="68">
        <v>24</v>
      </c>
      <c r="N468" s="68">
        <v>293516</v>
      </c>
    </row>
    <row r="469" spans="1:14" x14ac:dyDescent="0.25">
      <c r="A469" s="69" t="s">
        <v>55</v>
      </c>
      <c r="B469" s="69" t="s">
        <v>262</v>
      </c>
      <c r="C469" s="69" t="s">
        <v>190</v>
      </c>
      <c r="D469" s="69" t="s">
        <v>191</v>
      </c>
      <c r="E469" s="69"/>
      <c r="F469" s="68">
        <v>0</v>
      </c>
      <c r="G469" s="68">
        <v>21392</v>
      </c>
      <c r="H469" s="68">
        <v>0</v>
      </c>
      <c r="I469" s="68">
        <v>0</v>
      </c>
      <c r="J469" s="68">
        <v>0</v>
      </c>
      <c r="K469" s="68">
        <v>0</v>
      </c>
      <c r="L469" s="68">
        <v>0</v>
      </c>
      <c r="M469" s="68">
        <v>0</v>
      </c>
      <c r="N469" s="68">
        <v>21392</v>
      </c>
    </row>
    <row r="470" spans="1:14" x14ac:dyDescent="0.25">
      <c r="A470" s="69" t="s">
        <v>55</v>
      </c>
      <c r="B470" s="69" t="s">
        <v>262</v>
      </c>
      <c r="C470" s="69" t="s">
        <v>192</v>
      </c>
      <c r="D470" s="69" t="s">
        <v>193</v>
      </c>
      <c r="E470" s="69"/>
      <c r="F470" s="68">
        <v>0</v>
      </c>
      <c r="G470" s="68">
        <v>2624</v>
      </c>
      <c r="H470" s="68">
        <v>0</v>
      </c>
      <c r="I470" s="68">
        <v>0</v>
      </c>
      <c r="J470" s="68">
        <v>0</v>
      </c>
      <c r="K470" s="68">
        <v>37232</v>
      </c>
      <c r="L470" s="68">
        <v>0</v>
      </c>
      <c r="M470" s="68">
        <v>10932</v>
      </c>
      <c r="N470" s="68">
        <v>50788</v>
      </c>
    </row>
    <row r="471" spans="1:14" x14ac:dyDescent="0.25">
      <c r="A471" s="69" t="s">
        <v>55</v>
      </c>
      <c r="B471" s="69" t="s">
        <v>262</v>
      </c>
      <c r="C471" s="69" t="s">
        <v>194</v>
      </c>
      <c r="D471" s="69" t="s">
        <v>195</v>
      </c>
      <c r="E471" s="69"/>
      <c r="F471" s="68">
        <v>1756048</v>
      </c>
      <c r="G471" s="68">
        <v>0</v>
      </c>
      <c r="H471" s="68">
        <v>0</v>
      </c>
      <c r="I471" s="68">
        <v>275572</v>
      </c>
      <c r="J471" s="68">
        <v>0</v>
      </c>
      <c r="K471" s="68">
        <v>0</v>
      </c>
      <c r="L471" s="68">
        <v>3191</v>
      </c>
      <c r="M471" s="68">
        <v>0</v>
      </c>
      <c r="N471" s="68">
        <v>2034811</v>
      </c>
    </row>
    <row r="472" spans="1:14" x14ac:dyDescent="0.25">
      <c r="A472" s="69" t="s">
        <v>55</v>
      </c>
      <c r="B472" s="69" t="s">
        <v>262</v>
      </c>
      <c r="C472" s="69" t="s">
        <v>196</v>
      </c>
      <c r="D472" s="69" t="s">
        <v>197</v>
      </c>
      <c r="E472" s="69"/>
      <c r="F472" s="68">
        <v>308976</v>
      </c>
      <c r="G472" s="68">
        <v>0</v>
      </c>
      <c r="H472" s="68">
        <v>0</v>
      </c>
      <c r="I472" s="68">
        <v>0</v>
      </c>
      <c r="J472" s="68">
        <v>25168</v>
      </c>
      <c r="K472" s="68">
        <v>0</v>
      </c>
      <c r="L472" s="68">
        <v>33024</v>
      </c>
      <c r="M472" s="68">
        <v>0</v>
      </c>
      <c r="N472" s="68">
        <v>367168</v>
      </c>
    </row>
    <row r="473" spans="1:14" x14ac:dyDescent="0.25">
      <c r="A473" s="69" t="s">
        <v>55</v>
      </c>
      <c r="B473" s="69" t="s">
        <v>262</v>
      </c>
      <c r="C473" s="69" t="s">
        <v>198</v>
      </c>
      <c r="D473" s="69" t="s">
        <v>199</v>
      </c>
      <c r="E473" s="69"/>
      <c r="F473" s="68">
        <v>0</v>
      </c>
      <c r="G473" s="68">
        <v>89216</v>
      </c>
      <c r="H473" s="68">
        <v>0</v>
      </c>
      <c r="I473" s="68">
        <v>0</v>
      </c>
      <c r="J473" s="68">
        <v>0</v>
      </c>
      <c r="K473" s="68">
        <v>110160</v>
      </c>
      <c r="L473" s="68">
        <v>0</v>
      </c>
      <c r="M473" s="68">
        <v>25156</v>
      </c>
      <c r="N473" s="68">
        <v>224532</v>
      </c>
    </row>
    <row r="474" spans="1:14" x14ac:dyDescent="0.25">
      <c r="A474" s="69" t="s">
        <v>55</v>
      </c>
      <c r="B474" s="69" t="s">
        <v>262</v>
      </c>
      <c r="C474" s="69" t="s">
        <v>200</v>
      </c>
      <c r="D474" s="69" t="s">
        <v>201</v>
      </c>
      <c r="E474" s="69"/>
      <c r="F474" s="68">
        <v>0</v>
      </c>
      <c r="G474" s="68">
        <v>0</v>
      </c>
      <c r="H474" s="68">
        <v>0</v>
      </c>
      <c r="I474" s="68">
        <v>0</v>
      </c>
      <c r="J474" s="68">
        <v>0</v>
      </c>
      <c r="K474" s="68">
        <v>22304</v>
      </c>
      <c r="L474" s="68">
        <v>0</v>
      </c>
      <c r="M474" s="68">
        <v>0</v>
      </c>
      <c r="N474" s="68">
        <v>22304</v>
      </c>
    </row>
    <row r="475" spans="1:14" x14ac:dyDescent="0.25">
      <c r="A475" s="69" t="s">
        <v>55</v>
      </c>
      <c r="B475" s="69" t="s">
        <v>262</v>
      </c>
      <c r="C475" s="69" t="s">
        <v>202</v>
      </c>
      <c r="D475" s="69" t="s">
        <v>203</v>
      </c>
      <c r="E475" s="69"/>
      <c r="F475" s="68">
        <v>33168</v>
      </c>
      <c r="G475" s="68">
        <v>2448</v>
      </c>
      <c r="H475" s="68">
        <v>0</v>
      </c>
      <c r="I475" s="68">
        <v>0</v>
      </c>
      <c r="J475" s="68">
        <v>0</v>
      </c>
      <c r="K475" s="68">
        <v>158432</v>
      </c>
      <c r="L475" s="68">
        <v>24</v>
      </c>
      <c r="M475" s="68">
        <v>100176</v>
      </c>
      <c r="N475" s="68">
        <v>294248</v>
      </c>
    </row>
    <row r="476" spans="1:14" x14ac:dyDescent="0.25">
      <c r="A476" s="69" t="s">
        <v>55</v>
      </c>
      <c r="B476" s="69" t="s">
        <v>262</v>
      </c>
      <c r="C476" s="69" t="s">
        <v>204</v>
      </c>
      <c r="D476" s="69" t="s">
        <v>205</v>
      </c>
      <c r="E476" s="69"/>
      <c r="F476" s="68">
        <v>0</v>
      </c>
      <c r="G476" s="68">
        <v>0</v>
      </c>
      <c r="H476" s="68">
        <v>0</v>
      </c>
      <c r="I476" s="68">
        <v>0</v>
      </c>
      <c r="J476" s="68">
        <v>0</v>
      </c>
      <c r="K476" s="68">
        <v>42640</v>
      </c>
      <c r="L476" s="68">
        <v>0</v>
      </c>
      <c r="M476" s="68">
        <v>0</v>
      </c>
      <c r="N476" s="68">
        <v>42640</v>
      </c>
    </row>
    <row r="477" spans="1:14" x14ac:dyDescent="0.25">
      <c r="A477" s="69" t="s">
        <v>55</v>
      </c>
      <c r="B477" s="69" t="s">
        <v>262</v>
      </c>
      <c r="C477" s="69" t="s">
        <v>206</v>
      </c>
      <c r="D477" s="69" t="s">
        <v>207</v>
      </c>
      <c r="E477" s="69"/>
      <c r="F477" s="68">
        <v>0</v>
      </c>
      <c r="G477" s="68">
        <v>0</v>
      </c>
      <c r="H477" s="68">
        <v>0</v>
      </c>
      <c r="I477" s="68">
        <v>0</v>
      </c>
      <c r="J477" s="68">
        <v>0</v>
      </c>
      <c r="K477" s="68">
        <v>0</v>
      </c>
      <c r="L477" s="68">
        <v>0</v>
      </c>
      <c r="M477" s="68">
        <v>24</v>
      </c>
      <c r="N477" s="68">
        <v>24</v>
      </c>
    </row>
    <row r="478" spans="1:14" x14ac:dyDescent="0.25">
      <c r="A478" s="69" t="s">
        <v>55</v>
      </c>
      <c r="B478" s="69" t="s">
        <v>262</v>
      </c>
      <c r="C478" s="69" t="s">
        <v>208</v>
      </c>
      <c r="D478" s="69" t="s">
        <v>209</v>
      </c>
      <c r="E478" s="69"/>
      <c r="F478" s="68">
        <v>0</v>
      </c>
      <c r="G478" s="68">
        <v>1197360</v>
      </c>
      <c r="H478" s="68">
        <v>367920</v>
      </c>
      <c r="I478" s="68">
        <v>0</v>
      </c>
      <c r="J478" s="68">
        <v>0</v>
      </c>
      <c r="K478" s="68">
        <v>0</v>
      </c>
      <c r="L478" s="68">
        <v>0</v>
      </c>
      <c r="M478" s="68">
        <v>192</v>
      </c>
      <c r="N478" s="68">
        <v>1565472</v>
      </c>
    </row>
    <row r="479" spans="1:14" x14ac:dyDescent="0.25">
      <c r="A479" s="69" t="s">
        <v>55</v>
      </c>
      <c r="B479" s="69" t="s">
        <v>262</v>
      </c>
      <c r="C479" s="69" t="s">
        <v>210</v>
      </c>
      <c r="D479" s="69" t="s">
        <v>211</v>
      </c>
      <c r="E479" s="69"/>
      <c r="F479" s="68">
        <v>0</v>
      </c>
      <c r="G479" s="68">
        <v>0</v>
      </c>
      <c r="H479" s="68">
        <v>0</v>
      </c>
      <c r="I479" s="68">
        <v>0</v>
      </c>
      <c r="J479" s="68">
        <v>0</v>
      </c>
      <c r="K479" s="68">
        <v>0</v>
      </c>
      <c r="L479" s="68">
        <v>0</v>
      </c>
      <c r="M479" s="68">
        <v>0</v>
      </c>
      <c r="N479" s="68">
        <v>0</v>
      </c>
    </row>
    <row r="480" spans="1:14" x14ac:dyDescent="0.25">
      <c r="A480" s="69" t="s">
        <v>55</v>
      </c>
      <c r="B480" s="69" t="s">
        <v>262</v>
      </c>
      <c r="C480" s="69" t="s">
        <v>212</v>
      </c>
      <c r="D480" s="69" t="s">
        <v>213</v>
      </c>
      <c r="E480" s="69"/>
      <c r="F480" s="68">
        <v>0</v>
      </c>
      <c r="G480" s="68">
        <v>0</v>
      </c>
      <c r="H480" s="68">
        <v>0</v>
      </c>
      <c r="I480" s="68">
        <v>0</v>
      </c>
      <c r="J480" s="68">
        <v>0</v>
      </c>
      <c r="K480" s="68">
        <v>0</v>
      </c>
      <c r="L480" s="68">
        <v>1000</v>
      </c>
      <c r="M480" s="68">
        <v>0</v>
      </c>
      <c r="N480" s="68">
        <v>1000</v>
      </c>
    </row>
    <row r="481" spans="1:14" x14ac:dyDescent="0.25">
      <c r="A481" s="69" t="s">
        <v>55</v>
      </c>
      <c r="B481" s="69" t="s">
        <v>262</v>
      </c>
      <c r="C481" s="69" t="s">
        <v>214</v>
      </c>
      <c r="D481" s="69" t="s">
        <v>215</v>
      </c>
      <c r="E481" s="69"/>
      <c r="F481" s="68">
        <v>0</v>
      </c>
      <c r="G481" s="68">
        <v>0</v>
      </c>
      <c r="H481" s="68">
        <v>0</v>
      </c>
      <c r="I481" s="68">
        <v>0</v>
      </c>
      <c r="J481" s="68">
        <v>12240</v>
      </c>
      <c r="K481" s="68">
        <v>0</v>
      </c>
      <c r="L481" s="68">
        <v>304</v>
      </c>
      <c r="M481" s="68">
        <v>0</v>
      </c>
      <c r="N481" s="68">
        <v>12544</v>
      </c>
    </row>
    <row r="482" spans="1:14" x14ac:dyDescent="0.25">
      <c r="A482" s="69" t="s">
        <v>55</v>
      </c>
      <c r="B482" s="69" t="s">
        <v>262</v>
      </c>
      <c r="C482" s="69" t="s">
        <v>216</v>
      </c>
      <c r="D482" s="69" t="s">
        <v>217</v>
      </c>
      <c r="E482" s="69"/>
      <c r="F482" s="68">
        <v>157664</v>
      </c>
      <c r="G482" s="68">
        <v>0</v>
      </c>
      <c r="H482" s="68">
        <v>0</v>
      </c>
      <c r="I482" s="68">
        <v>0</v>
      </c>
      <c r="J482" s="68">
        <v>0</v>
      </c>
      <c r="K482" s="68">
        <v>0</v>
      </c>
      <c r="L482" s="68">
        <v>0</v>
      </c>
      <c r="M482" s="68">
        <v>0</v>
      </c>
      <c r="N482" s="68">
        <v>157664</v>
      </c>
    </row>
    <row r="483" spans="1:14" x14ac:dyDescent="0.25">
      <c r="A483" s="69" t="s">
        <v>55</v>
      </c>
      <c r="B483" s="69" t="s">
        <v>262</v>
      </c>
      <c r="C483" s="69" t="s">
        <v>218</v>
      </c>
      <c r="D483" s="69" t="s">
        <v>219</v>
      </c>
      <c r="E483" s="69"/>
      <c r="F483" s="68">
        <v>89376</v>
      </c>
      <c r="G483" s="68">
        <v>0</v>
      </c>
      <c r="H483" s="68">
        <v>0</v>
      </c>
      <c r="I483" s="68">
        <v>0</v>
      </c>
      <c r="J483" s="68">
        <v>47680</v>
      </c>
      <c r="K483" s="68">
        <v>0</v>
      </c>
      <c r="L483" s="68">
        <v>103042</v>
      </c>
      <c r="M483" s="68">
        <v>0</v>
      </c>
      <c r="N483" s="68">
        <v>240098</v>
      </c>
    </row>
    <row r="484" spans="1:14" x14ac:dyDescent="0.25">
      <c r="A484" s="69" t="s">
        <v>55</v>
      </c>
      <c r="B484" s="69" t="s">
        <v>262</v>
      </c>
      <c r="C484" s="69" t="s">
        <v>220</v>
      </c>
      <c r="D484" s="69" t="s">
        <v>221</v>
      </c>
      <c r="E484" s="69"/>
      <c r="F484" s="68">
        <v>2502832</v>
      </c>
      <c r="G484" s="68">
        <v>0</v>
      </c>
      <c r="H484" s="68">
        <v>0</v>
      </c>
      <c r="I484" s="68">
        <v>0</v>
      </c>
      <c r="J484" s="68">
        <v>7040</v>
      </c>
      <c r="K484" s="68">
        <v>0</v>
      </c>
      <c r="L484" s="68">
        <v>0</v>
      </c>
      <c r="M484" s="68">
        <v>0</v>
      </c>
      <c r="N484" s="68">
        <v>2509872</v>
      </c>
    </row>
    <row r="485" spans="1:14" x14ac:dyDescent="0.25">
      <c r="A485" s="69" t="s">
        <v>55</v>
      </c>
      <c r="B485" s="69" t="s">
        <v>262</v>
      </c>
      <c r="C485" s="69" t="s">
        <v>222</v>
      </c>
      <c r="D485" s="69" t="s">
        <v>223</v>
      </c>
      <c r="E485" s="69"/>
      <c r="F485" s="68">
        <v>644200</v>
      </c>
      <c r="G485" s="68">
        <v>0</v>
      </c>
      <c r="H485" s="68">
        <v>0</v>
      </c>
      <c r="I485" s="68">
        <v>0</v>
      </c>
      <c r="J485" s="68">
        <v>144656</v>
      </c>
      <c r="K485" s="68">
        <v>0</v>
      </c>
      <c r="L485" s="68">
        <v>22143</v>
      </c>
      <c r="M485" s="68">
        <v>0</v>
      </c>
      <c r="N485" s="68">
        <v>810999</v>
      </c>
    </row>
    <row r="486" spans="1:14" x14ac:dyDescent="0.25">
      <c r="A486" s="69" t="s">
        <v>55</v>
      </c>
      <c r="B486" s="69" t="s">
        <v>262</v>
      </c>
      <c r="C486" s="69" t="s">
        <v>224</v>
      </c>
      <c r="D486" s="69" t="s">
        <v>225</v>
      </c>
      <c r="E486" s="69"/>
      <c r="F486" s="68">
        <v>0</v>
      </c>
      <c r="G486" s="68">
        <v>0</v>
      </c>
      <c r="H486" s="68">
        <v>0</v>
      </c>
      <c r="I486" s="68">
        <v>0</v>
      </c>
      <c r="J486" s="68">
        <v>0</v>
      </c>
      <c r="K486" s="68">
        <v>0</v>
      </c>
      <c r="L486" s="68">
        <v>0</v>
      </c>
      <c r="M486" s="68">
        <v>0</v>
      </c>
      <c r="N486" s="68">
        <v>0</v>
      </c>
    </row>
    <row r="487" spans="1:14" x14ac:dyDescent="0.25">
      <c r="A487" s="69" t="s">
        <v>55</v>
      </c>
      <c r="B487" s="69" t="s">
        <v>262</v>
      </c>
      <c r="C487" s="69" t="s">
        <v>226</v>
      </c>
      <c r="D487" s="69" t="s">
        <v>227</v>
      </c>
      <c r="E487" s="69"/>
      <c r="F487" s="68">
        <v>5981496</v>
      </c>
      <c r="G487" s="68">
        <v>3211072</v>
      </c>
      <c r="H487" s="68">
        <v>367920</v>
      </c>
      <c r="I487" s="68">
        <v>275572</v>
      </c>
      <c r="J487" s="68">
        <v>672384</v>
      </c>
      <c r="K487" s="68">
        <v>657888</v>
      </c>
      <c r="L487" s="68">
        <v>409006</v>
      </c>
      <c r="M487" s="68">
        <v>246276</v>
      </c>
      <c r="N487" s="68">
        <v>11821614</v>
      </c>
    </row>
    <row r="488" spans="1:14" x14ac:dyDescent="0.25">
      <c r="D488" s="67" t="s">
        <v>228</v>
      </c>
      <c r="E488" s="67"/>
    </row>
    <row r="489" spans="1:14" x14ac:dyDescent="0.25">
      <c r="A489" s="69" t="s">
        <v>55</v>
      </c>
      <c r="B489" s="69" t="s">
        <v>262</v>
      </c>
      <c r="C489" s="69" t="s">
        <v>229</v>
      </c>
      <c r="D489" s="69" t="s">
        <v>230</v>
      </c>
      <c r="E489" s="69"/>
      <c r="F489" s="68">
        <v>0</v>
      </c>
      <c r="G489" s="68">
        <v>0</v>
      </c>
      <c r="H489" s="68">
        <v>0</v>
      </c>
      <c r="I489" s="68">
        <v>0</v>
      </c>
      <c r="J489" s="68">
        <v>0</v>
      </c>
      <c r="K489" s="68">
        <v>0</v>
      </c>
      <c r="L489" s="68">
        <v>0</v>
      </c>
      <c r="M489" s="68">
        <v>0</v>
      </c>
      <c r="N489" s="68">
        <v>0</v>
      </c>
    </row>
    <row r="490" spans="1:14" x14ac:dyDescent="0.25">
      <c r="A490" s="69" t="s">
        <v>55</v>
      </c>
      <c r="B490" s="69" t="s">
        <v>262</v>
      </c>
      <c r="C490" s="69" t="s">
        <v>231</v>
      </c>
      <c r="D490" s="69" t="s">
        <v>232</v>
      </c>
      <c r="E490" s="69"/>
      <c r="F490" s="68">
        <v>0</v>
      </c>
      <c r="G490" s="68">
        <v>0</v>
      </c>
      <c r="H490" s="68">
        <v>0</v>
      </c>
      <c r="I490" s="68">
        <v>0</v>
      </c>
      <c r="J490" s="68">
        <v>0</v>
      </c>
      <c r="K490" s="68">
        <v>0</v>
      </c>
      <c r="L490" s="68">
        <v>0</v>
      </c>
      <c r="M490" s="68">
        <v>0</v>
      </c>
      <c r="N490" s="68">
        <v>0</v>
      </c>
    </row>
    <row r="491" spans="1:14" x14ac:dyDescent="0.25">
      <c r="A491" s="69" t="s">
        <v>55</v>
      </c>
      <c r="B491" s="69" t="s">
        <v>262</v>
      </c>
      <c r="C491" s="69" t="s">
        <v>233</v>
      </c>
      <c r="D491" s="69" t="s">
        <v>234</v>
      </c>
      <c r="E491" s="69"/>
      <c r="F491" s="68">
        <v>0</v>
      </c>
      <c r="G491" s="68">
        <v>0</v>
      </c>
      <c r="H491" s="68">
        <v>0</v>
      </c>
      <c r="I491" s="68">
        <v>0</v>
      </c>
      <c r="J491" s="68">
        <v>0</v>
      </c>
      <c r="K491" s="68">
        <v>0</v>
      </c>
      <c r="L491" s="68">
        <v>0</v>
      </c>
      <c r="M491" s="68">
        <v>0</v>
      </c>
      <c r="N491" s="68">
        <v>0</v>
      </c>
    </row>
    <row r="492" spans="1:14" x14ac:dyDescent="0.25">
      <c r="A492" s="69" t="s">
        <v>55</v>
      </c>
      <c r="B492" s="69" t="s">
        <v>262</v>
      </c>
      <c r="C492" s="69" t="s">
        <v>235</v>
      </c>
      <c r="D492" s="69" t="s">
        <v>236</v>
      </c>
      <c r="E492" s="69"/>
      <c r="F492" s="68">
        <v>0</v>
      </c>
      <c r="G492" s="68">
        <v>0</v>
      </c>
      <c r="H492" s="68">
        <v>0</v>
      </c>
      <c r="I492" s="68">
        <v>0</v>
      </c>
      <c r="J492" s="68">
        <v>0</v>
      </c>
      <c r="K492" s="68">
        <v>0</v>
      </c>
      <c r="L492" s="68">
        <v>0</v>
      </c>
      <c r="M492" s="68">
        <v>0</v>
      </c>
      <c r="N492" s="68">
        <v>0</v>
      </c>
    </row>
    <row r="493" spans="1:14" x14ac:dyDescent="0.25">
      <c r="A493" s="69" t="s">
        <v>55</v>
      </c>
      <c r="B493" s="69" t="s">
        <v>262</v>
      </c>
      <c r="C493" s="69" t="s">
        <v>237</v>
      </c>
      <c r="D493" s="69" t="s">
        <v>238</v>
      </c>
      <c r="E493" s="69"/>
      <c r="F493" s="68">
        <v>0</v>
      </c>
      <c r="G493" s="68">
        <v>0</v>
      </c>
      <c r="H493" s="68">
        <v>0</v>
      </c>
      <c r="I493" s="68">
        <v>0</v>
      </c>
      <c r="J493" s="68">
        <v>0</v>
      </c>
      <c r="K493" s="68">
        <v>0</v>
      </c>
      <c r="L493" s="68">
        <v>0</v>
      </c>
      <c r="M493" s="68">
        <v>0</v>
      </c>
      <c r="N493" s="68">
        <v>0</v>
      </c>
    </row>
    <row r="496" spans="1:14" x14ac:dyDescent="0.25">
      <c r="A496" s="67" t="s">
        <v>263</v>
      </c>
    </row>
    <row r="497" spans="1:14" x14ac:dyDescent="0.25">
      <c r="A497" s="69" t="s">
        <v>0</v>
      </c>
      <c r="B497" s="69" t="s">
        <v>162</v>
      </c>
      <c r="C497" s="69" t="s">
        <v>115</v>
      </c>
      <c r="D497" s="67" t="s">
        <v>129</v>
      </c>
      <c r="E497" s="67"/>
      <c r="F497" s="68" t="s">
        <v>163</v>
      </c>
      <c r="G497" s="68" t="s">
        <v>164</v>
      </c>
      <c r="H497" s="68" t="s">
        <v>165</v>
      </c>
      <c r="I497" s="68" t="s">
        <v>166</v>
      </c>
      <c r="J497" s="68" t="s">
        <v>167</v>
      </c>
      <c r="K497" s="68" t="s">
        <v>168</v>
      </c>
      <c r="L497" s="68" t="s">
        <v>169</v>
      </c>
      <c r="M497" s="68" t="s">
        <v>170</v>
      </c>
      <c r="N497" s="68" t="s">
        <v>1</v>
      </c>
    </row>
    <row r="498" spans="1:14" x14ac:dyDescent="0.25">
      <c r="A498" s="69" t="s">
        <v>46</v>
      </c>
      <c r="B498" s="69" t="s">
        <v>264</v>
      </c>
      <c r="C498" s="69" t="s">
        <v>172</v>
      </c>
      <c r="D498" s="69" t="s">
        <v>173</v>
      </c>
      <c r="E498" s="69"/>
      <c r="F498" s="68">
        <v>158016</v>
      </c>
      <c r="G498" s="68">
        <v>0</v>
      </c>
      <c r="H498" s="68">
        <v>0</v>
      </c>
      <c r="I498" s="68">
        <v>0</v>
      </c>
      <c r="J498" s="68">
        <v>0</v>
      </c>
      <c r="K498" s="68">
        <v>0</v>
      </c>
      <c r="L498" s="68">
        <v>4403</v>
      </c>
      <c r="M498" s="68">
        <v>0</v>
      </c>
      <c r="N498" s="68">
        <v>162419</v>
      </c>
    </row>
    <row r="499" spans="1:14" x14ac:dyDescent="0.25">
      <c r="A499" s="69" t="s">
        <v>46</v>
      </c>
      <c r="B499" s="69" t="s">
        <v>264</v>
      </c>
      <c r="C499" s="69" t="s">
        <v>174</v>
      </c>
      <c r="D499" s="69" t="s">
        <v>175</v>
      </c>
      <c r="E499" s="69"/>
      <c r="F499" s="68">
        <v>576</v>
      </c>
      <c r="G499" s="68">
        <v>0</v>
      </c>
      <c r="H499" s="68">
        <v>0</v>
      </c>
      <c r="I499" s="68">
        <v>0</v>
      </c>
      <c r="J499" s="68">
        <v>139840</v>
      </c>
      <c r="K499" s="68">
        <v>0</v>
      </c>
      <c r="L499" s="68">
        <v>71176</v>
      </c>
      <c r="M499" s="68">
        <v>0</v>
      </c>
      <c r="N499" s="68">
        <v>211592</v>
      </c>
    </row>
    <row r="500" spans="1:14" x14ac:dyDescent="0.25">
      <c r="A500" s="69" t="s">
        <v>46</v>
      </c>
      <c r="B500" s="69" t="s">
        <v>264</v>
      </c>
      <c r="C500" s="69" t="s">
        <v>176</v>
      </c>
      <c r="D500" s="69" t="s">
        <v>177</v>
      </c>
      <c r="E500" s="69"/>
      <c r="F500" s="68">
        <v>0</v>
      </c>
      <c r="G500" s="68">
        <v>3822080</v>
      </c>
      <c r="H500" s="68">
        <v>0</v>
      </c>
      <c r="I500" s="68">
        <v>0</v>
      </c>
      <c r="J500" s="68">
        <v>0</v>
      </c>
      <c r="K500" s="68">
        <v>106656</v>
      </c>
      <c r="L500" s="68">
        <v>24</v>
      </c>
      <c r="M500" s="68">
        <v>1502</v>
      </c>
      <c r="N500" s="68">
        <v>3930262</v>
      </c>
    </row>
    <row r="501" spans="1:14" x14ac:dyDescent="0.25">
      <c r="A501" s="69" t="s">
        <v>46</v>
      </c>
      <c r="B501" s="69" t="s">
        <v>264</v>
      </c>
      <c r="C501" s="69" t="s">
        <v>178</v>
      </c>
      <c r="D501" s="69" t="s">
        <v>179</v>
      </c>
      <c r="E501" s="69"/>
      <c r="F501" s="68">
        <v>380160</v>
      </c>
      <c r="G501" s="68">
        <v>334320</v>
      </c>
      <c r="H501" s="68">
        <v>0</v>
      </c>
      <c r="I501" s="68">
        <v>0</v>
      </c>
      <c r="J501" s="68">
        <v>1190816</v>
      </c>
      <c r="K501" s="68">
        <v>201248</v>
      </c>
      <c r="L501" s="68">
        <v>302265</v>
      </c>
      <c r="M501" s="68">
        <v>76184</v>
      </c>
      <c r="N501" s="68">
        <v>2484993</v>
      </c>
    </row>
    <row r="502" spans="1:14" x14ac:dyDescent="0.25">
      <c r="A502" s="69" t="s">
        <v>46</v>
      </c>
      <c r="B502" s="69" t="s">
        <v>264</v>
      </c>
      <c r="C502" s="69" t="s">
        <v>180</v>
      </c>
      <c r="D502" s="69" t="s">
        <v>181</v>
      </c>
      <c r="E502" s="69"/>
      <c r="F502" s="68">
        <v>0</v>
      </c>
      <c r="G502" s="68">
        <v>0</v>
      </c>
      <c r="H502" s="68">
        <v>0</v>
      </c>
      <c r="I502" s="68">
        <v>0</v>
      </c>
      <c r="J502" s="68">
        <v>0</v>
      </c>
      <c r="K502" s="68">
        <v>0</v>
      </c>
      <c r="L502" s="68">
        <v>0</v>
      </c>
      <c r="M502" s="68">
        <v>0</v>
      </c>
      <c r="N502" s="68">
        <v>0</v>
      </c>
    </row>
    <row r="503" spans="1:14" x14ac:dyDescent="0.25">
      <c r="A503" s="69" t="s">
        <v>46</v>
      </c>
      <c r="B503" s="69" t="s">
        <v>264</v>
      </c>
      <c r="C503" s="69" t="s">
        <v>182</v>
      </c>
      <c r="D503" s="69" t="s">
        <v>183</v>
      </c>
      <c r="E503" s="69"/>
      <c r="F503" s="68">
        <v>72592</v>
      </c>
      <c r="G503" s="68">
        <v>0</v>
      </c>
      <c r="H503" s="68">
        <v>0</v>
      </c>
      <c r="I503" s="68">
        <v>0</v>
      </c>
      <c r="J503" s="68">
        <v>299450</v>
      </c>
      <c r="K503" s="68">
        <v>0</v>
      </c>
      <c r="L503" s="68">
        <v>638949</v>
      </c>
      <c r="M503" s="68">
        <v>0</v>
      </c>
      <c r="N503" s="68">
        <v>1010991</v>
      </c>
    </row>
    <row r="504" spans="1:14" x14ac:dyDescent="0.25">
      <c r="A504" s="69" t="s">
        <v>46</v>
      </c>
      <c r="B504" s="69" t="s">
        <v>264</v>
      </c>
      <c r="C504" s="69" t="s">
        <v>184</v>
      </c>
      <c r="D504" s="69" t="s">
        <v>185</v>
      </c>
      <c r="E504" s="69"/>
      <c r="F504" s="68">
        <v>0</v>
      </c>
      <c r="G504" s="68">
        <v>677680</v>
      </c>
      <c r="H504" s="68">
        <v>0</v>
      </c>
      <c r="I504" s="68">
        <v>0</v>
      </c>
      <c r="J504" s="68">
        <v>0</v>
      </c>
      <c r="K504" s="68">
        <v>739072</v>
      </c>
      <c r="L504" s="68">
        <v>0</v>
      </c>
      <c r="M504" s="68">
        <v>167735</v>
      </c>
      <c r="N504" s="68">
        <v>1584487</v>
      </c>
    </row>
    <row r="505" spans="1:14" x14ac:dyDescent="0.25">
      <c r="A505" s="69" t="s">
        <v>46</v>
      </c>
      <c r="B505" s="69" t="s">
        <v>264</v>
      </c>
      <c r="C505" s="69" t="s">
        <v>186</v>
      </c>
      <c r="D505" s="69" t="s">
        <v>187</v>
      </c>
      <c r="E505" s="69"/>
      <c r="F505" s="68">
        <v>0</v>
      </c>
      <c r="G505" s="68">
        <v>0</v>
      </c>
      <c r="H505" s="68">
        <v>0</v>
      </c>
      <c r="I505" s="68">
        <v>0</v>
      </c>
      <c r="J505" s="68">
        <v>78704</v>
      </c>
      <c r="K505" s="68">
        <v>0</v>
      </c>
      <c r="L505" s="68">
        <v>92609</v>
      </c>
      <c r="M505" s="68">
        <v>0</v>
      </c>
      <c r="N505" s="68">
        <v>171313</v>
      </c>
    </row>
    <row r="506" spans="1:14" x14ac:dyDescent="0.25">
      <c r="A506" s="69" t="s">
        <v>46</v>
      </c>
      <c r="B506" s="69" t="s">
        <v>264</v>
      </c>
      <c r="C506" s="69" t="s">
        <v>188</v>
      </c>
      <c r="D506" s="69" t="s">
        <v>189</v>
      </c>
      <c r="E506" s="69"/>
      <c r="F506" s="68">
        <v>214656</v>
      </c>
      <c r="G506" s="68">
        <v>103136</v>
      </c>
      <c r="H506" s="68">
        <v>0</v>
      </c>
      <c r="I506" s="68">
        <v>0</v>
      </c>
      <c r="J506" s="68">
        <v>327968</v>
      </c>
      <c r="K506" s="68">
        <v>0</v>
      </c>
      <c r="L506" s="68">
        <v>15254</v>
      </c>
      <c r="M506" s="68">
        <v>5664</v>
      </c>
      <c r="N506" s="68">
        <v>666678</v>
      </c>
    </row>
    <row r="507" spans="1:14" x14ac:dyDescent="0.25">
      <c r="A507" s="69" t="s">
        <v>46</v>
      </c>
      <c r="B507" s="69" t="s">
        <v>264</v>
      </c>
      <c r="C507" s="69" t="s">
        <v>190</v>
      </c>
      <c r="D507" s="69" t="s">
        <v>191</v>
      </c>
      <c r="E507" s="69"/>
      <c r="F507" s="68">
        <v>0</v>
      </c>
      <c r="G507" s="68">
        <v>48792</v>
      </c>
      <c r="H507" s="68">
        <v>0</v>
      </c>
      <c r="I507" s="68">
        <v>0</v>
      </c>
      <c r="J507" s="68">
        <v>0</v>
      </c>
      <c r="K507" s="68">
        <v>1920</v>
      </c>
      <c r="L507" s="68">
        <v>0</v>
      </c>
      <c r="M507" s="68">
        <v>88</v>
      </c>
      <c r="N507" s="68">
        <v>50800</v>
      </c>
    </row>
    <row r="508" spans="1:14" x14ac:dyDescent="0.25">
      <c r="A508" s="69" t="s">
        <v>46</v>
      </c>
      <c r="B508" s="69" t="s">
        <v>264</v>
      </c>
      <c r="C508" s="69" t="s">
        <v>192</v>
      </c>
      <c r="D508" s="69" t="s">
        <v>193</v>
      </c>
      <c r="E508" s="69"/>
      <c r="F508" s="68">
        <v>0</v>
      </c>
      <c r="G508" s="68">
        <v>9504</v>
      </c>
      <c r="H508" s="68">
        <v>0</v>
      </c>
      <c r="I508" s="68">
        <v>0</v>
      </c>
      <c r="J508" s="68">
        <v>0</v>
      </c>
      <c r="K508" s="68">
        <v>404944</v>
      </c>
      <c r="L508" s="68">
        <v>0</v>
      </c>
      <c r="M508" s="68">
        <v>190215</v>
      </c>
      <c r="N508" s="68">
        <v>604663</v>
      </c>
    </row>
    <row r="509" spans="1:14" x14ac:dyDescent="0.25">
      <c r="A509" s="69" t="s">
        <v>46</v>
      </c>
      <c r="B509" s="69" t="s">
        <v>264</v>
      </c>
      <c r="C509" s="69" t="s">
        <v>194</v>
      </c>
      <c r="D509" s="69" t="s">
        <v>195</v>
      </c>
      <c r="E509" s="69"/>
      <c r="F509" s="68">
        <v>3023248</v>
      </c>
      <c r="G509" s="68">
        <v>0</v>
      </c>
      <c r="H509" s="68">
        <v>0</v>
      </c>
      <c r="I509" s="68">
        <v>1488059</v>
      </c>
      <c r="J509" s="68">
        <v>8400</v>
      </c>
      <c r="K509" s="68">
        <v>0</v>
      </c>
      <c r="L509" s="68">
        <v>5538</v>
      </c>
      <c r="M509" s="68">
        <v>0</v>
      </c>
      <c r="N509" s="68">
        <v>4525245</v>
      </c>
    </row>
    <row r="510" spans="1:14" x14ac:dyDescent="0.25">
      <c r="A510" s="69" t="s">
        <v>46</v>
      </c>
      <c r="B510" s="69" t="s">
        <v>264</v>
      </c>
      <c r="C510" s="69" t="s">
        <v>196</v>
      </c>
      <c r="D510" s="69" t="s">
        <v>197</v>
      </c>
      <c r="E510" s="69"/>
      <c r="F510" s="68">
        <v>737248</v>
      </c>
      <c r="G510" s="68">
        <v>0</v>
      </c>
      <c r="H510" s="68">
        <v>0</v>
      </c>
      <c r="I510" s="68">
        <v>0</v>
      </c>
      <c r="J510" s="68">
        <v>4752</v>
      </c>
      <c r="K510" s="68">
        <v>0</v>
      </c>
      <c r="L510" s="68">
        <v>5944</v>
      </c>
      <c r="M510" s="68">
        <v>0</v>
      </c>
      <c r="N510" s="68">
        <v>747944</v>
      </c>
    </row>
    <row r="511" spans="1:14" x14ac:dyDescent="0.25">
      <c r="A511" s="69" t="s">
        <v>46</v>
      </c>
      <c r="B511" s="69" t="s">
        <v>264</v>
      </c>
      <c r="C511" s="69" t="s">
        <v>198</v>
      </c>
      <c r="D511" s="69" t="s">
        <v>199</v>
      </c>
      <c r="E511" s="69"/>
      <c r="F511" s="68">
        <v>0</v>
      </c>
      <c r="G511" s="68">
        <v>0</v>
      </c>
      <c r="H511" s="68">
        <v>0</v>
      </c>
      <c r="I511" s="68">
        <v>0</v>
      </c>
      <c r="J511" s="68">
        <v>0</v>
      </c>
      <c r="K511" s="68">
        <v>516824</v>
      </c>
      <c r="L511" s="68">
        <v>0</v>
      </c>
      <c r="M511" s="68">
        <v>46867</v>
      </c>
      <c r="N511" s="68">
        <v>563691</v>
      </c>
    </row>
    <row r="512" spans="1:14" x14ac:dyDescent="0.25">
      <c r="A512" s="69" t="s">
        <v>46</v>
      </c>
      <c r="B512" s="69" t="s">
        <v>264</v>
      </c>
      <c r="C512" s="69" t="s">
        <v>200</v>
      </c>
      <c r="D512" s="69" t="s">
        <v>201</v>
      </c>
      <c r="E512" s="69"/>
      <c r="F512" s="68">
        <v>0</v>
      </c>
      <c r="G512" s="68">
        <v>0</v>
      </c>
      <c r="H512" s="68">
        <v>0</v>
      </c>
      <c r="I512" s="68">
        <v>0</v>
      </c>
      <c r="J512" s="68">
        <v>0</v>
      </c>
      <c r="K512" s="68">
        <v>3888</v>
      </c>
      <c r="L512" s="68">
        <v>0</v>
      </c>
      <c r="M512" s="68">
        <v>0</v>
      </c>
      <c r="N512" s="68">
        <v>3888</v>
      </c>
    </row>
    <row r="513" spans="1:14" x14ac:dyDescent="0.25">
      <c r="A513" s="69" t="s">
        <v>46</v>
      </c>
      <c r="B513" s="69" t="s">
        <v>264</v>
      </c>
      <c r="C513" s="69" t="s">
        <v>202</v>
      </c>
      <c r="D513" s="69" t="s">
        <v>203</v>
      </c>
      <c r="E513" s="69"/>
      <c r="F513" s="68">
        <v>76512</v>
      </c>
      <c r="G513" s="68">
        <v>1488</v>
      </c>
      <c r="H513" s="68">
        <v>0</v>
      </c>
      <c r="I513" s="68">
        <v>0</v>
      </c>
      <c r="J513" s="68">
        <v>0</v>
      </c>
      <c r="K513" s="68">
        <v>905086</v>
      </c>
      <c r="L513" s="68">
        <v>2999</v>
      </c>
      <c r="M513" s="68">
        <v>153020</v>
      </c>
      <c r="N513" s="68">
        <v>1139105</v>
      </c>
    </row>
    <row r="514" spans="1:14" x14ac:dyDescent="0.25">
      <c r="A514" s="69" t="s">
        <v>46</v>
      </c>
      <c r="B514" s="69" t="s">
        <v>264</v>
      </c>
      <c r="C514" s="69" t="s">
        <v>204</v>
      </c>
      <c r="D514" s="69" t="s">
        <v>205</v>
      </c>
      <c r="E514" s="69"/>
      <c r="F514" s="68">
        <v>0</v>
      </c>
      <c r="G514" s="68">
        <v>0</v>
      </c>
      <c r="H514" s="68">
        <v>0</v>
      </c>
      <c r="I514" s="68">
        <v>0</v>
      </c>
      <c r="J514" s="68">
        <v>0</v>
      </c>
      <c r="K514" s="68">
        <v>17712</v>
      </c>
      <c r="L514" s="68">
        <v>0</v>
      </c>
      <c r="M514" s="68">
        <v>0</v>
      </c>
      <c r="N514" s="68">
        <v>17712</v>
      </c>
    </row>
    <row r="515" spans="1:14" x14ac:dyDescent="0.25">
      <c r="A515" s="69" t="s">
        <v>46</v>
      </c>
      <c r="B515" s="69" t="s">
        <v>264</v>
      </c>
      <c r="C515" s="69" t="s">
        <v>206</v>
      </c>
      <c r="D515" s="69" t="s">
        <v>207</v>
      </c>
      <c r="E515" s="69"/>
      <c r="F515" s="68">
        <v>0</v>
      </c>
      <c r="G515" s="68">
        <v>0</v>
      </c>
      <c r="H515" s="68">
        <v>0</v>
      </c>
      <c r="I515" s="68">
        <v>0</v>
      </c>
      <c r="J515" s="68">
        <v>0</v>
      </c>
      <c r="K515" s="68">
        <v>18464</v>
      </c>
      <c r="L515" s="68">
        <v>0</v>
      </c>
      <c r="M515" s="68">
        <v>60</v>
      </c>
      <c r="N515" s="68">
        <v>18524</v>
      </c>
    </row>
    <row r="516" spans="1:14" x14ac:dyDescent="0.25">
      <c r="A516" s="69" t="s">
        <v>46</v>
      </c>
      <c r="B516" s="69" t="s">
        <v>264</v>
      </c>
      <c r="C516" s="69" t="s">
        <v>208</v>
      </c>
      <c r="D516" s="69" t="s">
        <v>209</v>
      </c>
      <c r="E516" s="69"/>
      <c r="F516" s="68">
        <v>0</v>
      </c>
      <c r="G516" s="68">
        <v>2034912</v>
      </c>
      <c r="H516" s="68">
        <v>738592</v>
      </c>
      <c r="I516" s="68">
        <v>0</v>
      </c>
      <c r="J516" s="68">
        <v>0</v>
      </c>
      <c r="K516" s="68">
        <v>864</v>
      </c>
      <c r="L516" s="68">
        <v>0</v>
      </c>
      <c r="M516" s="68">
        <v>8120</v>
      </c>
      <c r="N516" s="68">
        <v>2782488</v>
      </c>
    </row>
    <row r="517" spans="1:14" x14ac:dyDescent="0.25">
      <c r="A517" s="69" t="s">
        <v>46</v>
      </c>
      <c r="B517" s="69" t="s">
        <v>264</v>
      </c>
      <c r="C517" s="69" t="s">
        <v>210</v>
      </c>
      <c r="D517" s="69" t="s">
        <v>211</v>
      </c>
      <c r="E517" s="69"/>
      <c r="F517" s="68">
        <v>0</v>
      </c>
      <c r="G517" s="68">
        <v>0</v>
      </c>
      <c r="H517" s="68">
        <v>0</v>
      </c>
      <c r="I517" s="68">
        <v>0</v>
      </c>
      <c r="J517" s="68">
        <v>471728</v>
      </c>
      <c r="K517" s="68">
        <v>0</v>
      </c>
      <c r="L517" s="68">
        <v>13896</v>
      </c>
      <c r="M517" s="68">
        <v>0</v>
      </c>
      <c r="N517" s="68">
        <v>485624</v>
      </c>
    </row>
    <row r="518" spans="1:14" x14ac:dyDescent="0.25">
      <c r="A518" s="69" t="s">
        <v>46</v>
      </c>
      <c r="B518" s="69" t="s">
        <v>264</v>
      </c>
      <c r="C518" s="69" t="s">
        <v>212</v>
      </c>
      <c r="D518" s="69" t="s">
        <v>213</v>
      </c>
      <c r="E518" s="69"/>
      <c r="F518" s="68">
        <v>0</v>
      </c>
      <c r="G518" s="68">
        <v>0</v>
      </c>
      <c r="H518" s="68">
        <v>0</v>
      </c>
      <c r="I518" s="68">
        <v>0</v>
      </c>
      <c r="J518" s="68">
        <v>12096</v>
      </c>
      <c r="K518" s="68">
        <v>0</v>
      </c>
      <c r="L518" s="68">
        <v>43027</v>
      </c>
      <c r="M518" s="68">
        <v>0</v>
      </c>
      <c r="N518" s="68">
        <v>55123</v>
      </c>
    </row>
    <row r="519" spans="1:14" x14ac:dyDescent="0.25">
      <c r="A519" s="69" t="s">
        <v>46</v>
      </c>
      <c r="B519" s="69" t="s">
        <v>264</v>
      </c>
      <c r="C519" s="69" t="s">
        <v>214</v>
      </c>
      <c r="D519" s="69" t="s">
        <v>215</v>
      </c>
      <c r="E519" s="69"/>
      <c r="F519" s="68">
        <v>0</v>
      </c>
      <c r="G519" s="68">
        <v>0</v>
      </c>
      <c r="H519" s="68">
        <v>0</v>
      </c>
      <c r="I519" s="68">
        <v>0</v>
      </c>
      <c r="J519" s="68">
        <v>52384</v>
      </c>
      <c r="K519" s="68">
        <v>0</v>
      </c>
      <c r="L519" s="68">
        <v>60991</v>
      </c>
      <c r="M519" s="68">
        <v>0</v>
      </c>
      <c r="N519" s="68">
        <v>113375</v>
      </c>
    </row>
    <row r="520" spans="1:14" x14ac:dyDescent="0.25">
      <c r="A520" s="69" t="s">
        <v>46</v>
      </c>
      <c r="B520" s="69" t="s">
        <v>264</v>
      </c>
      <c r="C520" s="69" t="s">
        <v>216</v>
      </c>
      <c r="D520" s="69" t="s">
        <v>217</v>
      </c>
      <c r="E520" s="69"/>
      <c r="F520" s="68">
        <v>404608</v>
      </c>
      <c r="G520" s="68">
        <v>0</v>
      </c>
      <c r="H520" s="68">
        <v>0</v>
      </c>
      <c r="I520" s="68">
        <v>0</v>
      </c>
      <c r="J520" s="68">
        <v>0</v>
      </c>
      <c r="K520" s="68">
        <v>0</v>
      </c>
      <c r="L520" s="68">
        <v>2308</v>
      </c>
      <c r="M520" s="68">
        <v>0</v>
      </c>
      <c r="N520" s="68">
        <v>406916</v>
      </c>
    </row>
    <row r="521" spans="1:14" x14ac:dyDescent="0.25">
      <c r="A521" s="69" t="s">
        <v>46</v>
      </c>
      <c r="B521" s="69" t="s">
        <v>264</v>
      </c>
      <c r="C521" s="69" t="s">
        <v>218</v>
      </c>
      <c r="D521" s="69" t="s">
        <v>219</v>
      </c>
      <c r="E521" s="69"/>
      <c r="F521" s="68">
        <v>261648</v>
      </c>
      <c r="G521" s="68">
        <v>0</v>
      </c>
      <c r="H521" s="68">
        <v>0</v>
      </c>
      <c r="I521" s="68">
        <v>0</v>
      </c>
      <c r="J521" s="68">
        <v>109104</v>
      </c>
      <c r="K521" s="68">
        <v>0</v>
      </c>
      <c r="L521" s="68">
        <v>371192</v>
      </c>
      <c r="M521" s="68">
        <v>0</v>
      </c>
      <c r="N521" s="68">
        <v>741944</v>
      </c>
    </row>
    <row r="522" spans="1:14" x14ac:dyDescent="0.25">
      <c r="A522" s="69" t="s">
        <v>46</v>
      </c>
      <c r="B522" s="69" t="s">
        <v>264</v>
      </c>
      <c r="C522" s="69" t="s">
        <v>220</v>
      </c>
      <c r="D522" s="69" t="s">
        <v>221</v>
      </c>
      <c r="E522" s="69"/>
      <c r="F522" s="68">
        <v>5278240</v>
      </c>
      <c r="G522" s="68">
        <v>0</v>
      </c>
      <c r="H522" s="68">
        <v>0</v>
      </c>
      <c r="I522" s="68">
        <v>0</v>
      </c>
      <c r="J522" s="68">
        <v>16624</v>
      </c>
      <c r="K522" s="68">
        <v>0</v>
      </c>
      <c r="L522" s="68">
        <v>0</v>
      </c>
      <c r="M522" s="68">
        <v>0</v>
      </c>
      <c r="N522" s="68">
        <v>5294864</v>
      </c>
    </row>
    <row r="523" spans="1:14" x14ac:dyDescent="0.25">
      <c r="A523" s="69" t="s">
        <v>46</v>
      </c>
      <c r="B523" s="69" t="s">
        <v>264</v>
      </c>
      <c r="C523" s="69" t="s">
        <v>222</v>
      </c>
      <c r="D523" s="69" t="s">
        <v>223</v>
      </c>
      <c r="E523" s="69"/>
      <c r="F523" s="68">
        <v>1452912</v>
      </c>
      <c r="G523" s="68">
        <v>0</v>
      </c>
      <c r="H523" s="68">
        <v>0</v>
      </c>
      <c r="I523" s="68">
        <v>0</v>
      </c>
      <c r="J523" s="68">
        <v>285264</v>
      </c>
      <c r="K523" s="68">
        <v>0</v>
      </c>
      <c r="L523" s="68">
        <v>24473</v>
      </c>
      <c r="M523" s="68">
        <v>0</v>
      </c>
      <c r="N523" s="68">
        <v>1762649</v>
      </c>
    </row>
    <row r="524" spans="1:14" x14ac:dyDescent="0.25">
      <c r="A524" s="69" t="s">
        <v>46</v>
      </c>
      <c r="B524" s="69" t="s">
        <v>264</v>
      </c>
      <c r="C524" s="69" t="s">
        <v>224</v>
      </c>
      <c r="D524" s="69" t="s">
        <v>225</v>
      </c>
      <c r="E524" s="69"/>
      <c r="F524" s="68">
        <v>0</v>
      </c>
      <c r="G524" s="68">
        <v>0</v>
      </c>
      <c r="H524" s="68">
        <v>0</v>
      </c>
      <c r="I524" s="68">
        <v>0</v>
      </c>
      <c r="J524" s="68">
        <v>0</v>
      </c>
      <c r="K524" s="68">
        <v>0</v>
      </c>
      <c r="L524" s="68">
        <v>0</v>
      </c>
      <c r="M524" s="68">
        <v>0</v>
      </c>
      <c r="N524" s="68">
        <v>0</v>
      </c>
    </row>
    <row r="525" spans="1:14" x14ac:dyDescent="0.25">
      <c r="A525" s="69" t="s">
        <v>46</v>
      </c>
      <c r="B525" s="69" t="s">
        <v>264</v>
      </c>
      <c r="C525" s="69" t="s">
        <v>226</v>
      </c>
      <c r="D525" s="69" t="s">
        <v>227</v>
      </c>
      <c r="E525" s="69"/>
      <c r="F525" s="68">
        <v>12060416</v>
      </c>
      <c r="G525" s="68">
        <v>7031912</v>
      </c>
      <c r="H525" s="68">
        <v>738592</v>
      </c>
      <c r="I525" s="68">
        <v>1488059</v>
      </c>
      <c r="J525" s="68">
        <v>2997130</v>
      </c>
      <c r="K525" s="68">
        <v>2916678</v>
      </c>
      <c r="L525" s="68">
        <v>1655048</v>
      </c>
      <c r="M525" s="68">
        <v>649455</v>
      </c>
      <c r="N525" s="68">
        <v>29537290</v>
      </c>
    </row>
    <row r="526" spans="1:14" x14ac:dyDescent="0.25">
      <c r="D526" s="67" t="s">
        <v>228</v>
      </c>
      <c r="E526" s="67"/>
    </row>
    <row r="527" spans="1:14" x14ac:dyDescent="0.25">
      <c r="A527" s="69" t="s">
        <v>46</v>
      </c>
      <c r="B527" s="69" t="s">
        <v>264</v>
      </c>
      <c r="C527" s="69" t="s">
        <v>229</v>
      </c>
      <c r="D527" s="69" t="s">
        <v>230</v>
      </c>
      <c r="E527" s="69"/>
      <c r="F527" s="68">
        <v>0</v>
      </c>
      <c r="G527" s="68">
        <v>0</v>
      </c>
      <c r="H527" s="68">
        <v>0</v>
      </c>
      <c r="I527" s="68">
        <v>0</v>
      </c>
      <c r="J527" s="68">
        <v>0</v>
      </c>
      <c r="K527" s="68">
        <v>0</v>
      </c>
      <c r="L527" s="68">
        <v>0</v>
      </c>
      <c r="M527" s="68">
        <v>0</v>
      </c>
      <c r="N527" s="68">
        <v>0</v>
      </c>
    </row>
    <row r="528" spans="1:14" x14ac:dyDescent="0.25">
      <c r="A528" s="69" t="s">
        <v>46</v>
      </c>
      <c r="B528" s="69" t="s">
        <v>264</v>
      </c>
      <c r="C528" s="69" t="s">
        <v>231</v>
      </c>
      <c r="D528" s="69" t="s">
        <v>232</v>
      </c>
      <c r="E528" s="69"/>
      <c r="F528" s="68">
        <v>0</v>
      </c>
      <c r="G528" s="68">
        <v>0</v>
      </c>
      <c r="H528" s="68">
        <v>0</v>
      </c>
      <c r="I528" s="68">
        <v>0</v>
      </c>
      <c r="J528" s="68">
        <v>0</v>
      </c>
      <c r="K528" s="68">
        <v>0</v>
      </c>
      <c r="L528" s="68">
        <v>0</v>
      </c>
      <c r="M528" s="68">
        <v>0</v>
      </c>
      <c r="N528" s="68">
        <v>0</v>
      </c>
    </row>
    <row r="529" spans="1:14" x14ac:dyDescent="0.25">
      <c r="A529" s="69" t="s">
        <v>46</v>
      </c>
      <c r="B529" s="69" t="s">
        <v>264</v>
      </c>
      <c r="C529" s="69" t="s">
        <v>233</v>
      </c>
      <c r="D529" s="69" t="s">
        <v>234</v>
      </c>
      <c r="E529" s="69"/>
      <c r="F529" s="68">
        <v>0</v>
      </c>
      <c r="G529" s="68">
        <v>0</v>
      </c>
      <c r="H529" s="68">
        <v>0</v>
      </c>
      <c r="I529" s="68">
        <v>0</v>
      </c>
      <c r="J529" s="68">
        <v>0</v>
      </c>
      <c r="K529" s="68">
        <v>0</v>
      </c>
      <c r="L529" s="68">
        <v>0</v>
      </c>
      <c r="M529" s="68">
        <v>0</v>
      </c>
      <c r="N529" s="68">
        <v>0</v>
      </c>
    </row>
    <row r="530" spans="1:14" x14ac:dyDescent="0.25">
      <c r="A530" s="69" t="s">
        <v>46</v>
      </c>
      <c r="B530" s="69" t="s">
        <v>264</v>
      </c>
      <c r="C530" s="69" t="s">
        <v>235</v>
      </c>
      <c r="D530" s="69" t="s">
        <v>236</v>
      </c>
      <c r="E530" s="69"/>
      <c r="F530" s="68">
        <v>0</v>
      </c>
      <c r="G530" s="68">
        <v>0</v>
      </c>
      <c r="H530" s="68">
        <v>0</v>
      </c>
      <c r="I530" s="68">
        <v>0</v>
      </c>
      <c r="J530" s="68">
        <v>0</v>
      </c>
      <c r="K530" s="68">
        <v>0</v>
      </c>
      <c r="L530" s="68">
        <v>0</v>
      </c>
      <c r="M530" s="68">
        <v>0</v>
      </c>
      <c r="N530" s="68">
        <v>0</v>
      </c>
    </row>
    <row r="531" spans="1:14" x14ac:dyDescent="0.25">
      <c r="A531" s="69" t="s">
        <v>46</v>
      </c>
      <c r="B531" s="69" t="s">
        <v>264</v>
      </c>
      <c r="C531" s="69" t="s">
        <v>237</v>
      </c>
      <c r="D531" s="69" t="s">
        <v>238</v>
      </c>
      <c r="E531" s="69"/>
      <c r="F531" s="68">
        <v>0</v>
      </c>
      <c r="G531" s="68">
        <v>0</v>
      </c>
      <c r="H531" s="68">
        <v>0</v>
      </c>
      <c r="I531" s="68">
        <v>0</v>
      </c>
      <c r="J531" s="68">
        <v>0</v>
      </c>
      <c r="K531" s="68">
        <v>0</v>
      </c>
      <c r="L531" s="68">
        <v>0</v>
      </c>
      <c r="M531" s="68">
        <v>0</v>
      </c>
      <c r="N531" s="68">
        <v>0</v>
      </c>
    </row>
    <row r="534" spans="1:14" x14ac:dyDescent="0.25">
      <c r="A534" s="67" t="s">
        <v>265</v>
      </c>
    </row>
    <row r="535" spans="1:14" x14ac:dyDescent="0.25">
      <c r="A535" s="69" t="s">
        <v>0</v>
      </c>
      <c r="B535" s="69" t="s">
        <v>162</v>
      </c>
      <c r="C535" s="69" t="s">
        <v>115</v>
      </c>
      <c r="D535" s="67" t="s">
        <v>129</v>
      </c>
      <c r="E535" s="67"/>
      <c r="F535" s="68" t="s">
        <v>163</v>
      </c>
      <c r="G535" s="68" t="s">
        <v>164</v>
      </c>
      <c r="H535" s="68" t="s">
        <v>165</v>
      </c>
      <c r="I535" s="68" t="s">
        <v>166</v>
      </c>
      <c r="J535" s="68" t="s">
        <v>167</v>
      </c>
      <c r="K535" s="68" t="s">
        <v>168</v>
      </c>
      <c r="L535" s="68" t="s">
        <v>169</v>
      </c>
      <c r="M535" s="68" t="s">
        <v>170</v>
      </c>
      <c r="N535" s="68" t="s">
        <v>1</v>
      </c>
    </row>
    <row r="536" spans="1:14" x14ac:dyDescent="0.25">
      <c r="A536" s="69" t="s">
        <v>15</v>
      </c>
      <c r="B536" s="69" t="s">
        <v>266</v>
      </c>
      <c r="C536" s="69" t="s">
        <v>172</v>
      </c>
      <c r="D536" s="69" t="s">
        <v>173</v>
      </c>
      <c r="E536" s="69"/>
      <c r="F536" s="68">
        <v>0</v>
      </c>
      <c r="G536" s="68">
        <v>0</v>
      </c>
      <c r="H536" s="68">
        <v>0</v>
      </c>
      <c r="I536" s="68">
        <v>0</v>
      </c>
      <c r="J536" s="68">
        <v>0</v>
      </c>
      <c r="K536" s="68">
        <v>0</v>
      </c>
      <c r="L536" s="68">
        <v>0</v>
      </c>
      <c r="M536" s="68">
        <v>0</v>
      </c>
      <c r="N536" s="68">
        <v>0</v>
      </c>
    </row>
    <row r="537" spans="1:14" x14ac:dyDescent="0.25">
      <c r="A537" s="69" t="s">
        <v>15</v>
      </c>
      <c r="B537" s="69" t="s">
        <v>266</v>
      </c>
      <c r="C537" s="69" t="s">
        <v>174</v>
      </c>
      <c r="D537" s="69" t="s">
        <v>175</v>
      </c>
      <c r="E537" s="69"/>
      <c r="F537" s="68">
        <v>10752</v>
      </c>
      <c r="G537" s="68">
        <v>0</v>
      </c>
      <c r="H537" s="68">
        <v>0</v>
      </c>
      <c r="I537" s="68">
        <v>0</v>
      </c>
      <c r="J537" s="68">
        <v>257308</v>
      </c>
      <c r="K537" s="68">
        <v>0</v>
      </c>
      <c r="L537" s="68">
        <v>48180</v>
      </c>
      <c r="M537" s="68">
        <v>0</v>
      </c>
      <c r="N537" s="68">
        <v>316240</v>
      </c>
    </row>
    <row r="538" spans="1:14" x14ac:dyDescent="0.25">
      <c r="A538" s="69" t="s">
        <v>15</v>
      </c>
      <c r="B538" s="69" t="s">
        <v>266</v>
      </c>
      <c r="C538" s="69" t="s">
        <v>176</v>
      </c>
      <c r="D538" s="69" t="s">
        <v>177</v>
      </c>
      <c r="E538" s="69"/>
      <c r="F538" s="68">
        <v>0</v>
      </c>
      <c r="G538" s="68">
        <v>469888</v>
      </c>
      <c r="H538" s="68">
        <v>0</v>
      </c>
      <c r="I538" s="68">
        <v>0</v>
      </c>
      <c r="J538" s="68">
        <v>111936</v>
      </c>
      <c r="K538" s="68">
        <v>15648</v>
      </c>
      <c r="L538" s="68">
        <v>21244</v>
      </c>
      <c r="M538" s="68">
        <v>0</v>
      </c>
      <c r="N538" s="68">
        <v>618716</v>
      </c>
    </row>
    <row r="539" spans="1:14" x14ac:dyDescent="0.25">
      <c r="A539" s="69" t="s">
        <v>15</v>
      </c>
      <c r="B539" s="69" t="s">
        <v>266</v>
      </c>
      <c r="C539" s="69" t="s">
        <v>178</v>
      </c>
      <c r="D539" s="69" t="s">
        <v>179</v>
      </c>
      <c r="E539" s="69"/>
      <c r="F539" s="68">
        <v>60096</v>
      </c>
      <c r="G539" s="68">
        <v>13248</v>
      </c>
      <c r="H539" s="68">
        <v>0</v>
      </c>
      <c r="I539" s="68">
        <v>0</v>
      </c>
      <c r="J539" s="68">
        <v>122416</v>
      </c>
      <c r="K539" s="68">
        <v>27824</v>
      </c>
      <c r="L539" s="68">
        <v>27802</v>
      </c>
      <c r="M539" s="68">
        <v>192</v>
      </c>
      <c r="N539" s="68">
        <v>251578</v>
      </c>
    </row>
    <row r="540" spans="1:14" x14ac:dyDescent="0.25">
      <c r="A540" s="69" t="s">
        <v>15</v>
      </c>
      <c r="B540" s="69" t="s">
        <v>266</v>
      </c>
      <c r="C540" s="69" t="s">
        <v>180</v>
      </c>
      <c r="D540" s="69" t="s">
        <v>181</v>
      </c>
      <c r="E540" s="69"/>
      <c r="F540" s="68">
        <v>0</v>
      </c>
      <c r="G540" s="68">
        <v>0</v>
      </c>
      <c r="H540" s="68">
        <v>0</v>
      </c>
      <c r="I540" s="68">
        <v>0</v>
      </c>
      <c r="J540" s="68">
        <v>0</v>
      </c>
      <c r="K540" s="68">
        <v>0</v>
      </c>
      <c r="L540" s="68">
        <v>0</v>
      </c>
      <c r="M540" s="68">
        <v>0</v>
      </c>
      <c r="N540" s="68">
        <v>0</v>
      </c>
    </row>
    <row r="541" spans="1:14" x14ac:dyDescent="0.25">
      <c r="A541" s="69" t="s">
        <v>15</v>
      </c>
      <c r="B541" s="69" t="s">
        <v>266</v>
      </c>
      <c r="C541" s="69" t="s">
        <v>182</v>
      </c>
      <c r="D541" s="69" t="s">
        <v>183</v>
      </c>
      <c r="E541" s="69"/>
      <c r="F541" s="68">
        <v>17168</v>
      </c>
      <c r="G541" s="68">
        <v>0</v>
      </c>
      <c r="H541" s="68">
        <v>0</v>
      </c>
      <c r="I541" s="68">
        <v>0</v>
      </c>
      <c r="J541" s="68">
        <v>25744</v>
      </c>
      <c r="K541" s="68">
        <v>0</v>
      </c>
      <c r="L541" s="68">
        <v>2728</v>
      </c>
      <c r="M541" s="68">
        <v>0</v>
      </c>
      <c r="N541" s="68">
        <v>45640</v>
      </c>
    </row>
    <row r="542" spans="1:14" x14ac:dyDescent="0.25">
      <c r="A542" s="69" t="s">
        <v>15</v>
      </c>
      <c r="B542" s="69" t="s">
        <v>266</v>
      </c>
      <c r="C542" s="69" t="s">
        <v>184</v>
      </c>
      <c r="D542" s="69" t="s">
        <v>185</v>
      </c>
      <c r="E542" s="69"/>
      <c r="F542" s="68">
        <v>0</v>
      </c>
      <c r="G542" s="68">
        <v>41904</v>
      </c>
      <c r="H542" s="68">
        <v>0</v>
      </c>
      <c r="I542" s="68">
        <v>0</v>
      </c>
      <c r="J542" s="68">
        <v>0</v>
      </c>
      <c r="K542" s="68">
        <v>118864</v>
      </c>
      <c r="L542" s="68">
        <v>0</v>
      </c>
      <c r="M542" s="68">
        <v>5139</v>
      </c>
      <c r="N542" s="68">
        <v>165907</v>
      </c>
    </row>
    <row r="543" spans="1:14" x14ac:dyDescent="0.25">
      <c r="A543" s="69" t="s">
        <v>15</v>
      </c>
      <c r="B543" s="69" t="s">
        <v>266</v>
      </c>
      <c r="C543" s="69" t="s">
        <v>186</v>
      </c>
      <c r="D543" s="69" t="s">
        <v>187</v>
      </c>
      <c r="E543" s="69"/>
      <c r="F543" s="68">
        <v>0</v>
      </c>
      <c r="G543" s="68">
        <v>0</v>
      </c>
      <c r="H543" s="68">
        <v>0</v>
      </c>
      <c r="I543" s="68">
        <v>0</v>
      </c>
      <c r="J543" s="68">
        <v>5152</v>
      </c>
      <c r="K543" s="68">
        <v>0</v>
      </c>
      <c r="L543" s="68">
        <v>75694</v>
      </c>
      <c r="M543" s="68">
        <v>0</v>
      </c>
      <c r="N543" s="68">
        <v>80846</v>
      </c>
    </row>
    <row r="544" spans="1:14" x14ac:dyDescent="0.25">
      <c r="A544" s="69" t="s">
        <v>15</v>
      </c>
      <c r="B544" s="69" t="s">
        <v>266</v>
      </c>
      <c r="C544" s="69" t="s">
        <v>188</v>
      </c>
      <c r="D544" s="69" t="s">
        <v>189</v>
      </c>
      <c r="E544" s="69"/>
      <c r="F544" s="68">
        <v>0</v>
      </c>
      <c r="G544" s="68">
        <v>17760</v>
      </c>
      <c r="H544" s="68">
        <v>0</v>
      </c>
      <c r="I544" s="68">
        <v>0</v>
      </c>
      <c r="J544" s="68">
        <v>149680</v>
      </c>
      <c r="K544" s="68">
        <v>0</v>
      </c>
      <c r="L544" s="68">
        <v>3782</v>
      </c>
      <c r="M544" s="68">
        <v>288</v>
      </c>
      <c r="N544" s="68">
        <v>171510</v>
      </c>
    </row>
    <row r="545" spans="1:14" x14ac:dyDescent="0.25">
      <c r="A545" s="69" t="s">
        <v>15</v>
      </c>
      <c r="B545" s="69" t="s">
        <v>266</v>
      </c>
      <c r="C545" s="69" t="s">
        <v>190</v>
      </c>
      <c r="D545" s="69" t="s">
        <v>191</v>
      </c>
      <c r="E545" s="69"/>
      <c r="F545" s="68">
        <v>0</v>
      </c>
      <c r="G545" s="68">
        <v>9068</v>
      </c>
      <c r="H545" s="68">
        <v>0</v>
      </c>
      <c r="I545" s="68">
        <v>0</v>
      </c>
      <c r="J545" s="68">
        <v>0</v>
      </c>
      <c r="K545" s="68">
        <v>0</v>
      </c>
      <c r="L545" s="68">
        <v>0</v>
      </c>
      <c r="M545" s="68">
        <v>0</v>
      </c>
      <c r="N545" s="68">
        <v>9068</v>
      </c>
    </row>
    <row r="546" spans="1:14" x14ac:dyDescent="0.25">
      <c r="A546" s="69" t="s">
        <v>15</v>
      </c>
      <c r="B546" s="69" t="s">
        <v>266</v>
      </c>
      <c r="C546" s="69" t="s">
        <v>192</v>
      </c>
      <c r="D546" s="69" t="s">
        <v>193</v>
      </c>
      <c r="E546" s="69"/>
      <c r="F546" s="68">
        <v>0</v>
      </c>
      <c r="G546" s="68">
        <v>12224</v>
      </c>
      <c r="H546" s="68">
        <v>0</v>
      </c>
      <c r="I546" s="68">
        <v>0</v>
      </c>
      <c r="J546" s="68">
        <v>0</v>
      </c>
      <c r="K546" s="68">
        <v>175712</v>
      </c>
      <c r="L546" s="68">
        <v>0</v>
      </c>
      <c r="M546" s="68">
        <v>61105</v>
      </c>
      <c r="N546" s="68">
        <v>249041</v>
      </c>
    </row>
    <row r="547" spans="1:14" x14ac:dyDescent="0.25">
      <c r="A547" s="69" t="s">
        <v>15</v>
      </c>
      <c r="B547" s="69" t="s">
        <v>266</v>
      </c>
      <c r="C547" s="69" t="s">
        <v>194</v>
      </c>
      <c r="D547" s="69" t="s">
        <v>195</v>
      </c>
      <c r="E547" s="69"/>
      <c r="F547" s="68">
        <v>428832</v>
      </c>
      <c r="G547" s="68">
        <v>0</v>
      </c>
      <c r="H547" s="68">
        <v>0</v>
      </c>
      <c r="I547" s="68">
        <v>178320</v>
      </c>
      <c r="J547" s="68">
        <v>0</v>
      </c>
      <c r="K547" s="68">
        <v>0</v>
      </c>
      <c r="L547" s="68">
        <v>264</v>
      </c>
      <c r="M547" s="68">
        <v>0</v>
      </c>
      <c r="N547" s="68">
        <v>607416</v>
      </c>
    </row>
    <row r="548" spans="1:14" x14ac:dyDescent="0.25">
      <c r="A548" s="69" t="s">
        <v>15</v>
      </c>
      <c r="B548" s="69" t="s">
        <v>266</v>
      </c>
      <c r="C548" s="69" t="s">
        <v>196</v>
      </c>
      <c r="D548" s="69" t="s">
        <v>197</v>
      </c>
      <c r="E548" s="69"/>
      <c r="F548" s="68">
        <v>52976</v>
      </c>
      <c r="G548" s="68">
        <v>0</v>
      </c>
      <c r="H548" s="68">
        <v>0</v>
      </c>
      <c r="I548" s="68">
        <v>0</v>
      </c>
      <c r="J548" s="68">
        <v>8944</v>
      </c>
      <c r="K548" s="68">
        <v>0</v>
      </c>
      <c r="L548" s="68">
        <v>72</v>
      </c>
      <c r="M548" s="68">
        <v>0</v>
      </c>
      <c r="N548" s="68">
        <v>61992</v>
      </c>
    </row>
    <row r="549" spans="1:14" x14ac:dyDescent="0.25">
      <c r="A549" s="69" t="s">
        <v>15</v>
      </c>
      <c r="B549" s="69" t="s">
        <v>266</v>
      </c>
      <c r="C549" s="69" t="s">
        <v>198</v>
      </c>
      <c r="D549" s="69" t="s">
        <v>199</v>
      </c>
      <c r="E549" s="69"/>
      <c r="F549" s="68">
        <v>0</v>
      </c>
      <c r="G549" s="68">
        <v>2304</v>
      </c>
      <c r="H549" s="68">
        <v>0</v>
      </c>
      <c r="I549" s="68">
        <v>0</v>
      </c>
      <c r="J549" s="68">
        <v>0</v>
      </c>
      <c r="K549" s="68">
        <v>220896</v>
      </c>
      <c r="L549" s="68">
        <v>0</v>
      </c>
      <c r="M549" s="68">
        <v>10666</v>
      </c>
      <c r="N549" s="68">
        <v>233866</v>
      </c>
    </row>
    <row r="550" spans="1:14" x14ac:dyDescent="0.25">
      <c r="A550" s="69" t="s">
        <v>15</v>
      </c>
      <c r="B550" s="69" t="s">
        <v>266</v>
      </c>
      <c r="C550" s="69" t="s">
        <v>200</v>
      </c>
      <c r="D550" s="69" t="s">
        <v>201</v>
      </c>
      <c r="E550" s="69"/>
      <c r="F550" s="68">
        <v>0</v>
      </c>
      <c r="G550" s="68">
        <v>0</v>
      </c>
      <c r="H550" s="68">
        <v>0</v>
      </c>
      <c r="I550" s="68">
        <v>0</v>
      </c>
      <c r="J550" s="68">
        <v>0</v>
      </c>
      <c r="K550" s="68">
        <v>34176</v>
      </c>
      <c r="L550" s="68">
        <v>0</v>
      </c>
      <c r="M550" s="68">
        <v>0</v>
      </c>
      <c r="N550" s="68">
        <v>34176</v>
      </c>
    </row>
    <row r="551" spans="1:14" x14ac:dyDescent="0.25">
      <c r="A551" s="69" t="s">
        <v>15</v>
      </c>
      <c r="B551" s="69" t="s">
        <v>266</v>
      </c>
      <c r="C551" s="69" t="s">
        <v>202</v>
      </c>
      <c r="D551" s="69" t="s">
        <v>203</v>
      </c>
      <c r="E551" s="69"/>
      <c r="F551" s="68">
        <v>11184</v>
      </c>
      <c r="G551" s="68">
        <v>0</v>
      </c>
      <c r="H551" s="68">
        <v>0</v>
      </c>
      <c r="I551" s="68">
        <v>0</v>
      </c>
      <c r="J551" s="68">
        <v>576</v>
      </c>
      <c r="K551" s="68">
        <v>296672</v>
      </c>
      <c r="L551" s="68">
        <v>5424</v>
      </c>
      <c r="M551" s="68">
        <v>21875</v>
      </c>
      <c r="N551" s="68">
        <v>335731</v>
      </c>
    </row>
    <row r="552" spans="1:14" x14ac:dyDescent="0.25">
      <c r="A552" s="69" t="s">
        <v>15</v>
      </c>
      <c r="B552" s="69" t="s">
        <v>266</v>
      </c>
      <c r="C552" s="69" t="s">
        <v>204</v>
      </c>
      <c r="D552" s="69" t="s">
        <v>205</v>
      </c>
      <c r="E552" s="69"/>
      <c r="F552" s="68">
        <v>0</v>
      </c>
      <c r="G552" s="68">
        <v>0</v>
      </c>
      <c r="H552" s="68">
        <v>0</v>
      </c>
      <c r="I552" s="68">
        <v>0</v>
      </c>
      <c r="J552" s="68">
        <v>0</v>
      </c>
      <c r="K552" s="68">
        <v>21376</v>
      </c>
      <c r="L552" s="68">
        <v>0</v>
      </c>
      <c r="M552" s="68">
        <v>0</v>
      </c>
      <c r="N552" s="68">
        <v>21376</v>
      </c>
    </row>
    <row r="553" spans="1:14" x14ac:dyDescent="0.25">
      <c r="A553" s="69" t="s">
        <v>15</v>
      </c>
      <c r="B553" s="69" t="s">
        <v>266</v>
      </c>
      <c r="C553" s="69" t="s">
        <v>206</v>
      </c>
      <c r="D553" s="69" t="s">
        <v>207</v>
      </c>
      <c r="E553" s="69"/>
      <c r="F553" s="68">
        <v>0</v>
      </c>
      <c r="G553" s="68">
        <v>0</v>
      </c>
      <c r="H553" s="68">
        <v>0</v>
      </c>
      <c r="I553" s="68">
        <v>0</v>
      </c>
      <c r="J553" s="68">
        <v>0</v>
      </c>
      <c r="K553" s="68">
        <v>3392</v>
      </c>
      <c r="L553" s="68">
        <v>0</v>
      </c>
      <c r="M553" s="68">
        <v>0</v>
      </c>
      <c r="N553" s="68">
        <v>3392</v>
      </c>
    </row>
    <row r="554" spans="1:14" x14ac:dyDescent="0.25">
      <c r="A554" s="69" t="s">
        <v>15</v>
      </c>
      <c r="B554" s="69" t="s">
        <v>266</v>
      </c>
      <c r="C554" s="69" t="s">
        <v>208</v>
      </c>
      <c r="D554" s="69" t="s">
        <v>209</v>
      </c>
      <c r="E554" s="69"/>
      <c r="F554" s="68">
        <v>0</v>
      </c>
      <c r="G554" s="68">
        <v>225216</v>
      </c>
      <c r="H554" s="68">
        <v>182968</v>
      </c>
      <c r="I554" s="68">
        <v>0</v>
      </c>
      <c r="J554" s="68">
        <v>0</v>
      </c>
      <c r="K554" s="68">
        <v>13824</v>
      </c>
      <c r="L554" s="68">
        <v>0</v>
      </c>
      <c r="M554" s="68">
        <v>1536</v>
      </c>
      <c r="N554" s="68">
        <v>423544</v>
      </c>
    </row>
    <row r="555" spans="1:14" x14ac:dyDescent="0.25">
      <c r="A555" s="69" t="s">
        <v>15</v>
      </c>
      <c r="B555" s="69" t="s">
        <v>266</v>
      </c>
      <c r="C555" s="69" t="s">
        <v>210</v>
      </c>
      <c r="D555" s="69" t="s">
        <v>211</v>
      </c>
      <c r="E555" s="69"/>
      <c r="F555" s="68">
        <v>0</v>
      </c>
      <c r="G555" s="68">
        <v>0</v>
      </c>
      <c r="H555" s="68">
        <v>0</v>
      </c>
      <c r="I555" s="68">
        <v>0</v>
      </c>
      <c r="J555" s="68">
        <v>64912</v>
      </c>
      <c r="K555" s="68">
        <v>0</v>
      </c>
      <c r="L555" s="68">
        <v>0</v>
      </c>
      <c r="M555" s="68">
        <v>0</v>
      </c>
      <c r="N555" s="68">
        <v>64912</v>
      </c>
    </row>
    <row r="556" spans="1:14" x14ac:dyDescent="0.25">
      <c r="A556" s="69" t="s">
        <v>15</v>
      </c>
      <c r="B556" s="69" t="s">
        <v>266</v>
      </c>
      <c r="C556" s="69" t="s">
        <v>212</v>
      </c>
      <c r="D556" s="69" t="s">
        <v>213</v>
      </c>
      <c r="E556" s="69"/>
      <c r="F556" s="68">
        <v>0</v>
      </c>
      <c r="G556" s="68">
        <v>0</v>
      </c>
      <c r="H556" s="68">
        <v>0</v>
      </c>
      <c r="I556" s="68">
        <v>0</v>
      </c>
      <c r="J556" s="68">
        <v>94288</v>
      </c>
      <c r="K556" s="68">
        <v>0</v>
      </c>
      <c r="L556" s="68">
        <v>25712</v>
      </c>
      <c r="M556" s="68">
        <v>0</v>
      </c>
      <c r="N556" s="68">
        <v>120000</v>
      </c>
    </row>
    <row r="557" spans="1:14" x14ac:dyDescent="0.25">
      <c r="A557" s="69" t="s">
        <v>15</v>
      </c>
      <c r="B557" s="69" t="s">
        <v>266</v>
      </c>
      <c r="C557" s="69" t="s">
        <v>214</v>
      </c>
      <c r="D557" s="69" t="s">
        <v>215</v>
      </c>
      <c r="E557" s="69"/>
      <c r="F557" s="68">
        <v>0</v>
      </c>
      <c r="G557" s="68">
        <v>0</v>
      </c>
      <c r="H557" s="68">
        <v>0</v>
      </c>
      <c r="I557" s="68">
        <v>0</v>
      </c>
      <c r="J557" s="68">
        <v>20624</v>
      </c>
      <c r="K557" s="68">
        <v>0</v>
      </c>
      <c r="L557" s="68">
        <v>2640</v>
      </c>
      <c r="M557" s="68">
        <v>0</v>
      </c>
      <c r="N557" s="68">
        <v>23264</v>
      </c>
    </row>
    <row r="558" spans="1:14" x14ac:dyDescent="0.25">
      <c r="A558" s="69" t="s">
        <v>15</v>
      </c>
      <c r="B558" s="69" t="s">
        <v>266</v>
      </c>
      <c r="C558" s="69" t="s">
        <v>216</v>
      </c>
      <c r="D558" s="69" t="s">
        <v>217</v>
      </c>
      <c r="E558" s="69"/>
      <c r="F558" s="68">
        <v>77952</v>
      </c>
      <c r="G558" s="68">
        <v>0</v>
      </c>
      <c r="H558" s="68">
        <v>0</v>
      </c>
      <c r="I558" s="68">
        <v>0</v>
      </c>
      <c r="J558" s="68">
        <v>0</v>
      </c>
      <c r="K558" s="68">
        <v>0</v>
      </c>
      <c r="L558" s="68">
        <v>0</v>
      </c>
      <c r="M558" s="68">
        <v>0</v>
      </c>
      <c r="N558" s="68">
        <v>77952</v>
      </c>
    </row>
    <row r="559" spans="1:14" x14ac:dyDescent="0.25">
      <c r="A559" s="69" t="s">
        <v>15</v>
      </c>
      <c r="B559" s="69" t="s">
        <v>266</v>
      </c>
      <c r="C559" s="69" t="s">
        <v>218</v>
      </c>
      <c r="D559" s="69" t="s">
        <v>219</v>
      </c>
      <c r="E559" s="69"/>
      <c r="F559" s="68">
        <v>51360</v>
      </c>
      <c r="G559" s="68">
        <v>0</v>
      </c>
      <c r="H559" s="68">
        <v>0</v>
      </c>
      <c r="I559" s="68">
        <v>0</v>
      </c>
      <c r="J559" s="68">
        <v>106960</v>
      </c>
      <c r="K559" s="68">
        <v>0</v>
      </c>
      <c r="L559" s="68">
        <v>17692</v>
      </c>
      <c r="M559" s="68">
        <v>0</v>
      </c>
      <c r="N559" s="68">
        <v>176012</v>
      </c>
    </row>
    <row r="560" spans="1:14" x14ac:dyDescent="0.25">
      <c r="A560" s="69" t="s">
        <v>15</v>
      </c>
      <c r="B560" s="69" t="s">
        <v>266</v>
      </c>
      <c r="C560" s="69" t="s">
        <v>220</v>
      </c>
      <c r="D560" s="69" t="s">
        <v>221</v>
      </c>
      <c r="E560" s="69"/>
      <c r="F560" s="68">
        <v>628944</v>
      </c>
      <c r="G560" s="68">
        <v>0</v>
      </c>
      <c r="H560" s="68">
        <v>0</v>
      </c>
      <c r="I560" s="68">
        <v>0</v>
      </c>
      <c r="J560" s="68">
        <v>7392</v>
      </c>
      <c r="K560" s="68">
        <v>0</v>
      </c>
      <c r="L560" s="68">
        <v>0</v>
      </c>
      <c r="M560" s="68">
        <v>0</v>
      </c>
      <c r="N560" s="68">
        <v>636336</v>
      </c>
    </row>
    <row r="561" spans="1:14" x14ac:dyDescent="0.25">
      <c r="A561" s="69" t="s">
        <v>15</v>
      </c>
      <c r="B561" s="69" t="s">
        <v>266</v>
      </c>
      <c r="C561" s="69" t="s">
        <v>222</v>
      </c>
      <c r="D561" s="69" t="s">
        <v>223</v>
      </c>
      <c r="E561" s="69"/>
      <c r="F561" s="68">
        <v>221296</v>
      </c>
      <c r="G561" s="68">
        <v>0</v>
      </c>
      <c r="H561" s="68">
        <v>0</v>
      </c>
      <c r="I561" s="68">
        <v>0</v>
      </c>
      <c r="J561" s="68">
        <v>1616</v>
      </c>
      <c r="K561" s="68">
        <v>0</v>
      </c>
      <c r="L561" s="68">
        <v>732</v>
      </c>
      <c r="M561" s="68">
        <v>0</v>
      </c>
      <c r="N561" s="68">
        <v>223644</v>
      </c>
    </row>
    <row r="562" spans="1:14" x14ac:dyDescent="0.25">
      <c r="A562" s="69" t="s">
        <v>15</v>
      </c>
      <c r="B562" s="69" t="s">
        <v>266</v>
      </c>
      <c r="C562" s="69" t="s">
        <v>224</v>
      </c>
      <c r="D562" s="69" t="s">
        <v>225</v>
      </c>
      <c r="E562" s="69"/>
      <c r="F562" s="68">
        <v>16</v>
      </c>
      <c r="G562" s="68">
        <v>0</v>
      </c>
      <c r="H562" s="68">
        <v>0</v>
      </c>
      <c r="I562" s="68">
        <v>0</v>
      </c>
      <c r="J562" s="68">
        <v>0</v>
      </c>
      <c r="K562" s="68">
        <v>0</v>
      </c>
      <c r="L562" s="68">
        <v>0</v>
      </c>
      <c r="M562" s="68">
        <v>0</v>
      </c>
      <c r="N562" s="68">
        <v>16</v>
      </c>
    </row>
    <row r="563" spans="1:14" x14ac:dyDescent="0.25">
      <c r="A563" s="69" t="s">
        <v>15</v>
      </c>
      <c r="B563" s="69" t="s">
        <v>266</v>
      </c>
      <c r="C563" s="69" t="s">
        <v>226</v>
      </c>
      <c r="D563" s="69" t="s">
        <v>227</v>
      </c>
      <c r="E563" s="69"/>
      <c r="F563" s="68">
        <v>1560576</v>
      </c>
      <c r="G563" s="68">
        <v>791612</v>
      </c>
      <c r="H563" s="68">
        <v>182968</v>
      </c>
      <c r="I563" s="68">
        <v>178320</v>
      </c>
      <c r="J563" s="68">
        <v>977548</v>
      </c>
      <c r="K563" s="68">
        <v>928384</v>
      </c>
      <c r="L563" s="68">
        <v>231966</v>
      </c>
      <c r="M563" s="68">
        <v>100801</v>
      </c>
      <c r="N563" s="68">
        <v>4952175</v>
      </c>
    </row>
    <row r="564" spans="1:14" x14ac:dyDescent="0.25">
      <c r="D564" s="67" t="s">
        <v>228</v>
      </c>
      <c r="E564" s="67"/>
    </row>
    <row r="565" spans="1:14" x14ac:dyDescent="0.25">
      <c r="A565" s="69" t="s">
        <v>15</v>
      </c>
      <c r="B565" s="69" t="s">
        <v>266</v>
      </c>
      <c r="C565" s="69" t="s">
        <v>229</v>
      </c>
      <c r="D565" s="69" t="s">
        <v>230</v>
      </c>
      <c r="E565" s="69"/>
      <c r="F565" s="68">
        <v>0</v>
      </c>
      <c r="G565" s="68">
        <v>0</v>
      </c>
      <c r="H565" s="68">
        <v>0</v>
      </c>
      <c r="I565" s="68">
        <v>0</v>
      </c>
      <c r="J565" s="68">
        <v>0</v>
      </c>
      <c r="K565" s="68">
        <v>0</v>
      </c>
      <c r="L565" s="68">
        <v>0</v>
      </c>
      <c r="M565" s="68">
        <v>0</v>
      </c>
      <c r="N565" s="68">
        <v>0</v>
      </c>
    </row>
    <row r="566" spans="1:14" x14ac:dyDescent="0.25">
      <c r="A566" s="69" t="s">
        <v>15</v>
      </c>
      <c r="B566" s="69" t="s">
        <v>266</v>
      </c>
      <c r="C566" s="69" t="s">
        <v>231</v>
      </c>
      <c r="D566" s="69" t="s">
        <v>232</v>
      </c>
      <c r="E566" s="69"/>
      <c r="F566" s="68">
        <v>0</v>
      </c>
      <c r="G566" s="68">
        <v>0</v>
      </c>
      <c r="H566" s="68">
        <v>0</v>
      </c>
      <c r="I566" s="68">
        <v>0</v>
      </c>
      <c r="J566" s="68">
        <v>0</v>
      </c>
      <c r="K566" s="68">
        <v>0</v>
      </c>
      <c r="L566" s="68">
        <v>0</v>
      </c>
      <c r="M566" s="68">
        <v>0</v>
      </c>
      <c r="N566" s="68">
        <v>0</v>
      </c>
    </row>
    <row r="567" spans="1:14" x14ac:dyDescent="0.25">
      <c r="A567" s="69" t="s">
        <v>15</v>
      </c>
      <c r="B567" s="69" t="s">
        <v>266</v>
      </c>
      <c r="C567" s="69" t="s">
        <v>233</v>
      </c>
      <c r="D567" s="69" t="s">
        <v>234</v>
      </c>
      <c r="E567" s="69"/>
      <c r="F567" s="68">
        <v>0</v>
      </c>
      <c r="G567" s="68">
        <v>0</v>
      </c>
      <c r="H567" s="68">
        <v>0</v>
      </c>
      <c r="I567" s="68">
        <v>0</v>
      </c>
      <c r="J567" s="68">
        <v>0</v>
      </c>
      <c r="K567" s="68">
        <v>0</v>
      </c>
      <c r="L567" s="68">
        <v>0</v>
      </c>
      <c r="M567" s="68">
        <v>0</v>
      </c>
      <c r="N567" s="68">
        <v>0</v>
      </c>
    </row>
    <row r="568" spans="1:14" x14ac:dyDescent="0.25">
      <c r="A568" s="69" t="s">
        <v>15</v>
      </c>
      <c r="B568" s="69" t="s">
        <v>266</v>
      </c>
      <c r="C568" s="69" t="s">
        <v>235</v>
      </c>
      <c r="D568" s="69" t="s">
        <v>236</v>
      </c>
      <c r="E568" s="69"/>
      <c r="F568" s="68">
        <v>0</v>
      </c>
      <c r="G568" s="68">
        <v>0</v>
      </c>
      <c r="H568" s="68">
        <v>0</v>
      </c>
      <c r="I568" s="68">
        <v>0</v>
      </c>
      <c r="J568" s="68">
        <v>0</v>
      </c>
      <c r="K568" s="68">
        <v>0</v>
      </c>
      <c r="L568" s="68">
        <v>0</v>
      </c>
      <c r="M568" s="68">
        <v>0</v>
      </c>
      <c r="N568" s="68">
        <v>0</v>
      </c>
    </row>
    <row r="569" spans="1:14" x14ac:dyDescent="0.25">
      <c r="A569" s="69" t="s">
        <v>15</v>
      </c>
      <c r="B569" s="69" t="s">
        <v>266</v>
      </c>
      <c r="C569" s="69" t="s">
        <v>237</v>
      </c>
      <c r="D569" s="69" t="s">
        <v>238</v>
      </c>
      <c r="E569" s="69"/>
      <c r="F569" s="68">
        <v>0</v>
      </c>
      <c r="G569" s="68">
        <v>0</v>
      </c>
      <c r="H569" s="68">
        <v>0</v>
      </c>
      <c r="I569" s="68">
        <v>0</v>
      </c>
      <c r="J569" s="68">
        <v>0</v>
      </c>
      <c r="K569" s="68">
        <v>0</v>
      </c>
      <c r="L569" s="68">
        <v>0</v>
      </c>
      <c r="M569" s="68">
        <v>0</v>
      </c>
      <c r="N569" s="68">
        <v>0</v>
      </c>
    </row>
    <row r="572" spans="1:14" x14ac:dyDescent="0.25">
      <c r="A572" s="67" t="s">
        <v>267</v>
      </c>
    </row>
    <row r="573" spans="1:14" x14ac:dyDescent="0.25">
      <c r="A573" s="69" t="s">
        <v>0</v>
      </c>
      <c r="B573" s="69" t="s">
        <v>162</v>
      </c>
      <c r="C573" s="69" t="s">
        <v>115</v>
      </c>
      <c r="D573" s="67" t="s">
        <v>129</v>
      </c>
      <c r="E573" s="67"/>
      <c r="F573" s="68" t="s">
        <v>163</v>
      </c>
      <c r="G573" s="68" t="s">
        <v>164</v>
      </c>
      <c r="H573" s="68" t="s">
        <v>165</v>
      </c>
      <c r="I573" s="68" t="s">
        <v>166</v>
      </c>
      <c r="J573" s="68" t="s">
        <v>167</v>
      </c>
      <c r="K573" s="68" t="s">
        <v>168</v>
      </c>
      <c r="L573" s="68" t="s">
        <v>169</v>
      </c>
      <c r="M573" s="68" t="s">
        <v>170</v>
      </c>
      <c r="N573" s="68" t="s">
        <v>1</v>
      </c>
    </row>
    <row r="574" spans="1:14" x14ac:dyDescent="0.25">
      <c r="A574" s="69" t="s">
        <v>50</v>
      </c>
      <c r="B574" s="69" t="s">
        <v>268</v>
      </c>
      <c r="C574" s="69" t="s">
        <v>172</v>
      </c>
      <c r="D574" s="69" t="s">
        <v>173</v>
      </c>
      <c r="E574" s="69"/>
      <c r="F574" s="68">
        <v>4512</v>
      </c>
      <c r="G574" s="68">
        <v>0</v>
      </c>
      <c r="H574" s="68">
        <v>0</v>
      </c>
      <c r="I574" s="68">
        <v>0</v>
      </c>
      <c r="J574" s="68">
        <v>0</v>
      </c>
      <c r="K574" s="68">
        <v>0</v>
      </c>
      <c r="L574" s="68">
        <v>1386</v>
      </c>
      <c r="M574" s="68">
        <v>0</v>
      </c>
      <c r="N574" s="68">
        <v>5898</v>
      </c>
    </row>
    <row r="575" spans="1:14" x14ac:dyDescent="0.25">
      <c r="A575" s="69" t="s">
        <v>50</v>
      </c>
      <c r="B575" s="69" t="s">
        <v>268</v>
      </c>
      <c r="C575" s="69" t="s">
        <v>174</v>
      </c>
      <c r="D575" s="69" t="s">
        <v>175</v>
      </c>
      <c r="E575" s="69"/>
      <c r="F575" s="68">
        <v>33408</v>
      </c>
      <c r="G575" s="68">
        <v>0</v>
      </c>
      <c r="H575" s="68">
        <v>0</v>
      </c>
      <c r="I575" s="68">
        <v>0</v>
      </c>
      <c r="J575" s="68">
        <v>57952</v>
      </c>
      <c r="K575" s="68">
        <v>0</v>
      </c>
      <c r="L575" s="68">
        <v>1440</v>
      </c>
      <c r="M575" s="68">
        <v>0</v>
      </c>
      <c r="N575" s="68">
        <v>92800</v>
      </c>
    </row>
    <row r="576" spans="1:14" x14ac:dyDescent="0.25">
      <c r="A576" s="69" t="s">
        <v>50</v>
      </c>
      <c r="B576" s="69" t="s">
        <v>268</v>
      </c>
      <c r="C576" s="69" t="s">
        <v>176</v>
      </c>
      <c r="D576" s="69" t="s">
        <v>177</v>
      </c>
      <c r="E576" s="69"/>
      <c r="F576" s="68">
        <v>0</v>
      </c>
      <c r="G576" s="68">
        <v>1584320</v>
      </c>
      <c r="H576" s="68">
        <v>0</v>
      </c>
      <c r="I576" s="68">
        <v>0</v>
      </c>
      <c r="J576" s="68">
        <v>0</v>
      </c>
      <c r="K576" s="68">
        <v>0</v>
      </c>
      <c r="L576" s="68">
        <v>0</v>
      </c>
      <c r="M576" s="68">
        <v>0</v>
      </c>
      <c r="N576" s="68">
        <v>1584320</v>
      </c>
    </row>
    <row r="577" spans="1:14" x14ac:dyDescent="0.25">
      <c r="A577" s="69" t="s">
        <v>50</v>
      </c>
      <c r="B577" s="69" t="s">
        <v>268</v>
      </c>
      <c r="C577" s="69" t="s">
        <v>178</v>
      </c>
      <c r="D577" s="69" t="s">
        <v>179</v>
      </c>
      <c r="E577" s="69"/>
      <c r="F577" s="68">
        <v>145344</v>
      </c>
      <c r="G577" s="68">
        <v>22400</v>
      </c>
      <c r="H577" s="68">
        <v>0</v>
      </c>
      <c r="I577" s="68">
        <v>0</v>
      </c>
      <c r="J577" s="68">
        <v>105936</v>
      </c>
      <c r="K577" s="68">
        <v>19680</v>
      </c>
      <c r="L577" s="68">
        <v>37384</v>
      </c>
      <c r="M577" s="68">
        <v>1376</v>
      </c>
      <c r="N577" s="68">
        <v>332120</v>
      </c>
    </row>
    <row r="578" spans="1:14" x14ac:dyDescent="0.25">
      <c r="A578" s="69" t="s">
        <v>50</v>
      </c>
      <c r="B578" s="69" t="s">
        <v>268</v>
      </c>
      <c r="C578" s="69" t="s">
        <v>180</v>
      </c>
      <c r="D578" s="69" t="s">
        <v>181</v>
      </c>
      <c r="E578" s="69"/>
      <c r="F578" s="68">
        <v>0</v>
      </c>
      <c r="G578" s="68">
        <v>0</v>
      </c>
      <c r="H578" s="68">
        <v>0</v>
      </c>
      <c r="I578" s="68">
        <v>0</v>
      </c>
      <c r="J578" s="68">
        <v>0</v>
      </c>
      <c r="K578" s="68">
        <v>0</v>
      </c>
      <c r="L578" s="68">
        <v>0</v>
      </c>
      <c r="M578" s="68">
        <v>0</v>
      </c>
      <c r="N578" s="68">
        <v>0</v>
      </c>
    </row>
    <row r="579" spans="1:14" x14ac:dyDescent="0.25">
      <c r="A579" s="69" t="s">
        <v>50</v>
      </c>
      <c r="B579" s="69" t="s">
        <v>268</v>
      </c>
      <c r="C579" s="69" t="s">
        <v>182</v>
      </c>
      <c r="D579" s="69" t="s">
        <v>183</v>
      </c>
      <c r="E579" s="69"/>
      <c r="F579" s="68">
        <v>52448</v>
      </c>
      <c r="G579" s="68">
        <v>0</v>
      </c>
      <c r="H579" s="68">
        <v>0</v>
      </c>
      <c r="I579" s="68">
        <v>0</v>
      </c>
      <c r="J579" s="68">
        <v>0</v>
      </c>
      <c r="K579" s="68">
        <v>0</v>
      </c>
      <c r="L579" s="68">
        <v>86902</v>
      </c>
      <c r="M579" s="68">
        <v>0</v>
      </c>
      <c r="N579" s="68">
        <v>139350</v>
      </c>
    </row>
    <row r="580" spans="1:14" x14ac:dyDescent="0.25">
      <c r="A580" s="69" t="s">
        <v>50</v>
      </c>
      <c r="B580" s="69" t="s">
        <v>268</v>
      </c>
      <c r="C580" s="69" t="s">
        <v>184</v>
      </c>
      <c r="D580" s="69" t="s">
        <v>185</v>
      </c>
      <c r="E580" s="69"/>
      <c r="F580" s="68">
        <v>0</v>
      </c>
      <c r="G580" s="68">
        <v>56960</v>
      </c>
      <c r="H580" s="68">
        <v>0</v>
      </c>
      <c r="I580" s="68">
        <v>0</v>
      </c>
      <c r="J580" s="68">
        <v>0</v>
      </c>
      <c r="K580" s="68">
        <v>117728</v>
      </c>
      <c r="L580" s="68">
        <v>0</v>
      </c>
      <c r="M580" s="68">
        <v>26554</v>
      </c>
      <c r="N580" s="68">
        <v>201242</v>
      </c>
    </row>
    <row r="581" spans="1:14" x14ac:dyDescent="0.25">
      <c r="A581" s="69" t="s">
        <v>50</v>
      </c>
      <c r="B581" s="69" t="s">
        <v>268</v>
      </c>
      <c r="C581" s="69" t="s">
        <v>186</v>
      </c>
      <c r="D581" s="69" t="s">
        <v>187</v>
      </c>
      <c r="E581" s="69"/>
      <c r="F581" s="68">
        <v>0</v>
      </c>
      <c r="G581" s="68">
        <v>0</v>
      </c>
      <c r="H581" s="68">
        <v>0</v>
      </c>
      <c r="I581" s="68">
        <v>0</v>
      </c>
      <c r="J581" s="68">
        <v>34160</v>
      </c>
      <c r="K581" s="68">
        <v>0</v>
      </c>
      <c r="L581" s="68">
        <v>5165</v>
      </c>
      <c r="M581" s="68">
        <v>0</v>
      </c>
      <c r="N581" s="68">
        <v>39325</v>
      </c>
    </row>
    <row r="582" spans="1:14" x14ac:dyDescent="0.25">
      <c r="A582" s="69" t="s">
        <v>50</v>
      </c>
      <c r="B582" s="69" t="s">
        <v>268</v>
      </c>
      <c r="C582" s="69" t="s">
        <v>188</v>
      </c>
      <c r="D582" s="69" t="s">
        <v>189</v>
      </c>
      <c r="E582" s="69"/>
      <c r="F582" s="68">
        <v>61200</v>
      </c>
      <c r="G582" s="68">
        <v>66800</v>
      </c>
      <c r="H582" s="68">
        <v>0</v>
      </c>
      <c r="I582" s="68">
        <v>0</v>
      </c>
      <c r="J582" s="68">
        <v>199104</v>
      </c>
      <c r="K582" s="68">
        <v>768</v>
      </c>
      <c r="L582" s="68">
        <v>8269</v>
      </c>
      <c r="M582" s="68">
        <v>0</v>
      </c>
      <c r="N582" s="68">
        <v>336141</v>
      </c>
    </row>
    <row r="583" spans="1:14" x14ac:dyDescent="0.25">
      <c r="A583" s="69" t="s">
        <v>50</v>
      </c>
      <c r="B583" s="69" t="s">
        <v>268</v>
      </c>
      <c r="C583" s="69" t="s">
        <v>190</v>
      </c>
      <c r="D583" s="69" t="s">
        <v>191</v>
      </c>
      <c r="E583" s="69"/>
      <c r="F583" s="68">
        <v>0</v>
      </c>
      <c r="G583" s="68">
        <v>51824</v>
      </c>
      <c r="H583" s="68">
        <v>0</v>
      </c>
      <c r="I583" s="68">
        <v>0</v>
      </c>
      <c r="J583" s="68">
        <v>0</v>
      </c>
      <c r="K583" s="68">
        <v>640</v>
      </c>
      <c r="L583" s="68">
        <v>0</v>
      </c>
      <c r="M583" s="68">
        <v>0</v>
      </c>
      <c r="N583" s="68">
        <v>52464</v>
      </c>
    </row>
    <row r="584" spans="1:14" x14ac:dyDescent="0.25">
      <c r="A584" s="69" t="s">
        <v>50</v>
      </c>
      <c r="B584" s="69" t="s">
        <v>268</v>
      </c>
      <c r="C584" s="69" t="s">
        <v>192</v>
      </c>
      <c r="D584" s="69" t="s">
        <v>193</v>
      </c>
      <c r="E584" s="69"/>
      <c r="F584" s="68">
        <v>0</v>
      </c>
      <c r="G584" s="68">
        <v>29840</v>
      </c>
      <c r="H584" s="68">
        <v>0</v>
      </c>
      <c r="I584" s="68">
        <v>0</v>
      </c>
      <c r="J584" s="68">
        <v>0</v>
      </c>
      <c r="K584" s="68">
        <v>92928</v>
      </c>
      <c r="L584" s="68">
        <v>0</v>
      </c>
      <c r="M584" s="68">
        <v>4872</v>
      </c>
      <c r="N584" s="68">
        <v>127640</v>
      </c>
    </row>
    <row r="585" spans="1:14" x14ac:dyDescent="0.25">
      <c r="A585" s="69" t="s">
        <v>50</v>
      </c>
      <c r="B585" s="69" t="s">
        <v>268</v>
      </c>
      <c r="C585" s="69" t="s">
        <v>194</v>
      </c>
      <c r="D585" s="69" t="s">
        <v>195</v>
      </c>
      <c r="E585" s="69"/>
      <c r="F585" s="68">
        <v>1438752</v>
      </c>
      <c r="G585" s="68">
        <v>0</v>
      </c>
      <c r="H585" s="68">
        <v>0</v>
      </c>
      <c r="I585" s="68">
        <v>414816</v>
      </c>
      <c r="J585" s="68">
        <v>0</v>
      </c>
      <c r="K585" s="68">
        <v>0</v>
      </c>
      <c r="L585" s="68">
        <v>4214</v>
      </c>
      <c r="M585" s="68">
        <v>0</v>
      </c>
      <c r="N585" s="68">
        <v>1857782</v>
      </c>
    </row>
    <row r="586" spans="1:14" x14ac:dyDescent="0.25">
      <c r="A586" s="69" t="s">
        <v>50</v>
      </c>
      <c r="B586" s="69" t="s">
        <v>268</v>
      </c>
      <c r="C586" s="69" t="s">
        <v>196</v>
      </c>
      <c r="D586" s="69" t="s">
        <v>197</v>
      </c>
      <c r="E586" s="69"/>
      <c r="F586" s="68">
        <v>84000</v>
      </c>
      <c r="G586" s="68">
        <v>0</v>
      </c>
      <c r="H586" s="68">
        <v>0</v>
      </c>
      <c r="I586" s="68">
        <v>0</v>
      </c>
      <c r="J586" s="68">
        <v>35024</v>
      </c>
      <c r="K586" s="68">
        <v>0</v>
      </c>
      <c r="L586" s="68">
        <v>3072</v>
      </c>
      <c r="M586" s="68">
        <v>0</v>
      </c>
      <c r="N586" s="68">
        <v>122096</v>
      </c>
    </row>
    <row r="587" spans="1:14" x14ac:dyDescent="0.25">
      <c r="A587" s="69" t="s">
        <v>50</v>
      </c>
      <c r="B587" s="69" t="s">
        <v>268</v>
      </c>
      <c r="C587" s="69" t="s">
        <v>198</v>
      </c>
      <c r="D587" s="69" t="s">
        <v>199</v>
      </c>
      <c r="E587" s="69"/>
      <c r="F587" s="68">
        <v>0</v>
      </c>
      <c r="G587" s="68">
        <v>0</v>
      </c>
      <c r="H587" s="68">
        <v>0</v>
      </c>
      <c r="I587" s="68">
        <v>0</v>
      </c>
      <c r="J587" s="68">
        <v>0</v>
      </c>
      <c r="K587" s="68">
        <v>246000</v>
      </c>
      <c r="L587" s="68">
        <v>0</v>
      </c>
      <c r="M587" s="68">
        <v>16820</v>
      </c>
      <c r="N587" s="68">
        <v>262820</v>
      </c>
    </row>
    <row r="588" spans="1:14" x14ac:dyDescent="0.25">
      <c r="A588" s="69" t="s">
        <v>50</v>
      </c>
      <c r="B588" s="69" t="s">
        <v>268</v>
      </c>
      <c r="C588" s="69" t="s">
        <v>200</v>
      </c>
      <c r="D588" s="69" t="s">
        <v>201</v>
      </c>
      <c r="E588" s="69"/>
      <c r="F588" s="68">
        <v>0</v>
      </c>
      <c r="G588" s="68">
        <v>0</v>
      </c>
      <c r="H588" s="68">
        <v>0</v>
      </c>
      <c r="I588" s="68">
        <v>0</v>
      </c>
      <c r="J588" s="68">
        <v>0</v>
      </c>
      <c r="K588" s="68">
        <v>28112</v>
      </c>
      <c r="L588" s="68">
        <v>0</v>
      </c>
      <c r="M588" s="68">
        <v>0</v>
      </c>
      <c r="N588" s="68">
        <v>28112</v>
      </c>
    </row>
    <row r="589" spans="1:14" x14ac:dyDescent="0.25">
      <c r="A589" s="69" t="s">
        <v>50</v>
      </c>
      <c r="B589" s="69" t="s">
        <v>268</v>
      </c>
      <c r="C589" s="69" t="s">
        <v>202</v>
      </c>
      <c r="D589" s="69" t="s">
        <v>203</v>
      </c>
      <c r="E589" s="69"/>
      <c r="F589" s="68">
        <v>6480</v>
      </c>
      <c r="G589" s="68">
        <v>0</v>
      </c>
      <c r="H589" s="68">
        <v>0</v>
      </c>
      <c r="I589" s="68">
        <v>0</v>
      </c>
      <c r="J589" s="68">
        <v>4128</v>
      </c>
      <c r="K589" s="68">
        <v>288944</v>
      </c>
      <c r="L589" s="68">
        <v>16395</v>
      </c>
      <c r="M589" s="68">
        <v>22071</v>
      </c>
      <c r="N589" s="68">
        <v>338018</v>
      </c>
    </row>
    <row r="590" spans="1:14" x14ac:dyDescent="0.25">
      <c r="A590" s="69" t="s">
        <v>50</v>
      </c>
      <c r="B590" s="69" t="s">
        <v>268</v>
      </c>
      <c r="C590" s="69" t="s">
        <v>204</v>
      </c>
      <c r="D590" s="69" t="s">
        <v>205</v>
      </c>
      <c r="E590" s="69"/>
      <c r="F590" s="68">
        <v>0</v>
      </c>
      <c r="G590" s="68">
        <v>0</v>
      </c>
      <c r="H590" s="68">
        <v>0</v>
      </c>
      <c r="I590" s="68">
        <v>0</v>
      </c>
      <c r="J590" s="68">
        <v>0</v>
      </c>
      <c r="K590" s="68">
        <v>29664</v>
      </c>
      <c r="L590" s="68">
        <v>0</v>
      </c>
      <c r="M590" s="68">
        <v>0</v>
      </c>
      <c r="N590" s="68">
        <v>29664</v>
      </c>
    </row>
    <row r="591" spans="1:14" x14ac:dyDescent="0.25">
      <c r="A591" s="69" t="s">
        <v>50</v>
      </c>
      <c r="B591" s="69" t="s">
        <v>268</v>
      </c>
      <c r="C591" s="69" t="s">
        <v>206</v>
      </c>
      <c r="D591" s="69" t="s">
        <v>207</v>
      </c>
      <c r="E591" s="69"/>
      <c r="F591" s="68">
        <v>0</v>
      </c>
      <c r="G591" s="68">
        <v>0</v>
      </c>
      <c r="H591" s="68">
        <v>0</v>
      </c>
      <c r="I591" s="68">
        <v>0</v>
      </c>
      <c r="J591" s="68">
        <v>0</v>
      </c>
      <c r="K591" s="68">
        <v>76864</v>
      </c>
      <c r="L591" s="68">
        <v>0</v>
      </c>
      <c r="M591" s="68">
        <v>208</v>
      </c>
      <c r="N591" s="68">
        <v>77072</v>
      </c>
    </row>
    <row r="592" spans="1:14" x14ac:dyDescent="0.25">
      <c r="A592" s="69" t="s">
        <v>50</v>
      </c>
      <c r="B592" s="69" t="s">
        <v>268</v>
      </c>
      <c r="C592" s="69" t="s">
        <v>208</v>
      </c>
      <c r="D592" s="69" t="s">
        <v>209</v>
      </c>
      <c r="E592" s="69"/>
      <c r="F592" s="68">
        <v>0</v>
      </c>
      <c r="G592" s="68">
        <v>850192</v>
      </c>
      <c r="H592" s="68">
        <v>394816</v>
      </c>
      <c r="I592" s="68">
        <v>0</v>
      </c>
      <c r="J592" s="68">
        <v>0</v>
      </c>
      <c r="K592" s="68">
        <v>0</v>
      </c>
      <c r="L592" s="68">
        <v>0</v>
      </c>
      <c r="M592" s="68">
        <v>0</v>
      </c>
      <c r="N592" s="68">
        <v>1245008</v>
      </c>
    </row>
    <row r="593" spans="1:14" x14ac:dyDescent="0.25">
      <c r="A593" s="69" t="s">
        <v>50</v>
      </c>
      <c r="B593" s="69" t="s">
        <v>268</v>
      </c>
      <c r="C593" s="69" t="s">
        <v>210</v>
      </c>
      <c r="D593" s="69" t="s">
        <v>211</v>
      </c>
      <c r="E593" s="69"/>
      <c r="F593" s="68">
        <v>0</v>
      </c>
      <c r="G593" s="68">
        <v>0</v>
      </c>
      <c r="H593" s="68">
        <v>0</v>
      </c>
      <c r="I593" s="68">
        <v>0</v>
      </c>
      <c r="J593" s="68">
        <v>79088</v>
      </c>
      <c r="K593" s="68">
        <v>0</v>
      </c>
      <c r="L593" s="68">
        <v>18192</v>
      </c>
      <c r="M593" s="68">
        <v>0</v>
      </c>
      <c r="N593" s="68">
        <v>97280</v>
      </c>
    </row>
    <row r="594" spans="1:14" x14ac:dyDescent="0.25">
      <c r="A594" s="69" t="s">
        <v>50</v>
      </c>
      <c r="B594" s="69" t="s">
        <v>268</v>
      </c>
      <c r="C594" s="69" t="s">
        <v>212</v>
      </c>
      <c r="D594" s="69" t="s">
        <v>213</v>
      </c>
      <c r="E594" s="69"/>
      <c r="F594" s="68">
        <v>0</v>
      </c>
      <c r="G594" s="68">
        <v>0</v>
      </c>
      <c r="H594" s="68">
        <v>0</v>
      </c>
      <c r="I594" s="68">
        <v>0</v>
      </c>
      <c r="J594" s="68">
        <v>29648</v>
      </c>
      <c r="K594" s="68">
        <v>0</v>
      </c>
      <c r="L594" s="68">
        <v>1514</v>
      </c>
      <c r="M594" s="68">
        <v>0</v>
      </c>
      <c r="N594" s="68">
        <v>31162</v>
      </c>
    </row>
    <row r="595" spans="1:14" x14ac:dyDescent="0.25">
      <c r="A595" s="69" t="s">
        <v>50</v>
      </c>
      <c r="B595" s="69" t="s">
        <v>268</v>
      </c>
      <c r="C595" s="69" t="s">
        <v>214</v>
      </c>
      <c r="D595" s="69" t="s">
        <v>215</v>
      </c>
      <c r="E595" s="69"/>
      <c r="F595" s="68">
        <v>0</v>
      </c>
      <c r="G595" s="68">
        <v>0</v>
      </c>
      <c r="H595" s="68">
        <v>0</v>
      </c>
      <c r="I595" s="68">
        <v>0</v>
      </c>
      <c r="J595" s="68">
        <v>3296</v>
      </c>
      <c r="K595" s="68">
        <v>0</v>
      </c>
      <c r="L595" s="68">
        <v>2280</v>
      </c>
      <c r="M595" s="68">
        <v>0</v>
      </c>
      <c r="N595" s="68">
        <v>5576</v>
      </c>
    </row>
    <row r="596" spans="1:14" x14ac:dyDescent="0.25">
      <c r="A596" s="69" t="s">
        <v>50</v>
      </c>
      <c r="B596" s="69" t="s">
        <v>268</v>
      </c>
      <c r="C596" s="69" t="s">
        <v>216</v>
      </c>
      <c r="D596" s="69" t="s">
        <v>217</v>
      </c>
      <c r="E596" s="69"/>
      <c r="F596" s="68">
        <v>33744</v>
      </c>
      <c r="G596" s="68">
        <v>0</v>
      </c>
      <c r="H596" s="68">
        <v>0</v>
      </c>
      <c r="I596" s="68">
        <v>0</v>
      </c>
      <c r="J596" s="68">
        <v>0</v>
      </c>
      <c r="K596" s="68">
        <v>0</v>
      </c>
      <c r="L596" s="68">
        <v>0</v>
      </c>
      <c r="M596" s="68">
        <v>0</v>
      </c>
      <c r="N596" s="68">
        <v>33744</v>
      </c>
    </row>
    <row r="597" spans="1:14" x14ac:dyDescent="0.25">
      <c r="A597" s="69" t="s">
        <v>50</v>
      </c>
      <c r="B597" s="69" t="s">
        <v>268</v>
      </c>
      <c r="C597" s="69" t="s">
        <v>218</v>
      </c>
      <c r="D597" s="69" t="s">
        <v>219</v>
      </c>
      <c r="E597" s="69"/>
      <c r="F597" s="68">
        <v>160848</v>
      </c>
      <c r="G597" s="68">
        <v>0</v>
      </c>
      <c r="H597" s="68">
        <v>0</v>
      </c>
      <c r="I597" s="68">
        <v>0</v>
      </c>
      <c r="J597" s="68">
        <v>128848</v>
      </c>
      <c r="K597" s="68">
        <v>0</v>
      </c>
      <c r="L597" s="68">
        <v>84736</v>
      </c>
      <c r="M597" s="68">
        <v>0</v>
      </c>
      <c r="N597" s="68">
        <v>374432</v>
      </c>
    </row>
    <row r="598" spans="1:14" x14ac:dyDescent="0.25">
      <c r="A598" s="69" t="s">
        <v>50</v>
      </c>
      <c r="B598" s="69" t="s">
        <v>268</v>
      </c>
      <c r="C598" s="69" t="s">
        <v>220</v>
      </c>
      <c r="D598" s="69" t="s">
        <v>221</v>
      </c>
      <c r="E598" s="69"/>
      <c r="F598" s="68">
        <v>2342496</v>
      </c>
      <c r="G598" s="68">
        <v>0</v>
      </c>
      <c r="H598" s="68">
        <v>0</v>
      </c>
      <c r="I598" s="68">
        <v>0</v>
      </c>
      <c r="J598" s="68">
        <v>0</v>
      </c>
      <c r="K598" s="68">
        <v>0</v>
      </c>
      <c r="L598" s="68">
        <v>0</v>
      </c>
      <c r="M598" s="68">
        <v>0</v>
      </c>
      <c r="N598" s="68">
        <v>2342496</v>
      </c>
    </row>
    <row r="599" spans="1:14" x14ac:dyDescent="0.25">
      <c r="A599" s="69" t="s">
        <v>50</v>
      </c>
      <c r="B599" s="69" t="s">
        <v>268</v>
      </c>
      <c r="C599" s="69" t="s">
        <v>222</v>
      </c>
      <c r="D599" s="69" t="s">
        <v>223</v>
      </c>
      <c r="E599" s="69"/>
      <c r="F599" s="68">
        <v>398384</v>
      </c>
      <c r="G599" s="68">
        <v>0</v>
      </c>
      <c r="H599" s="68">
        <v>0</v>
      </c>
      <c r="I599" s="68">
        <v>0</v>
      </c>
      <c r="J599" s="68">
        <v>40400</v>
      </c>
      <c r="K599" s="68">
        <v>0</v>
      </c>
      <c r="L599" s="68">
        <v>0</v>
      </c>
      <c r="M599" s="68">
        <v>0</v>
      </c>
      <c r="N599" s="68">
        <v>438784</v>
      </c>
    </row>
    <row r="600" spans="1:14" x14ac:dyDescent="0.25">
      <c r="A600" s="69" t="s">
        <v>50</v>
      </c>
      <c r="B600" s="69" t="s">
        <v>268</v>
      </c>
      <c r="C600" s="69" t="s">
        <v>224</v>
      </c>
      <c r="D600" s="69" t="s">
        <v>225</v>
      </c>
      <c r="E600" s="69"/>
      <c r="F600" s="68">
        <v>0</v>
      </c>
      <c r="G600" s="68">
        <v>0</v>
      </c>
      <c r="H600" s="68">
        <v>0</v>
      </c>
      <c r="I600" s="68">
        <v>0</v>
      </c>
      <c r="J600" s="68">
        <v>0</v>
      </c>
      <c r="K600" s="68">
        <v>0</v>
      </c>
      <c r="L600" s="68">
        <v>0</v>
      </c>
      <c r="M600" s="68">
        <v>0</v>
      </c>
      <c r="N600" s="68">
        <v>0</v>
      </c>
    </row>
    <row r="601" spans="1:14" x14ac:dyDescent="0.25">
      <c r="A601" s="69" t="s">
        <v>50</v>
      </c>
      <c r="B601" s="69" t="s">
        <v>268</v>
      </c>
      <c r="C601" s="69" t="s">
        <v>226</v>
      </c>
      <c r="D601" s="69" t="s">
        <v>227</v>
      </c>
      <c r="E601" s="69"/>
      <c r="F601" s="68">
        <v>4761616</v>
      </c>
      <c r="G601" s="68">
        <v>2662336</v>
      </c>
      <c r="H601" s="68">
        <v>394816</v>
      </c>
      <c r="I601" s="68">
        <v>414816</v>
      </c>
      <c r="J601" s="68">
        <v>717584</v>
      </c>
      <c r="K601" s="68">
        <v>901328</v>
      </c>
      <c r="L601" s="68">
        <v>270949</v>
      </c>
      <c r="M601" s="68">
        <v>71901</v>
      </c>
      <c r="N601" s="68">
        <v>10195346</v>
      </c>
    </row>
    <row r="602" spans="1:14" x14ac:dyDescent="0.25">
      <c r="D602" s="67" t="s">
        <v>228</v>
      </c>
      <c r="E602" s="67"/>
    </row>
    <row r="603" spans="1:14" x14ac:dyDescent="0.25">
      <c r="A603" s="69" t="s">
        <v>50</v>
      </c>
      <c r="B603" s="69" t="s">
        <v>268</v>
      </c>
      <c r="C603" s="69" t="s">
        <v>229</v>
      </c>
      <c r="D603" s="69" t="s">
        <v>230</v>
      </c>
      <c r="E603" s="69"/>
      <c r="F603" s="68">
        <v>0</v>
      </c>
      <c r="G603" s="68">
        <v>0</v>
      </c>
      <c r="H603" s="68">
        <v>0</v>
      </c>
      <c r="I603" s="68">
        <v>0</v>
      </c>
      <c r="J603" s="68">
        <v>0</v>
      </c>
      <c r="K603" s="68">
        <v>0</v>
      </c>
      <c r="L603" s="68">
        <v>0</v>
      </c>
      <c r="M603" s="68">
        <v>0</v>
      </c>
      <c r="N603" s="68">
        <v>0</v>
      </c>
    </row>
    <row r="604" spans="1:14" x14ac:dyDescent="0.25">
      <c r="A604" s="69" t="s">
        <v>50</v>
      </c>
      <c r="B604" s="69" t="s">
        <v>268</v>
      </c>
      <c r="C604" s="69" t="s">
        <v>231</v>
      </c>
      <c r="D604" s="69" t="s">
        <v>232</v>
      </c>
      <c r="E604" s="69"/>
      <c r="F604" s="68">
        <v>0</v>
      </c>
      <c r="G604" s="68">
        <v>0</v>
      </c>
      <c r="H604" s="68">
        <v>0</v>
      </c>
      <c r="I604" s="68">
        <v>0</v>
      </c>
      <c r="J604" s="68">
        <v>0</v>
      </c>
      <c r="K604" s="68">
        <v>0</v>
      </c>
      <c r="L604" s="68">
        <v>0</v>
      </c>
      <c r="M604" s="68">
        <v>0</v>
      </c>
      <c r="N604" s="68">
        <v>0</v>
      </c>
    </row>
    <row r="605" spans="1:14" x14ac:dyDescent="0.25">
      <c r="A605" s="69" t="s">
        <v>50</v>
      </c>
      <c r="B605" s="69" t="s">
        <v>268</v>
      </c>
      <c r="C605" s="69" t="s">
        <v>233</v>
      </c>
      <c r="D605" s="69" t="s">
        <v>234</v>
      </c>
      <c r="E605" s="69"/>
      <c r="F605" s="68">
        <v>0</v>
      </c>
      <c r="G605" s="68">
        <v>0</v>
      </c>
      <c r="H605" s="68">
        <v>0</v>
      </c>
      <c r="I605" s="68">
        <v>0</v>
      </c>
      <c r="J605" s="68">
        <v>0</v>
      </c>
      <c r="K605" s="68">
        <v>0</v>
      </c>
      <c r="L605" s="68">
        <v>0</v>
      </c>
      <c r="M605" s="68">
        <v>0</v>
      </c>
      <c r="N605" s="68">
        <v>0</v>
      </c>
    </row>
    <row r="606" spans="1:14" x14ac:dyDescent="0.25">
      <c r="A606" s="69" t="s">
        <v>50</v>
      </c>
      <c r="B606" s="69" t="s">
        <v>268</v>
      </c>
      <c r="C606" s="69" t="s">
        <v>235</v>
      </c>
      <c r="D606" s="69" t="s">
        <v>236</v>
      </c>
      <c r="E606" s="69"/>
      <c r="F606" s="68">
        <v>0</v>
      </c>
      <c r="G606" s="68">
        <v>0</v>
      </c>
      <c r="H606" s="68">
        <v>0</v>
      </c>
      <c r="I606" s="68">
        <v>0</v>
      </c>
      <c r="J606" s="68">
        <v>0</v>
      </c>
      <c r="K606" s="68">
        <v>0</v>
      </c>
      <c r="L606" s="68">
        <v>0</v>
      </c>
      <c r="M606" s="68">
        <v>0</v>
      </c>
      <c r="N606" s="68">
        <v>0</v>
      </c>
    </row>
    <row r="607" spans="1:14" x14ac:dyDescent="0.25">
      <c r="A607" s="69" t="s">
        <v>50</v>
      </c>
      <c r="B607" s="69" t="s">
        <v>268</v>
      </c>
      <c r="C607" s="69" t="s">
        <v>237</v>
      </c>
      <c r="D607" s="69" t="s">
        <v>238</v>
      </c>
      <c r="E607" s="69"/>
      <c r="F607" s="68">
        <v>0</v>
      </c>
      <c r="G607" s="68">
        <v>0</v>
      </c>
      <c r="H607" s="68">
        <v>0</v>
      </c>
      <c r="I607" s="68">
        <v>0</v>
      </c>
      <c r="J607" s="68">
        <v>0</v>
      </c>
      <c r="K607" s="68">
        <v>0</v>
      </c>
      <c r="L607" s="68">
        <v>0</v>
      </c>
      <c r="M607" s="68">
        <v>0</v>
      </c>
      <c r="N607" s="68">
        <v>0</v>
      </c>
    </row>
    <row r="610" spans="1:14" x14ac:dyDescent="0.25">
      <c r="A610" s="67" t="s">
        <v>269</v>
      </c>
    </row>
    <row r="611" spans="1:14" x14ac:dyDescent="0.25">
      <c r="A611" s="69" t="s">
        <v>0</v>
      </c>
      <c r="B611" s="69" t="s">
        <v>162</v>
      </c>
      <c r="C611" s="69" t="s">
        <v>115</v>
      </c>
      <c r="D611" s="67" t="s">
        <v>129</v>
      </c>
      <c r="E611" s="67"/>
      <c r="F611" s="68" t="s">
        <v>163</v>
      </c>
      <c r="G611" s="68" t="s">
        <v>164</v>
      </c>
      <c r="H611" s="68" t="s">
        <v>165</v>
      </c>
      <c r="I611" s="68" t="s">
        <v>166</v>
      </c>
      <c r="J611" s="68" t="s">
        <v>167</v>
      </c>
      <c r="K611" s="68" t="s">
        <v>168</v>
      </c>
      <c r="L611" s="68" t="s">
        <v>169</v>
      </c>
      <c r="M611" s="68" t="s">
        <v>170</v>
      </c>
      <c r="N611" s="68" t="s">
        <v>1</v>
      </c>
    </row>
    <row r="612" spans="1:14" x14ac:dyDescent="0.25">
      <c r="A612" s="69" t="s">
        <v>16</v>
      </c>
      <c r="B612" s="69" t="s">
        <v>270</v>
      </c>
      <c r="C612" s="69" t="s">
        <v>172</v>
      </c>
      <c r="D612" s="69" t="s">
        <v>173</v>
      </c>
      <c r="E612" s="69"/>
      <c r="F612" s="68">
        <v>11696</v>
      </c>
      <c r="G612" s="68">
        <v>0</v>
      </c>
      <c r="H612" s="68">
        <v>0</v>
      </c>
      <c r="I612" s="68">
        <v>0</v>
      </c>
      <c r="J612" s="68">
        <v>2160</v>
      </c>
      <c r="K612" s="68">
        <v>0</v>
      </c>
      <c r="L612" s="68">
        <v>0</v>
      </c>
      <c r="M612" s="68">
        <v>0</v>
      </c>
      <c r="N612" s="68">
        <v>13856</v>
      </c>
    </row>
    <row r="613" spans="1:14" x14ac:dyDescent="0.25">
      <c r="A613" s="69" t="s">
        <v>16</v>
      </c>
      <c r="B613" s="69" t="s">
        <v>270</v>
      </c>
      <c r="C613" s="69" t="s">
        <v>174</v>
      </c>
      <c r="D613" s="69" t="s">
        <v>175</v>
      </c>
      <c r="E613" s="69"/>
      <c r="F613" s="68">
        <v>0</v>
      </c>
      <c r="G613" s="68">
        <v>0</v>
      </c>
      <c r="H613" s="68">
        <v>0</v>
      </c>
      <c r="I613" s="68">
        <v>0</v>
      </c>
      <c r="J613" s="68">
        <v>78368</v>
      </c>
      <c r="K613" s="68">
        <v>0</v>
      </c>
      <c r="L613" s="68">
        <v>3189</v>
      </c>
      <c r="M613" s="68">
        <v>0</v>
      </c>
      <c r="N613" s="68">
        <v>81557</v>
      </c>
    </row>
    <row r="614" spans="1:14" x14ac:dyDescent="0.25">
      <c r="A614" s="69" t="s">
        <v>16</v>
      </c>
      <c r="B614" s="69" t="s">
        <v>270</v>
      </c>
      <c r="C614" s="69" t="s">
        <v>176</v>
      </c>
      <c r="D614" s="69" t="s">
        <v>177</v>
      </c>
      <c r="E614" s="69"/>
      <c r="F614" s="68">
        <v>0</v>
      </c>
      <c r="G614" s="68">
        <v>57936</v>
      </c>
      <c r="H614" s="68">
        <v>0</v>
      </c>
      <c r="I614" s="68">
        <v>0</v>
      </c>
      <c r="J614" s="68">
        <v>784</v>
      </c>
      <c r="K614" s="68">
        <v>256</v>
      </c>
      <c r="L614" s="68">
        <v>544</v>
      </c>
      <c r="M614" s="68">
        <v>0</v>
      </c>
      <c r="N614" s="68">
        <v>59520</v>
      </c>
    </row>
    <row r="615" spans="1:14" x14ac:dyDescent="0.25">
      <c r="A615" s="69" t="s">
        <v>16</v>
      </c>
      <c r="B615" s="69" t="s">
        <v>270</v>
      </c>
      <c r="C615" s="69" t="s">
        <v>178</v>
      </c>
      <c r="D615" s="69" t="s">
        <v>179</v>
      </c>
      <c r="E615" s="69"/>
      <c r="F615" s="68">
        <v>3392</v>
      </c>
      <c r="G615" s="68">
        <v>1600</v>
      </c>
      <c r="H615" s="68">
        <v>0</v>
      </c>
      <c r="I615" s="68">
        <v>0</v>
      </c>
      <c r="J615" s="68">
        <v>96</v>
      </c>
      <c r="K615" s="68">
        <v>5568</v>
      </c>
      <c r="L615" s="68">
        <v>11712</v>
      </c>
      <c r="M615" s="68">
        <v>0</v>
      </c>
      <c r="N615" s="68">
        <v>22368</v>
      </c>
    </row>
    <row r="616" spans="1:14" x14ac:dyDescent="0.25">
      <c r="A616" s="69" t="s">
        <v>16</v>
      </c>
      <c r="B616" s="69" t="s">
        <v>270</v>
      </c>
      <c r="C616" s="69" t="s">
        <v>180</v>
      </c>
      <c r="D616" s="69" t="s">
        <v>181</v>
      </c>
      <c r="E616" s="69"/>
      <c r="F616" s="68">
        <v>0</v>
      </c>
      <c r="G616" s="68">
        <v>0</v>
      </c>
      <c r="H616" s="68">
        <v>0</v>
      </c>
      <c r="I616" s="68">
        <v>0</v>
      </c>
      <c r="J616" s="68">
        <v>0</v>
      </c>
      <c r="K616" s="68">
        <v>0</v>
      </c>
      <c r="L616" s="68">
        <v>0</v>
      </c>
      <c r="M616" s="68">
        <v>0</v>
      </c>
      <c r="N616" s="68">
        <v>0</v>
      </c>
    </row>
    <row r="617" spans="1:14" x14ac:dyDescent="0.25">
      <c r="A617" s="69" t="s">
        <v>16</v>
      </c>
      <c r="B617" s="69" t="s">
        <v>270</v>
      </c>
      <c r="C617" s="69" t="s">
        <v>182</v>
      </c>
      <c r="D617" s="69" t="s">
        <v>183</v>
      </c>
      <c r="E617" s="69"/>
      <c r="F617" s="68">
        <v>0</v>
      </c>
      <c r="G617" s="68">
        <v>0</v>
      </c>
      <c r="H617" s="68">
        <v>0</v>
      </c>
      <c r="I617" s="68">
        <v>0</v>
      </c>
      <c r="J617" s="68">
        <v>0</v>
      </c>
      <c r="K617" s="68">
        <v>0</v>
      </c>
      <c r="L617" s="68">
        <v>4856</v>
      </c>
      <c r="M617" s="68">
        <v>0</v>
      </c>
      <c r="N617" s="68">
        <v>4856</v>
      </c>
    </row>
    <row r="618" spans="1:14" x14ac:dyDescent="0.25">
      <c r="A618" s="69" t="s">
        <v>16</v>
      </c>
      <c r="B618" s="69" t="s">
        <v>270</v>
      </c>
      <c r="C618" s="69" t="s">
        <v>184</v>
      </c>
      <c r="D618" s="69" t="s">
        <v>185</v>
      </c>
      <c r="E618" s="69"/>
      <c r="F618" s="68">
        <v>0</v>
      </c>
      <c r="G618" s="68">
        <v>2144</v>
      </c>
      <c r="H618" s="68">
        <v>0</v>
      </c>
      <c r="I618" s="68">
        <v>0</v>
      </c>
      <c r="J618" s="68">
        <v>0</v>
      </c>
      <c r="K618" s="68">
        <v>96</v>
      </c>
      <c r="L618" s="68">
        <v>0</v>
      </c>
      <c r="M618" s="68">
        <v>176</v>
      </c>
      <c r="N618" s="68">
        <v>2416</v>
      </c>
    </row>
    <row r="619" spans="1:14" x14ac:dyDescent="0.25">
      <c r="A619" s="69" t="s">
        <v>16</v>
      </c>
      <c r="B619" s="69" t="s">
        <v>270</v>
      </c>
      <c r="C619" s="69" t="s">
        <v>186</v>
      </c>
      <c r="D619" s="69" t="s">
        <v>187</v>
      </c>
      <c r="E619" s="69"/>
      <c r="F619" s="68">
        <v>0</v>
      </c>
      <c r="G619" s="68">
        <v>0</v>
      </c>
      <c r="H619" s="68">
        <v>0</v>
      </c>
      <c r="I619" s="68">
        <v>0</v>
      </c>
      <c r="J619" s="68">
        <v>4736</v>
      </c>
      <c r="K619" s="68">
        <v>0</v>
      </c>
      <c r="L619" s="68">
        <v>2396</v>
      </c>
      <c r="M619" s="68">
        <v>0</v>
      </c>
      <c r="N619" s="68">
        <v>7132</v>
      </c>
    </row>
    <row r="620" spans="1:14" x14ac:dyDescent="0.25">
      <c r="A620" s="69" t="s">
        <v>16</v>
      </c>
      <c r="B620" s="69" t="s">
        <v>270</v>
      </c>
      <c r="C620" s="69" t="s">
        <v>188</v>
      </c>
      <c r="D620" s="69" t="s">
        <v>189</v>
      </c>
      <c r="E620" s="69"/>
      <c r="F620" s="68">
        <v>3792</v>
      </c>
      <c r="G620" s="68">
        <v>2368</v>
      </c>
      <c r="H620" s="68">
        <v>0</v>
      </c>
      <c r="I620" s="68">
        <v>0</v>
      </c>
      <c r="J620" s="68">
        <v>57648</v>
      </c>
      <c r="K620" s="68">
        <v>0</v>
      </c>
      <c r="L620" s="68">
        <v>992</v>
      </c>
      <c r="M620" s="68">
        <v>0</v>
      </c>
      <c r="N620" s="68">
        <v>64800</v>
      </c>
    </row>
    <row r="621" spans="1:14" x14ac:dyDescent="0.25">
      <c r="A621" s="69" t="s">
        <v>16</v>
      </c>
      <c r="B621" s="69" t="s">
        <v>270</v>
      </c>
      <c r="C621" s="69" t="s">
        <v>190</v>
      </c>
      <c r="D621" s="69" t="s">
        <v>191</v>
      </c>
      <c r="E621" s="69"/>
      <c r="F621" s="68">
        <v>0</v>
      </c>
      <c r="G621" s="68">
        <v>0</v>
      </c>
      <c r="H621" s="68">
        <v>0</v>
      </c>
      <c r="I621" s="68">
        <v>0</v>
      </c>
      <c r="J621" s="68">
        <v>0</v>
      </c>
      <c r="K621" s="68">
        <v>0</v>
      </c>
      <c r="L621" s="68">
        <v>0</v>
      </c>
      <c r="M621" s="68">
        <v>0</v>
      </c>
      <c r="N621" s="68">
        <v>0</v>
      </c>
    </row>
    <row r="622" spans="1:14" x14ac:dyDescent="0.25">
      <c r="A622" s="69" t="s">
        <v>16</v>
      </c>
      <c r="B622" s="69" t="s">
        <v>270</v>
      </c>
      <c r="C622" s="69" t="s">
        <v>192</v>
      </c>
      <c r="D622" s="69" t="s">
        <v>193</v>
      </c>
      <c r="E622" s="69"/>
      <c r="F622" s="68">
        <v>0</v>
      </c>
      <c r="G622" s="68">
        <v>0</v>
      </c>
      <c r="H622" s="68">
        <v>0</v>
      </c>
      <c r="I622" s="68">
        <v>0</v>
      </c>
      <c r="J622" s="68">
        <v>0</v>
      </c>
      <c r="K622" s="68">
        <v>17872</v>
      </c>
      <c r="L622" s="68">
        <v>0</v>
      </c>
      <c r="M622" s="68">
        <v>20719</v>
      </c>
      <c r="N622" s="68">
        <v>38591</v>
      </c>
    </row>
    <row r="623" spans="1:14" x14ac:dyDescent="0.25">
      <c r="A623" s="69" t="s">
        <v>16</v>
      </c>
      <c r="B623" s="69" t="s">
        <v>270</v>
      </c>
      <c r="C623" s="69" t="s">
        <v>194</v>
      </c>
      <c r="D623" s="69" t="s">
        <v>195</v>
      </c>
      <c r="E623" s="69"/>
      <c r="F623" s="68">
        <v>73904</v>
      </c>
      <c r="G623" s="68">
        <v>0</v>
      </c>
      <c r="H623" s="68">
        <v>0</v>
      </c>
      <c r="I623" s="68">
        <v>18320</v>
      </c>
      <c r="J623" s="68">
        <v>0</v>
      </c>
      <c r="K623" s="68">
        <v>0</v>
      </c>
      <c r="L623" s="68">
        <v>0</v>
      </c>
      <c r="M623" s="68">
        <v>0</v>
      </c>
      <c r="N623" s="68">
        <v>92224</v>
      </c>
    </row>
    <row r="624" spans="1:14" x14ac:dyDescent="0.25">
      <c r="A624" s="69" t="s">
        <v>16</v>
      </c>
      <c r="B624" s="69" t="s">
        <v>270</v>
      </c>
      <c r="C624" s="69" t="s">
        <v>196</v>
      </c>
      <c r="D624" s="69" t="s">
        <v>197</v>
      </c>
      <c r="E624" s="69"/>
      <c r="F624" s="68">
        <v>11456</v>
      </c>
      <c r="G624" s="68">
        <v>0</v>
      </c>
      <c r="H624" s="68">
        <v>0</v>
      </c>
      <c r="I624" s="68">
        <v>0</v>
      </c>
      <c r="J624" s="68">
        <v>0</v>
      </c>
      <c r="K624" s="68">
        <v>0</v>
      </c>
      <c r="L624" s="68">
        <v>0</v>
      </c>
      <c r="M624" s="68">
        <v>0</v>
      </c>
      <c r="N624" s="68">
        <v>11456</v>
      </c>
    </row>
    <row r="625" spans="1:14" x14ac:dyDescent="0.25">
      <c r="A625" s="69" t="s">
        <v>16</v>
      </c>
      <c r="B625" s="69" t="s">
        <v>270</v>
      </c>
      <c r="C625" s="69" t="s">
        <v>198</v>
      </c>
      <c r="D625" s="69" t="s">
        <v>199</v>
      </c>
      <c r="E625" s="69"/>
      <c r="F625" s="68">
        <v>0</v>
      </c>
      <c r="G625" s="68">
        <v>0</v>
      </c>
      <c r="H625" s="68">
        <v>0</v>
      </c>
      <c r="I625" s="68">
        <v>0</v>
      </c>
      <c r="J625" s="68">
        <v>0</v>
      </c>
      <c r="K625" s="68">
        <v>0</v>
      </c>
      <c r="L625" s="68">
        <v>0</v>
      </c>
      <c r="M625" s="68">
        <v>1920</v>
      </c>
      <c r="N625" s="68">
        <v>1920</v>
      </c>
    </row>
    <row r="626" spans="1:14" x14ac:dyDescent="0.25">
      <c r="A626" s="69" t="s">
        <v>16</v>
      </c>
      <c r="B626" s="69" t="s">
        <v>270</v>
      </c>
      <c r="C626" s="69" t="s">
        <v>200</v>
      </c>
      <c r="D626" s="69" t="s">
        <v>201</v>
      </c>
      <c r="E626" s="69"/>
      <c r="F626" s="68">
        <v>0</v>
      </c>
      <c r="G626" s="68">
        <v>0</v>
      </c>
      <c r="H626" s="68">
        <v>0</v>
      </c>
      <c r="I626" s="68">
        <v>0</v>
      </c>
      <c r="J626" s="68">
        <v>0</v>
      </c>
      <c r="K626" s="68">
        <v>0</v>
      </c>
      <c r="L626" s="68">
        <v>0</v>
      </c>
      <c r="M626" s="68">
        <v>0</v>
      </c>
      <c r="N626" s="68">
        <v>0</v>
      </c>
    </row>
    <row r="627" spans="1:14" x14ac:dyDescent="0.25">
      <c r="A627" s="69" t="s">
        <v>16</v>
      </c>
      <c r="B627" s="69" t="s">
        <v>270</v>
      </c>
      <c r="C627" s="69" t="s">
        <v>202</v>
      </c>
      <c r="D627" s="69" t="s">
        <v>203</v>
      </c>
      <c r="E627" s="69"/>
      <c r="F627" s="68">
        <v>0</v>
      </c>
      <c r="G627" s="68">
        <v>0</v>
      </c>
      <c r="H627" s="68">
        <v>0</v>
      </c>
      <c r="I627" s="68">
        <v>0</v>
      </c>
      <c r="J627" s="68">
        <v>0</v>
      </c>
      <c r="K627" s="68">
        <v>96</v>
      </c>
      <c r="L627" s="68">
        <v>0</v>
      </c>
      <c r="M627" s="68">
        <v>4030</v>
      </c>
      <c r="N627" s="68">
        <v>4126</v>
      </c>
    </row>
    <row r="628" spans="1:14" x14ac:dyDescent="0.25">
      <c r="A628" s="69" t="s">
        <v>16</v>
      </c>
      <c r="B628" s="69" t="s">
        <v>270</v>
      </c>
      <c r="C628" s="69" t="s">
        <v>204</v>
      </c>
      <c r="D628" s="69" t="s">
        <v>205</v>
      </c>
      <c r="E628" s="69"/>
      <c r="F628" s="68">
        <v>0</v>
      </c>
      <c r="G628" s="68">
        <v>0</v>
      </c>
      <c r="H628" s="68">
        <v>0</v>
      </c>
      <c r="I628" s="68">
        <v>0</v>
      </c>
      <c r="J628" s="68">
        <v>0</v>
      </c>
      <c r="K628" s="68">
        <v>0</v>
      </c>
      <c r="L628" s="68">
        <v>0</v>
      </c>
      <c r="M628" s="68">
        <v>0</v>
      </c>
      <c r="N628" s="68">
        <v>0</v>
      </c>
    </row>
    <row r="629" spans="1:14" x14ac:dyDescent="0.25">
      <c r="A629" s="69" t="s">
        <v>16</v>
      </c>
      <c r="B629" s="69" t="s">
        <v>270</v>
      </c>
      <c r="C629" s="69" t="s">
        <v>206</v>
      </c>
      <c r="D629" s="69" t="s">
        <v>207</v>
      </c>
      <c r="E629" s="69"/>
      <c r="F629" s="68">
        <v>0</v>
      </c>
      <c r="G629" s="68">
        <v>0</v>
      </c>
      <c r="H629" s="68">
        <v>0</v>
      </c>
      <c r="I629" s="68">
        <v>0</v>
      </c>
      <c r="J629" s="68">
        <v>0</v>
      </c>
      <c r="K629" s="68">
        <v>28660</v>
      </c>
      <c r="L629" s="68">
        <v>0</v>
      </c>
      <c r="M629" s="68">
        <v>0</v>
      </c>
      <c r="N629" s="68">
        <v>28660</v>
      </c>
    </row>
    <row r="630" spans="1:14" x14ac:dyDescent="0.25">
      <c r="A630" s="69" t="s">
        <v>16</v>
      </c>
      <c r="B630" s="69" t="s">
        <v>270</v>
      </c>
      <c r="C630" s="69" t="s">
        <v>208</v>
      </c>
      <c r="D630" s="69" t="s">
        <v>209</v>
      </c>
      <c r="E630" s="69"/>
      <c r="F630" s="68">
        <v>0</v>
      </c>
      <c r="G630" s="68">
        <v>54272</v>
      </c>
      <c r="H630" s="68">
        <v>10240</v>
      </c>
      <c r="I630" s="68">
        <v>0</v>
      </c>
      <c r="J630" s="68">
        <v>0</v>
      </c>
      <c r="K630" s="68">
        <v>0</v>
      </c>
      <c r="L630" s="68">
        <v>0</v>
      </c>
      <c r="M630" s="68">
        <v>0</v>
      </c>
      <c r="N630" s="68">
        <v>64512</v>
      </c>
    </row>
    <row r="631" spans="1:14" x14ac:dyDescent="0.25">
      <c r="A631" s="69" t="s">
        <v>16</v>
      </c>
      <c r="B631" s="69" t="s">
        <v>270</v>
      </c>
      <c r="C631" s="69" t="s">
        <v>210</v>
      </c>
      <c r="D631" s="69" t="s">
        <v>211</v>
      </c>
      <c r="E631" s="69"/>
      <c r="F631" s="68">
        <v>0</v>
      </c>
      <c r="G631" s="68">
        <v>0</v>
      </c>
      <c r="H631" s="68">
        <v>0</v>
      </c>
      <c r="I631" s="68">
        <v>0</v>
      </c>
      <c r="J631" s="68">
        <v>480</v>
      </c>
      <c r="K631" s="68">
        <v>0</v>
      </c>
      <c r="L631" s="68">
        <v>0</v>
      </c>
      <c r="M631" s="68">
        <v>0</v>
      </c>
      <c r="N631" s="68">
        <v>480</v>
      </c>
    </row>
    <row r="632" spans="1:14" x14ac:dyDescent="0.25">
      <c r="A632" s="69" t="s">
        <v>16</v>
      </c>
      <c r="B632" s="69" t="s">
        <v>270</v>
      </c>
      <c r="C632" s="69" t="s">
        <v>212</v>
      </c>
      <c r="D632" s="69" t="s">
        <v>213</v>
      </c>
      <c r="E632" s="69"/>
      <c r="F632" s="68">
        <v>0</v>
      </c>
      <c r="G632" s="68">
        <v>0</v>
      </c>
      <c r="H632" s="68">
        <v>0</v>
      </c>
      <c r="I632" s="68">
        <v>0</v>
      </c>
      <c r="J632" s="68">
        <v>0</v>
      </c>
      <c r="K632" s="68">
        <v>0</v>
      </c>
      <c r="L632" s="68">
        <v>2694</v>
      </c>
      <c r="M632" s="68">
        <v>0</v>
      </c>
      <c r="N632" s="68">
        <v>2694</v>
      </c>
    </row>
    <row r="633" spans="1:14" x14ac:dyDescent="0.25">
      <c r="A633" s="69" t="s">
        <v>16</v>
      </c>
      <c r="B633" s="69" t="s">
        <v>270</v>
      </c>
      <c r="C633" s="69" t="s">
        <v>214</v>
      </c>
      <c r="D633" s="69" t="s">
        <v>215</v>
      </c>
      <c r="E633" s="69"/>
      <c r="F633" s="68">
        <v>0</v>
      </c>
      <c r="G633" s="68">
        <v>0</v>
      </c>
      <c r="H633" s="68">
        <v>0</v>
      </c>
      <c r="I633" s="68">
        <v>0</v>
      </c>
      <c r="J633" s="68">
        <v>512</v>
      </c>
      <c r="K633" s="68">
        <v>0</v>
      </c>
      <c r="L633" s="68">
        <v>48</v>
      </c>
      <c r="M633" s="68">
        <v>0</v>
      </c>
      <c r="N633" s="68">
        <v>560</v>
      </c>
    </row>
    <row r="634" spans="1:14" x14ac:dyDescent="0.25">
      <c r="A634" s="69" t="s">
        <v>16</v>
      </c>
      <c r="B634" s="69" t="s">
        <v>270</v>
      </c>
      <c r="C634" s="69" t="s">
        <v>216</v>
      </c>
      <c r="D634" s="69" t="s">
        <v>217</v>
      </c>
      <c r="E634" s="69"/>
      <c r="F634" s="68">
        <v>11904</v>
      </c>
      <c r="G634" s="68">
        <v>0</v>
      </c>
      <c r="H634" s="68">
        <v>0</v>
      </c>
      <c r="I634" s="68">
        <v>0</v>
      </c>
      <c r="J634" s="68">
        <v>0</v>
      </c>
      <c r="K634" s="68">
        <v>0</v>
      </c>
      <c r="L634" s="68">
        <v>640</v>
      </c>
      <c r="M634" s="68">
        <v>0</v>
      </c>
      <c r="N634" s="68">
        <v>12544</v>
      </c>
    </row>
    <row r="635" spans="1:14" x14ac:dyDescent="0.25">
      <c r="A635" s="69" t="s">
        <v>16</v>
      </c>
      <c r="B635" s="69" t="s">
        <v>270</v>
      </c>
      <c r="C635" s="69" t="s">
        <v>218</v>
      </c>
      <c r="D635" s="69" t="s">
        <v>219</v>
      </c>
      <c r="E635" s="69"/>
      <c r="F635" s="68">
        <v>432</v>
      </c>
      <c r="G635" s="68">
        <v>0</v>
      </c>
      <c r="H635" s="68">
        <v>0</v>
      </c>
      <c r="I635" s="68">
        <v>0</v>
      </c>
      <c r="J635" s="68">
        <v>0</v>
      </c>
      <c r="K635" s="68">
        <v>0</v>
      </c>
      <c r="L635" s="68">
        <v>15664</v>
      </c>
      <c r="M635" s="68">
        <v>0</v>
      </c>
      <c r="N635" s="68">
        <v>16096</v>
      </c>
    </row>
    <row r="636" spans="1:14" x14ac:dyDescent="0.25">
      <c r="A636" s="69" t="s">
        <v>16</v>
      </c>
      <c r="B636" s="69" t="s">
        <v>270</v>
      </c>
      <c r="C636" s="69" t="s">
        <v>220</v>
      </c>
      <c r="D636" s="69" t="s">
        <v>221</v>
      </c>
      <c r="E636" s="69"/>
      <c r="F636" s="68">
        <v>120672</v>
      </c>
      <c r="G636" s="68">
        <v>0</v>
      </c>
      <c r="H636" s="68">
        <v>0</v>
      </c>
      <c r="I636" s="68">
        <v>0</v>
      </c>
      <c r="J636" s="68">
        <v>0</v>
      </c>
      <c r="K636" s="68">
        <v>0</v>
      </c>
      <c r="L636" s="68">
        <v>0</v>
      </c>
      <c r="M636" s="68">
        <v>0</v>
      </c>
      <c r="N636" s="68">
        <v>120672</v>
      </c>
    </row>
    <row r="637" spans="1:14" x14ac:dyDescent="0.25">
      <c r="A637" s="69" t="s">
        <v>16</v>
      </c>
      <c r="B637" s="69" t="s">
        <v>270</v>
      </c>
      <c r="C637" s="69" t="s">
        <v>222</v>
      </c>
      <c r="D637" s="69" t="s">
        <v>223</v>
      </c>
      <c r="E637" s="69"/>
      <c r="F637" s="68">
        <v>15168</v>
      </c>
      <c r="G637" s="68">
        <v>0</v>
      </c>
      <c r="H637" s="68">
        <v>0</v>
      </c>
      <c r="I637" s="68">
        <v>0</v>
      </c>
      <c r="J637" s="68">
        <v>0</v>
      </c>
      <c r="K637" s="68">
        <v>0</v>
      </c>
      <c r="L637" s="68">
        <v>0</v>
      </c>
      <c r="M637" s="68">
        <v>0</v>
      </c>
      <c r="N637" s="68">
        <v>15168</v>
      </c>
    </row>
    <row r="638" spans="1:14" x14ac:dyDescent="0.25">
      <c r="A638" s="69" t="s">
        <v>16</v>
      </c>
      <c r="B638" s="69" t="s">
        <v>270</v>
      </c>
      <c r="C638" s="69" t="s">
        <v>224</v>
      </c>
      <c r="D638" s="69" t="s">
        <v>225</v>
      </c>
      <c r="E638" s="69"/>
      <c r="F638" s="68">
        <v>0</v>
      </c>
      <c r="G638" s="68">
        <v>0</v>
      </c>
      <c r="H638" s="68">
        <v>0</v>
      </c>
      <c r="I638" s="68">
        <v>0</v>
      </c>
      <c r="J638" s="68">
        <v>0</v>
      </c>
      <c r="K638" s="68">
        <v>0</v>
      </c>
      <c r="L638" s="68">
        <v>0</v>
      </c>
      <c r="M638" s="68">
        <v>0</v>
      </c>
      <c r="N638" s="68">
        <v>0</v>
      </c>
    </row>
    <row r="639" spans="1:14" x14ac:dyDescent="0.25">
      <c r="A639" s="69" t="s">
        <v>16</v>
      </c>
      <c r="B639" s="69" t="s">
        <v>270</v>
      </c>
      <c r="C639" s="69" t="s">
        <v>226</v>
      </c>
      <c r="D639" s="69" t="s">
        <v>227</v>
      </c>
      <c r="E639" s="69"/>
      <c r="F639" s="68">
        <v>252416</v>
      </c>
      <c r="G639" s="68">
        <v>118320</v>
      </c>
      <c r="H639" s="68">
        <v>10240</v>
      </c>
      <c r="I639" s="68">
        <v>18320</v>
      </c>
      <c r="J639" s="68">
        <v>144784</v>
      </c>
      <c r="K639" s="68">
        <v>52548</v>
      </c>
      <c r="L639" s="68">
        <v>42735</v>
      </c>
      <c r="M639" s="68">
        <v>26845</v>
      </c>
      <c r="N639" s="68">
        <v>666208</v>
      </c>
    </row>
    <row r="640" spans="1:14" x14ac:dyDescent="0.25">
      <c r="D640" s="67" t="s">
        <v>228</v>
      </c>
      <c r="E640" s="67"/>
    </row>
    <row r="641" spans="1:14" x14ac:dyDescent="0.25">
      <c r="A641" s="69" t="s">
        <v>16</v>
      </c>
      <c r="B641" s="69" t="s">
        <v>270</v>
      </c>
      <c r="C641" s="69" t="s">
        <v>229</v>
      </c>
      <c r="D641" s="69" t="s">
        <v>230</v>
      </c>
      <c r="E641" s="69"/>
      <c r="F641" s="68">
        <v>0</v>
      </c>
      <c r="G641" s="68">
        <v>0</v>
      </c>
      <c r="H641" s="68">
        <v>0</v>
      </c>
      <c r="I641" s="68">
        <v>0</v>
      </c>
      <c r="J641" s="68">
        <v>0</v>
      </c>
      <c r="K641" s="68">
        <v>0</v>
      </c>
      <c r="L641" s="68">
        <v>0</v>
      </c>
      <c r="M641" s="68">
        <v>0</v>
      </c>
      <c r="N641" s="68">
        <v>0</v>
      </c>
    </row>
    <row r="642" spans="1:14" x14ac:dyDescent="0.25">
      <c r="A642" s="69" t="s">
        <v>16</v>
      </c>
      <c r="B642" s="69" t="s">
        <v>270</v>
      </c>
      <c r="C642" s="69" t="s">
        <v>231</v>
      </c>
      <c r="D642" s="69" t="s">
        <v>232</v>
      </c>
      <c r="E642" s="69"/>
      <c r="F642" s="68">
        <v>0</v>
      </c>
      <c r="G642" s="68">
        <v>0</v>
      </c>
      <c r="H642" s="68">
        <v>0</v>
      </c>
      <c r="I642" s="68">
        <v>0</v>
      </c>
      <c r="J642" s="68">
        <v>0</v>
      </c>
      <c r="K642" s="68">
        <v>0</v>
      </c>
      <c r="L642" s="68">
        <v>0</v>
      </c>
      <c r="M642" s="68">
        <v>0</v>
      </c>
      <c r="N642" s="68">
        <v>0</v>
      </c>
    </row>
    <row r="643" spans="1:14" x14ac:dyDescent="0.25">
      <c r="A643" s="69" t="s">
        <v>16</v>
      </c>
      <c r="B643" s="69" t="s">
        <v>270</v>
      </c>
      <c r="C643" s="69" t="s">
        <v>233</v>
      </c>
      <c r="D643" s="69" t="s">
        <v>234</v>
      </c>
      <c r="E643" s="69"/>
      <c r="F643" s="68">
        <v>0</v>
      </c>
      <c r="G643" s="68">
        <v>0</v>
      </c>
      <c r="H643" s="68">
        <v>0</v>
      </c>
      <c r="I643" s="68">
        <v>0</v>
      </c>
      <c r="J643" s="68">
        <v>0</v>
      </c>
      <c r="K643" s="68">
        <v>0</v>
      </c>
      <c r="L643" s="68">
        <v>0</v>
      </c>
      <c r="M643" s="68">
        <v>0</v>
      </c>
      <c r="N643" s="68">
        <v>0</v>
      </c>
    </row>
    <row r="644" spans="1:14" x14ac:dyDescent="0.25">
      <c r="A644" s="69" t="s">
        <v>16</v>
      </c>
      <c r="B644" s="69" t="s">
        <v>270</v>
      </c>
      <c r="C644" s="69" t="s">
        <v>235</v>
      </c>
      <c r="D644" s="69" t="s">
        <v>236</v>
      </c>
      <c r="E644" s="69"/>
      <c r="F644" s="68">
        <v>0</v>
      </c>
      <c r="G644" s="68">
        <v>0</v>
      </c>
      <c r="H644" s="68">
        <v>0</v>
      </c>
      <c r="I644" s="68">
        <v>0</v>
      </c>
      <c r="J644" s="68">
        <v>0</v>
      </c>
      <c r="K644" s="68">
        <v>0</v>
      </c>
      <c r="L644" s="68">
        <v>0</v>
      </c>
      <c r="M644" s="68">
        <v>0</v>
      </c>
      <c r="N644" s="68">
        <v>0</v>
      </c>
    </row>
    <row r="645" spans="1:14" x14ac:dyDescent="0.25">
      <c r="A645" s="69" t="s">
        <v>16</v>
      </c>
      <c r="B645" s="69" t="s">
        <v>270</v>
      </c>
      <c r="C645" s="69" t="s">
        <v>237</v>
      </c>
      <c r="D645" s="69" t="s">
        <v>238</v>
      </c>
      <c r="E645" s="69"/>
      <c r="F645" s="68">
        <v>0</v>
      </c>
      <c r="G645" s="68">
        <v>0</v>
      </c>
      <c r="H645" s="68">
        <v>0</v>
      </c>
      <c r="I645" s="68">
        <v>0</v>
      </c>
      <c r="J645" s="68">
        <v>0</v>
      </c>
      <c r="K645" s="68">
        <v>0</v>
      </c>
      <c r="L645" s="68">
        <v>0</v>
      </c>
      <c r="M645" s="68">
        <v>0</v>
      </c>
      <c r="N645" s="68">
        <v>0</v>
      </c>
    </row>
    <row r="648" spans="1:14" x14ac:dyDescent="0.25">
      <c r="A648" s="67" t="s">
        <v>271</v>
      </c>
    </row>
    <row r="649" spans="1:14" x14ac:dyDescent="0.25">
      <c r="A649" s="69" t="s">
        <v>0</v>
      </c>
      <c r="B649" s="69" t="s">
        <v>162</v>
      </c>
      <c r="C649" s="69" t="s">
        <v>115</v>
      </c>
      <c r="D649" s="67" t="s">
        <v>129</v>
      </c>
      <c r="E649" s="67"/>
      <c r="F649" s="68" t="s">
        <v>163</v>
      </c>
      <c r="G649" s="68" t="s">
        <v>164</v>
      </c>
      <c r="H649" s="68" t="s">
        <v>165</v>
      </c>
      <c r="I649" s="68" t="s">
        <v>166</v>
      </c>
      <c r="J649" s="68" t="s">
        <v>167</v>
      </c>
      <c r="K649" s="68" t="s">
        <v>168</v>
      </c>
      <c r="L649" s="68" t="s">
        <v>169</v>
      </c>
      <c r="M649" s="68" t="s">
        <v>170</v>
      </c>
      <c r="N649" s="68" t="s">
        <v>1</v>
      </c>
    </row>
    <row r="650" spans="1:14" x14ac:dyDescent="0.25">
      <c r="A650" s="69" t="s">
        <v>43</v>
      </c>
      <c r="B650" s="69" t="s">
        <v>272</v>
      </c>
      <c r="C650" s="69" t="s">
        <v>172</v>
      </c>
      <c r="D650" s="69" t="s">
        <v>173</v>
      </c>
      <c r="E650" s="69"/>
      <c r="F650" s="68">
        <v>31392</v>
      </c>
      <c r="G650" s="68">
        <v>0</v>
      </c>
      <c r="H650" s="68">
        <v>0</v>
      </c>
      <c r="I650" s="68">
        <v>0</v>
      </c>
      <c r="J650" s="68">
        <v>0</v>
      </c>
      <c r="K650" s="68">
        <v>0</v>
      </c>
      <c r="L650" s="68">
        <v>0</v>
      </c>
      <c r="M650" s="68">
        <v>0</v>
      </c>
      <c r="N650" s="68">
        <v>31392</v>
      </c>
    </row>
    <row r="651" spans="1:14" x14ac:dyDescent="0.25">
      <c r="A651" s="69" t="s">
        <v>43</v>
      </c>
      <c r="B651" s="69" t="s">
        <v>272</v>
      </c>
      <c r="C651" s="69" t="s">
        <v>174</v>
      </c>
      <c r="D651" s="69" t="s">
        <v>175</v>
      </c>
      <c r="E651" s="69"/>
      <c r="F651" s="68">
        <v>0</v>
      </c>
      <c r="G651" s="68">
        <v>0</v>
      </c>
      <c r="H651" s="68">
        <v>0</v>
      </c>
      <c r="I651" s="68">
        <v>0</v>
      </c>
      <c r="J651" s="68">
        <v>41824</v>
      </c>
      <c r="K651" s="68">
        <v>0</v>
      </c>
      <c r="L651" s="68">
        <v>8832</v>
      </c>
      <c r="M651" s="68">
        <v>0</v>
      </c>
      <c r="N651" s="68">
        <v>50656</v>
      </c>
    </row>
    <row r="652" spans="1:14" x14ac:dyDescent="0.25">
      <c r="A652" s="69" t="s">
        <v>43</v>
      </c>
      <c r="B652" s="69" t="s">
        <v>272</v>
      </c>
      <c r="C652" s="69" t="s">
        <v>176</v>
      </c>
      <c r="D652" s="69" t="s">
        <v>177</v>
      </c>
      <c r="E652" s="69"/>
      <c r="F652" s="68">
        <v>0</v>
      </c>
      <c r="G652" s="68">
        <v>108576</v>
      </c>
      <c r="H652" s="68">
        <v>0</v>
      </c>
      <c r="I652" s="68">
        <v>0</v>
      </c>
      <c r="J652" s="68">
        <v>0</v>
      </c>
      <c r="K652" s="68">
        <v>240</v>
      </c>
      <c r="L652" s="68">
        <v>0</v>
      </c>
      <c r="M652" s="68">
        <v>0</v>
      </c>
      <c r="N652" s="68">
        <v>108816</v>
      </c>
    </row>
    <row r="653" spans="1:14" x14ac:dyDescent="0.25">
      <c r="A653" s="69" t="s">
        <v>43</v>
      </c>
      <c r="B653" s="69" t="s">
        <v>272</v>
      </c>
      <c r="C653" s="69" t="s">
        <v>178</v>
      </c>
      <c r="D653" s="69" t="s">
        <v>179</v>
      </c>
      <c r="E653" s="69"/>
      <c r="F653" s="68">
        <v>9024</v>
      </c>
      <c r="G653" s="68">
        <v>9984</v>
      </c>
      <c r="H653" s="68">
        <v>0</v>
      </c>
      <c r="I653" s="68">
        <v>0</v>
      </c>
      <c r="J653" s="68">
        <v>288</v>
      </c>
      <c r="K653" s="68">
        <v>17632</v>
      </c>
      <c r="L653" s="68">
        <v>1426</v>
      </c>
      <c r="M653" s="68">
        <v>3616</v>
      </c>
      <c r="N653" s="68">
        <v>41970</v>
      </c>
    </row>
    <row r="654" spans="1:14" x14ac:dyDescent="0.25">
      <c r="A654" s="69" t="s">
        <v>43</v>
      </c>
      <c r="B654" s="69" t="s">
        <v>272</v>
      </c>
      <c r="C654" s="69" t="s">
        <v>180</v>
      </c>
      <c r="D654" s="69" t="s">
        <v>181</v>
      </c>
      <c r="E654" s="69"/>
      <c r="F654" s="68">
        <v>0</v>
      </c>
      <c r="G654" s="68">
        <v>0</v>
      </c>
      <c r="H654" s="68">
        <v>0</v>
      </c>
      <c r="I654" s="68">
        <v>0</v>
      </c>
      <c r="J654" s="68">
        <v>0</v>
      </c>
      <c r="K654" s="68">
        <v>0</v>
      </c>
      <c r="L654" s="68">
        <v>0</v>
      </c>
      <c r="M654" s="68">
        <v>0</v>
      </c>
      <c r="N654" s="68">
        <v>0</v>
      </c>
    </row>
    <row r="655" spans="1:14" x14ac:dyDescent="0.25">
      <c r="A655" s="69" t="s">
        <v>43</v>
      </c>
      <c r="B655" s="69" t="s">
        <v>272</v>
      </c>
      <c r="C655" s="69" t="s">
        <v>182</v>
      </c>
      <c r="D655" s="69" t="s">
        <v>183</v>
      </c>
      <c r="E655" s="69"/>
      <c r="F655" s="68">
        <v>0</v>
      </c>
      <c r="G655" s="68">
        <v>0</v>
      </c>
      <c r="H655" s="68">
        <v>0</v>
      </c>
      <c r="I655" s="68">
        <v>0</v>
      </c>
      <c r="J655" s="68">
        <v>0</v>
      </c>
      <c r="K655" s="68">
        <v>0</v>
      </c>
      <c r="L655" s="68">
        <v>0</v>
      </c>
      <c r="M655" s="68">
        <v>0</v>
      </c>
      <c r="N655" s="68">
        <v>0</v>
      </c>
    </row>
    <row r="656" spans="1:14" x14ac:dyDescent="0.25">
      <c r="A656" s="69" t="s">
        <v>43</v>
      </c>
      <c r="B656" s="69" t="s">
        <v>272</v>
      </c>
      <c r="C656" s="69" t="s">
        <v>184</v>
      </c>
      <c r="D656" s="69" t="s">
        <v>185</v>
      </c>
      <c r="E656" s="69"/>
      <c r="F656" s="68">
        <v>0</v>
      </c>
      <c r="G656" s="68">
        <v>4128</v>
      </c>
      <c r="H656" s="68">
        <v>0</v>
      </c>
      <c r="I656" s="68">
        <v>0</v>
      </c>
      <c r="J656" s="68">
        <v>0</v>
      </c>
      <c r="K656" s="68">
        <v>0</v>
      </c>
      <c r="L656" s="68">
        <v>0</v>
      </c>
      <c r="M656" s="68">
        <v>3028</v>
      </c>
      <c r="N656" s="68">
        <v>7156</v>
      </c>
    </row>
    <row r="657" spans="1:14" x14ac:dyDescent="0.25">
      <c r="A657" s="69" t="s">
        <v>43</v>
      </c>
      <c r="B657" s="69" t="s">
        <v>272</v>
      </c>
      <c r="C657" s="69" t="s">
        <v>186</v>
      </c>
      <c r="D657" s="69" t="s">
        <v>187</v>
      </c>
      <c r="E657" s="69"/>
      <c r="F657" s="68">
        <v>0</v>
      </c>
      <c r="G657" s="68">
        <v>0</v>
      </c>
      <c r="H657" s="68">
        <v>0</v>
      </c>
      <c r="I657" s="68">
        <v>0</v>
      </c>
      <c r="J657" s="68">
        <v>2784</v>
      </c>
      <c r="K657" s="68">
        <v>0</v>
      </c>
      <c r="L657" s="68">
        <v>2664</v>
      </c>
      <c r="M657" s="68">
        <v>0</v>
      </c>
      <c r="N657" s="68">
        <v>5448</v>
      </c>
    </row>
    <row r="658" spans="1:14" x14ac:dyDescent="0.25">
      <c r="A658" s="69" t="s">
        <v>43</v>
      </c>
      <c r="B658" s="69" t="s">
        <v>272</v>
      </c>
      <c r="C658" s="69" t="s">
        <v>188</v>
      </c>
      <c r="D658" s="69" t="s">
        <v>189</v>
      </c>
      <c r="E658" s="69"/>
      <c r="F658" s="68">
        <v>5808</v>
      </c>
      <c r="G658" s="68">
        <v>2048</v>
      </c>
      <c r="H658" s="68">
        <v>0</v>
      </c>
      <c r="I658" s="68">
        <v>0</v>
      </c>
      <c r="J658" s="68">
        <v>49072</v>
      </c>
      <c r="K658" s="68">
        <v>0</v>
      </c>
      <c r="L658" s="68">
        <v>5696</v>
      </c>
      <c r="M658" s="68">
        <v>0</v>
      </c>
      <c r="N658" s="68">
        <v>62624</v>
      </c>
    </row>
    <row r="659" spans="1:14" x14ac:dyDescent="0.25">
      <c r="A659" s="69" t="s">
        <v>43</v>
      </c>
      <c r="B659" s="69" t="s">
        <v>272</v>
      </c>
      <c r="C659" s="69" t="s">
        <v>190</v>
      </c>
      <c r="D659" s="69" t="s">
        <v>191</v>
      </c>
      <c r="E659" s="69"/>
      <c r="F659" s="68">
        <v>0</v>
      </c>
      <c r="G659" s="68">
        <v>3120</v>
      </c>
      <c r="H659" s="68">
        <v>0</v>
      </c>
      <c r="I659" s="68">
        <v>0</v>
      </c>
      <c r="J659" s="68">
        <v>0</v>
      </c>
      <c r="K659" s="68">
        <v>0</v>
      </c>
      <c r="L659" s="68">
        <v>0</v>
      </c>
      <c r="M659" s="68">
        <v>0</v>
      </c>
      <c r="N659" s="68">
        <v>3120</v>
      </c>
    </row>
    <row r="660" spans="1:14" x14ac:dyDescent="0.25">
      <c r="A660" s="69" t="s">
        <v>43</v>
      </c>
      <c r="B660" s="69" t="s">
        <v>272</v>
      </c>
      <c r="C660" s="69" t="s">
        <v>192</v>
      </c>
      <c r="D660" s="69" t="s">
        <v>193</v>
      </c>
      <c r="E660" s="69"/>
      <c r="F660" s="68">
        <v>0</v>
      </c>
      <c r="G660" s="68">
        <v>512</v>
      </c>
      <c r="H660" s="68">
        <v>0</v>
      </c>
      <c r="I660" s="68">
        <v>0</v>
      </c>
      <c r="J660" s="68">
        <v>0</v>
      </c>
      <c r="K660" s="68">
        <v>21120</v>
      </c>
      <c r="L660" s="68">
        <v>0</v>
      </c>
      <c r="M660" s="68">
        <v>6365</v>
      </c>
      <c r="N660" s="68">
        <v>27997</v>
      </c>
    </row>
    <row r="661" spans="1:14" x14ac:dyDescent="0.25">
      <c r="A661" s="69" t="s">
        <v>43</v>
      </c>
      <c r="B661" s="69" t="s">
        <v>272</v>
      </c>
      <c r="C661" s="69" t="s">
        <v>194</v>
      </c>
      <c r="D661" s="69" t="s">
        <v>195</v>
      </c>
      <c r="E661" s="69"/>
      <c r="F661" s="68">
        <v>84576</v>
      </c>
      <c r="G661" s="68">
        <v>0</v>
      </c>
      <c r="H661" s="68">
        <v>0</v>
      </c>
      <c r="I661" s="68">
        <v>18736</v>
      </c>
      <c r="J661" s="68">
        <v>0</v>
      </c>
      <c r="K661" s="68">
        <v>0</v>
      </c>
      <c r="L661" s="68">
        <v>0</v>
      </c>
      <c r="M661" s="68">
        <v>0</v>
      </c>
      <c r="N661" s="68">
        <v>103312</v>
      </c>
    </row>
    <row r="662" spans="1:14" x14ac:dyDescent="0.25">
      <c r="A662" s="69" t="s">
        <v>43</v>
      </c>
      <c r="B662" s="69" t="s">
        <v>272</v>
      </c>
      <c r="C662" s="69" t="s">
        <v>196</v>
      </c>
      <c r="D662" s="69" t="s">
        <v>197</v>
      </c>
      <c r="E662" s="69"/>
      <c r="F662" s="68">
        <v>5104</v>
      </c>
      <c r="G662" s="68">
        <v>0</v>
      </c>
      <c r="H662" s="68">
        <v>0</v>
      </c>
      <c r="I662" s="68">
        <v>0</v>
      </c>
      <c r="J662" s="68">
        <v>704</v>
      </c>
      <c r="K662" s="68">
        <v>0</v>
      </c>
      <c r="L662" s="68">
        <v>0</v>
      </c>
      <c r="M662" s="68">
        <v>0</v>
      </c>
      <c r="N662" s="68">
        <v>5808</v>
      </c>
    </row>
    <row r="663" spans="1:14" x14ac:dyDescent="0.25">
      <c r="A663" s="69" t="s">
        <v>43</v>
      </c>
      <c r="B663" s="69" t="s">
        <v>272</v>
      </c>
      <c r="C663" s="69" t="s">
        <v>198</v>
      </c>
      <c r="D663" s="69" t="s">
        <v>199</v>
      </c>
      <c r="E663" s="69"/>
      <c r="F663" s="68">
        <v>0</v>
      </c>
      <c r="G663" s="68">
        <v>0</v>
      </c>
      <c r="H663" s="68">
        <v>0</v>
      </c>
      <c r="I663" s="68">
        <v>0</v>
      </c>
      <c r="J663" s="68">
        <v>0</v>
      </c>
      <c r="K663" s="68">
        <v>83200</v>
      </c>
      <c r="L663" s="68">
        <v>0</v>
      </c>
      <c r="M663" s="68">
        <v>1419</v>
      </c>
      <c r="N663" s="68">
        <v>84619</v>
      </c>
    </row>
    <row r="664" spans="1:14" x14ac:dyDescent="0.25">
      <c r="A664" s="69" t="s">
        <v>43</v>
      </c>
      <c r="B664" s="69" t="s">
        <v>272</v>
      </c>
      <c r="C664" s="69" t="s">
        <v>200</v>
      </c>
      <c r="D664" s="69" t="s">
        <v>201</v>
      </c>
      <c r="E664" s="69"/>
      <c r="F664" s="68">
        <v>0</v>
      </c>
      <c r="G664" s="68">
        <v>0</v>
      </c>
      <c r="H664" s="68">
        <v>0</v>
      </c>
      <c r="I664" s="68">
        <v>0</v>
      </c>
      <c r="J664" s="68">
        <v>0</v>
      </c>
      <c r="K664" s="68">
        <v>0</v>
      </c>
      <c r="L664" s="68">
        <v>0</v>
      </c>
      <c r="M664" s="68">
        <v>0</v>
      </c>
      <c r="N664" s="68">
        <v>0</v>
      </c>
    </row>
    <row r="665" spans="1:14" x14ac:dyDescent="0.25">
      <c r="A665" s="69" t="s">
        <v>43</v>
      </c>
      <c r="B665" s="69" t="s">
        <v>272</v>
      </c>
      <c r="C665" s="69" t="s">
        <v>202</v>
      </c>
      <c r="D665" s="69" t="s">
        <v>203</v>
      </c>
      <c r="E665" s="69"/>
      <c r="F665" s="68">
        <v>2736</v>
      </c>
      <c r="G665" s="68">
        <v>768</v>
      </c>
      <c r="H665" s="68">
        <v>0</v>
      </c>
      <c r="I665" s="68">
        <v>0</v>
      </c>
      <c r="J665" s="68">
        <v>0</v>
      </c>
      <c r="K665" s="68">
        <v>176816</v>
      </c>
      <c r="L665" s="68">
        <v>0</v>
      </c>
      <c r="M665" s="68">
        <v>3676</v>
      </c>
      <c r="N665" s="68">
        <v>183996</v>
      </c>
    </row>
    <row r="666" spans="1:14" x14ac:dyDescent="0.25">
      <c r="A666" s="69" t="s">
        <v>43</v>
      </c>
      <c r="B666" s="69" t="s">
        <v>272</v>
      </c>
      <c r="C666" s="69" t="s">
        <v>204</v>
      </c>
      <c r="D666" s="69" t="s">
        <v>205</v>
      </c>
      <c r="E666" s="69"/>
      <c r="F666" s="68">
        <v>0</v>
      </c>
      <c r="G666" s="68">
        <v>0</v>
      </c>
      <c r="H666" s="68">
        <v>0</v>
      </c>
      <c r="I666" s="68">
        <v>0</v>
      </c>
      <c r="J666" s="68">
        <v>0</v>
      </c>
      <c r="K666" s="68">
        <v>0</v>
      </c>
      <c r="L666" s="68">
        <v>0</v>
      </c>
      <c r="M666" s="68">
        <v>0</v>
      </c>
      <c r="N666" s="68">
        <v>0</v>
      </c>
    </row>
    <row r="667" spans="1:14" x14ac:dyDescent="0.25">
      <c r="A667" s="69" t="s">
        <v>43</v>
      </c>
      <c r="B667" s="69" t="s">
        <v>272</v>
      </c>
      <c r="C667" s="69" t="s">
        <v>206</v>
      </c>
      <c r="D667" s="69" t="s">
        <v>207</v>
      </c>
      <c r="E667" s="69"/>
      <c r="F667" s="68">
        <v>0</v>
      </c>
      <c r="G667" s="68">
        <v>0</v>
      </c>
      <c r="H667" s="68">
        <v>0</v>
      </c>
      <c r="I667" s="68">
        <v>0</v>
      </c>
      <c r="J667" s="68">
        <v>0</v>
      </c>
      <c r="K667" s="68">
        <v>28544</v>
      </c>
      <c r="L667" s="68">
        <v>0</v>
      </c>
      <c r="M667" s="68">
        <v>0</v>
      </c>
      <c r="N667" s="68">
        <v>28544</v>
      </c>
    </row>
    <row r="668" spans="1:14" x14ac:dyDescent="0.25">
      <c r="A668" s="69" t="s">
        <v>43</v>
      </c>
      <c r="B668" s="69" t="s">
        <v>272</v>
      </c>
      <c r="C668" s="69" t="s">
        <v>208</v>
      </c>
      <c r="D668" s="69" t="s">
        <v>209</v>
      </c>
      <c r="E668" s="69"/>
      <c r="F668" s="68">
        <v>0</v>
      </c>
      <c r="G668" s="68">
        <v>62032</v>
      </c>
      <c r="H668" s="68">
        <v>48720</v>
      </c>
      <c r="I668" s="68">
        <v>0</v>
      </c>
      <c r="J668" s="68">
        <v>0</v>
      </c>
      <c r="K668" s="68">
        <v>0</v>
      </c>
      <c r="L668" s="68">
        <v>0</v>
      </c>
      <c r="M668" s="68">
        <v>0</v>
      </c>
      <c r="N668" s="68">
        <v>110752</v>
      </c>
    </row>
    <row r="669" spans="1:14" x14ac:dyDescent="0.25">
      <c r="A669" s="69" t="s">
        <v>43</v>
      </c>
      <c r="B669" s="69" t="s">
        <v>272</v>
      </c>
      <c r="C669" s="69" t="s">
        <v>210</v>
      </c>
      <c r="D669" s="69" t="s">
        <v>211</v>
      </c>
      <c r="E669" s="69"/>
      <c r="F669" s="68">
        <v>0</v>
      </c>
      <c r="G669" s="68">
        <v>0</v>
      </c>
      <c r="H669" s="68">
        <v>0</v>
      </c>
      <c r="I669" s="68">
        <v>0</v>
      </c>
      <c r="J669" s="68">
        <v>0</v>
      </c>
      <c r="K669" s="68">
        <v>0</v>
      </c>
      <c r="L669" s="68">
        <v>0</v>
      </c>
      <c r="M669" s="68">
        <v>0</v>
      </c>
      <c r="N669" s="68">
        <v>0</v>
      </c>
    </row>
    <row r="670" spans="1:14" x14ac:dyDescent="0.25">
      <c r="A670" s="69" t="s">
        <v>43</v>
      </c>
      <c r="B670" s="69" t="s">
        <v>272</v>
      </c>
      <c r="C670" s="69" t="s">
        <v>212</v>
      </c>
      <c r="D670" s="69" t="s">
        <v>213</v>
      </c>
      <c r="E670" s="69"/>
      <c r="F670" s="68">
        <v>0</v>
      </c>
      <c r="G670" s="68">
        <v>0</v>
      </c>
      <c r="H670" s="68">
        <v>0</v>
      </c>
      <c r="I670" s="68">
        <v>0</v>
      </c>
      <c r="J670" s="68">
        <v>0</v>
      </c>
      <c r="K670" s="68">
        <v>0</v>
      </c>
      <c r="L670" s="68">
        <v>200</v>
      </c>
      <c r="M670" s="68">
        <v>0</v>
      </c>
      <c r="N670" s="68">
        <v>200</v>
      </c>
    </row>
    <row r="671" spans="1:14" x14ac:dyDescent="0.25">
      <c r="A671" s="69" t="s">
        <v>43</v>
      </c>
      <c r="B671" s="69" t="s">
        <v>272</v>
      </c>
      <c r="C671" s="69" t="s">
        <v>214</v>
      </c>
      <c r="D671" s="69" t="s">
        <v>215</v>
      </c>
      <c r="E671" s="69"/>
      <c r="F671" s="68">
        <v>0</v>
      </c>
      <c r="G671" s="68">
        <v>0</v>
      </c>
      <c r="H671" s="68">
        <v>0</v>
      </c>
      <c r="I671" s="68">
        <v>0</v>
      </c>
      <c r="J671" s="68">
        <v>0</v>
      </c>
      <c r="K671" s="68">
        <v>0</v>
      </c>
      <c r="L671" s="68">
        <v>0</v>
      </c>
      <c r="M671" s="68">
        <v>0</v>
      </c>
      <c r="N671" s="68">
        <v>0</v>
      </c>
    </row>
    <row r="672" spans="1:14" x14ac:dyDescent="0.25">
      <c r="A672" s="69" t="s">
        <v>43</v>
      </c>
      <c r="B672" s="69" t="s">
        <v>272</v>
      </c>
      <c r="C672" s="69" t="s">
        <v>216</v>
      </c>
      <c r="D672" s="69" t="s">
        <v>217</v>
      </c>
      <c r="E672" s="69"/>
      <c r="F672" s="68">
        <v>11760</v>
      </c>
      <c r="G672" s="68">
        <v>0</v>
      </c>
      <c r="H672" s="68">
        <v>0</v>
      </c>
      <c r="I672" s="68">
        <v>0</v>
      </c>
      <c r="J672" s="68">
        <v>0</v>
      </c>
      <c r="K672" s="68">
        <v>0</v>
      </c>
      <c r="L672" s="68">
        <v>0</v>
      </c>
      <c r="M672" s="68">
        <v>0</v>
      </c>
      <c r="N672" s="68">
        <v>11760</v>
      </c>
    </row>
    <row r="673" spans="1:14" x14ac:dyDescent="0.25">
      <c r="A673" s="69" t="s">
        <v>43</v>
      </c>
      <c r="B673" s="69" t="s">
        <v>272</v>
      </c>
      <c r="C673" s="69" t="s">
        <v>218</v>
      </c>
      <c r="D673" s="69" t="s">
        <v>219</v>
      </c>
      <c r="E673" s="69"/>
      <c r="F673" s="68">
        <v>4944</v>
      </c>
      <c r="G673" s="68">
        <v>0</v>
      </c>
      <c r="H673" s="68">
        <v>0</v>
      </c>
      <c r="I673" s="68">
        <v>0</v>
      </c>
      <c r="J673" s="68">
        <v>9648</v>
      </c>
      <c r="K673" s="68">
        <v>0</v>
      </c>
      <c r="L673" s="68">
        <v>0</v>
      </c>
      <c r="M673" s="68">
        <v>0</v>
      </c>
      <c r="N673" s="68">
        <v>14592</v>
      </c>
    </row>
    <row r="674" spans="1:14" x14ac:dyDescent="0.25">
      <c r="A674" s="69" t="s">
        <v>43</v>
      </c>
      <c r="B674" s="69" t="s">
        <v>272</v>
      </c>
      <c r="C674" s="69" t="s">
        <v>220</v>
      </c>
      <c r="D674" s="69" t="s">
        <v>221</v>
      </c>
      <c r="E674" s="69"/>
      <c r="F674" s="68">
        <v>119856</v>
      </c>
      <c r="G674" s="68">
        <v>0</v>
      </c>
      <c r="H674" s="68">
        <v>0</v>
      </c>
      <c r="I674" s="68">
        <v>0</v>
      </c>
      <c r="J674" s="68">
        <v>0</v>
      </c>
      <c r="K674" s="68">
        <v>0</v>
      </c>
      <c r="L674" s="68">
        <v>0</v>
      </c>
      <c r="M674" s="68">
        <v>0</v>
      </c>
      <c r="N674" s="68">
        <v>119856</v>
      </c>
    </row>
    <row r="675" spans="1:14" x14ac:dyDescent="0.25">
      <c r="A675" s="69" t="s">
        <v>43</v>
      </c>
      <c r="B675" s="69" t="s">
        <v>272</v>
      </c>
      <c r="C675" s="69" t="s">
        <v>222</v>
      </c>
      <c r="D675" s="69" t="s">
        <v>223</v>
      </c>
      <c r="E675" s="69"/>
      <c r="F675" s="68">
        <v>51280</v>
      </c>
      <c r="G675" s="68">
        <v>0</v>
      </c>
      <c r="H675" s="68">
        <v>0</v>
      </c>
      <c r="I675" s="68">
        <v>0</v>
      </c>
      <c r="J675" s="68">
        <v>0</v>
      </c>
      <c r="K675" s="68">
        <v>0</v>
      </c>
      <c r="L675" s="68">
        <v>0</v>
      </c>
      <c r="M675" s="68">
        <v>0</v>
      </c>
      <c r="N675" s="68">
        <v>51280</v>
      </c>
    </row>
    <row r="676" spans="1:14" x14ac:dyDescent="0.25">
      <c r="A676" s="69" t="s">
        <v>43</v>
      </c>
      <c r="B676" s="69" t="s">
        <v>272</v>
      </c>
      <c r="C676" s="69" t="s">
        <v>224</v>
      </c>
      <c r="D676" s="69" t="s">
        <v>225</v>
      </c>
      <c r="E676" s="69"/>
      <c r="F676" s="68">
        <v>0</v>
      </c>
      <c r="G676" s="68">
        <v>0</v>
      </c>
      <c r="H676" s="68">
        <v>0</v>
      </c>
      <c r="I676" s="68">
        <v>0</v>
      </c>
      <c r="J676" s="68">
        <v>0</v>
      </c>
      <c r="K676" s="68">
        <v>0</v>
      </c>
      <c r="L676" s="68">
        <v>0</v>
      </c>
      <c r="M676" s="68">
        <v>0</v>
      </c>
      <c r="N676" s="68">
        <v>0</v>
      </c>
    </row>
    <row r="677" spans="1:14" x14ac:dyDescent="0.25">
      <c r="A677" s="69" t="s">
        <v>43</v>
      </c>
      <c r="B677" s="69" t="s">
        <v>272</v>
      </c>
      <c r="C677" s="69" t="s">
        <v>226</v>
      </c>
      <c r="D677" s="69" t="s">
        <v>227</v>
      </c>
      <c r="E677" s="69"/>
      <c r="F677" s="68">
        <v>326480</v>
      </c>
      <c r="G677" s="68">
        <v>191168</v>
      </c>
      <c r="H677" s="68">
        <v>48720</v>
      </c>
      <c r="I677" s="68">
        <v>18736</v>
      </c>
      <c r="J677" s="68">
        <v>104320</v>
      </c>
      <c r="K677" s="68">
        <v>327552</v>
      </c>
      <c r="L677" s="68">
        <v>18818</v>
      </c>
      <c r="M677" s="68">
        <v>18104</v>
      </c>
      <c r="N677" s="68">
        <v>1053898</v>
      </c>
    </row>
    <row r="678" spans="1:14" x14ac:dyDescent="0.25">
      <c r="D678" s="67" t="s">
        <v>228</v>
      </c>
      <c r="E678" s="67"/>
    </row>
    <row r="679" spans="1:14" x14ac:dyDescent="0.25">
      <c r="A679" s="69" t="s">
        <v>43</v>
      </c>
      <c r="B679" s="69" t="s">
        <v>272</v>
      </c>
      <c r="C679" s="69" t="s">
        <v>229</v>
      </c>
      <c r="D679" s="69" t="s">
        <v>230</v>
      </c>
      <c r="E679" s="69"/>
      <c r="F679" s="68">
        <v>0</v>
      </c>
      <c r="G679" s="68">
        <v>0</v>
      </c>
      <c r="H679" s="68">
        <v>0</v>
      </c>
      <c r="I679" s="68">
        <v>0</v>
      </c>
      <c r="J679" s="68">
        <v>0</v>
      </c>
      <c r="K679" s="68">
        <v>0</v>
      </c>
      <c r="L679" s="68">
        <v>0</v>
      </c>
      <c r="M679" s="68">
        <v>0</v>
      </c>
      <c r="N679" s="68">
        <v>0</v>
      </c>
    </row>
    <row r="680" spans="1:14" x14ac:dyDescent="0.25">
      <c r="A680" s="69" t="s">
        <v>43</v>
      </c>
      <c r="B680" s="69" t="s">
        <v>272</v>
      </c>
      <c r="C680" s="69" t="s">
        <v>231</v>
      </c>
      <c r="D680" s="69" t="s">
        <v>232</v>
      </c>
      <c r="E680" s="69"/>
      <c r="F680" s="68">
        <v>0</v>
      </c>
      <c r="G680" s="68">
        <v>0</v>
      </c>
      <c r="H680" s="68">
        <v>0</v>
      </c>
      <c r="I680" s="68">
        <v>0</v>
      </c>
      <c r="J680" s="68">
        <v>0</v>
      </c>
      <c r="K680" s="68">
        <v>0</v>
      </c>
      <c r="L680" s="68">
        <v>0</v>
      </c>
      <c r="M680" s="68">
        <v>0</v>
      </c>
      <c r="N680" s="68">
        <v>0</v>
      </c>
    </row>
    <row r="681" spans="1:14" x14ac:dyDescent="0.25">
      <c r="A681" s="69" t="s">
        <v>43</v>
      </c>
      <c r="B681" s="69" t="s">
        <v>272</v>
      </c>
      <c r="C681" s="69" t="s">
        <v>233</v>
      </c>
      <c r="D681" s="69" t="s">
        <v>234</v>
      </c>
      <c r="E681" s="69"/>
      <c r="F681" s="68">
        <v>0</v>
      </c>
      <c r="G681" s="68">
        <v>0</v>
      </c>
      <c r="H681" s="68">
        <v>0</v>
      </c>
      <c r="I681" s="68">
        <v>0</v>
      </c>
      <c r="J681" s="68">
        <v>0</v>
      </c>
      <c r="K681" s="68">
        <v>0</v>
      </c>
      <c r="L681" s="68">
        <v>0</v>
      </c>
      <c r="M681" s="68">
        <v>0</v>
      </c>
      <c r="N681" s="68">
        <v>0</v>
      </c>
    </row>
    <row r="682" spans="1:14" x14ac:dyDescent="0.25">
      <c r="A682" s="69" t="s">
        <v>43</v>
      </c>
      <c r="B682" s="69" t="s">
        <v>272</v>
      </c>
      <c r="C682" s="69" t="s">
        <v>235</v>
      </c>
      <c r="D682" s="69" t="s">
        <v>236</v>
      </c>
      <c r="E682" s="69"/>
      <c r="F682" s="68">
        <v>0</v>
      </c>
      <c r="G682" s="68">
        <v>0</v>
      </c>
      <c r="H682" s="68">
        <v>0</v>
      </c>
      <c r="I682" s="68">
        <v>0</v>
      </c>
      <c r="J682" s="68">
        <v>0</v>
      </c>
      <c r="K682" s="68">
        <v>0</v>
      </c>
      <c r="L682" s="68">
        <v>0</v>
      </c>
      <c r="M682" s="68">
        <v>0</v>
      </c>
      <c r="N682" s="68">
        <v>0</v>
      </c>
    </row>
    <row r="683" spans="1:14" x14ac:dyDescent="0.25">
      <c r="A683" s="69" t="s">
        <v>43</v>
      </c>
      <c r="B683" s="69" t="s">
        <v>272</v>
      </c>
      <c r="C683" s="69" t="s">
        <v>237</v>
      </c>
      <c r="D683" s="69" t="s">
        <v>238</v>
      </c>
      <c r="E683" s="69"/>
      <c r="F683" s="68">
        <v>0</v>
      </c>
      <c r="G683" s="68">
        <v>0</v>
      </c>
      <c r="H683" s="68">
        <v>0</v>
      </c>
      <c r="I683" s="68">
        <v>0</v>
      </c>
      <c r="J683" s="68">
        <v>0</v>
      </c>
      <c r="K683" s="68">
        <v>0</v>
      </c>
      <c r="L683" s="68">
        <v>0</v>
      </c>
      <c r="M683" s="68">
        <v>0</v>
      </c>
      <c r="N683" s="68">
        <v>0</v>
      </c>
    </row>
    <row r="686" spans="1:14" x14ac:dyDescent="0.25">
      <c r="A686" s="67" t="s">
        <v>273</v>
      </c>
    </row>
    <row r="687" spans="1:14" x14ac:dyDescent="0.25">
      <c r="A687" s="69" t="s">
        <v>0</v>
      </c>
      <c r="B687" s="69" t="s">
        <v>162</v>
      </c>
      <c r="C687" s="69" t="s">
        <v>115</v>
      </c>
      <c r="D687" s="67" t="s">
        <v>129</v>
      </c>
      <c r="E687" s="67"/>
      <c r="F687" s="68" t="s">
        <v>163</v>
      </c>
      <c r="G687" s="68" t="s">
        <v>164</v>
      </c>
      <c r="H687" s="68" t="s">
        <v>165</v>
      </c>
      <c r="I687" s="68" t="s">
        <v>166</v>
      </c>
      <c r="J687" s="68" t="s">
        <v>167</v>
      </c>
      <c r="K687" s="68" t="s">
        <v>168</v>
      </c>
      <c r="L687" s="68" t="s">
        <v>169</v>
      </c>
      <c r="M687" s="68" t="s">
        <v>170</v>
      </c>
      <c r="N687" s="68" t="s">
        <v>1</v>
      </c>
    </row>
    <row r="688" spans="1:14" x14ac:dyDescent="0.25">
      <c r="A688" s="69" t="s">
        <v>17</v>
      </c>
      <c r="B688" s="69" t="s">
        <v>274</v>
      </c>
      <c r="C688" s="69" t="s">
        <v>172</v>
      </c>
      <c r="D688" s="69" t="s">
        <v>173</v>
      </c>
      <c r="E688" s="69"/>
      <c r="F688" s="68">
        <v>1200</v>
      </c>
      <c r="G688" s="68">
        <v>0</v>
      </c>
      <c r="H688" s="68">
        <v>0</v>
      </c>
      <c r="I688" s="68">
        <v>0</v>
      </c>
      <c r="J688" s="68">
        <v>6704</v>
      </c>
      <c r="K688" s="68">
        <v>0</v>
      </c>
      <c r="L688" s="68">
        <v>3312</v>
      </c>
      <c r="M688" s="68">
        <v>0</v>
      </c>
      <c r="N688" s="68">
        <v>11216</v>
      </c>
    </row>
    <row r="689" spans="1:14" x14ac:dyDescent="0.25">
      <c r="A689" s="69" t="s">
        <v>17</v>
      </c>
      <c r="B689" s="69" t="s">
        <v>274</v>
      </c>
      <c r="C689" s="69" t="s">
        <v>174</v>
      </c>
      <c r="D689" s="69" t="s">
        <v>175</v>
      </c>
      <c r="E689" s="69"/>
      <c r="F689" s="68">
        <v>0</v>
      </c>
      <c r="G689" s="68">
        <v>0</v>
      </c>
      <c r="H689" s="68">
        <v>0</v>
      </c>
      <c r="I689" s="68">
        <v>0</v>
      </c>
      <c r="J689" s="68">
        <v>73088</v>
      </c>
      <c r="K689" s="68">
        <v>0</v>
      </c>
      <c r="L689" s="68">
        <v>2368</v>
      </c>
      <c r="M689" s="68">
        <v>0</v>
      </c>
      <c r="N689" s="68">
        <v>75456</v>
      </c>
    </row>
    <row r="690" spans="1:14" x14ac:dyDescent="0.25">
      <c r="A690" s="69" t="s">
        <v>17</v>
      </c>
      <c r="B690" s="69" t="s">
        <v>274</v>
      </c>
      <c r="C690" s="69" t="s">
        <v>176</v>
      </c>
      <c r="D690" s="69" t="s">
        <v>177</v>
      </c>
      <c r="E690" s="69"/>
      <c r="F690" s="68">
        <v>0</v>
      </c>
      <c r="G690" s="68">
        <v>222064</v>
      </c>
      <c r="H690" s="68">
        <v>0</v>
      </c>
      <c r="I690" s="68">
        <v>0</v>
      </c>
      <c r="J690" s="68">
        <v>0</v>
      </c>
      <c r="K690" s="68">
        <v>0</v>
      </c>
      <c r="L690" s="68">
        <v>0</v>
      </c>
      <c r="M690" s="68">
        <v>0</v>
      </c>
      <c r="N690" s="68">
        <v>222064</v>
      </c>
    </row>
    <row r="691" spans="1:14" x14ac:dyDescent="0.25">
      <c r="A691" s="69" t="s">
        <v>17</v>
      </c>
      <c r="B691" s="69" t="s">
        <v>274</v>
      </c>
      <c r="C691" s="69" t="s">
        <v>178</v>
      </c>
      <c r="D691" s="69" t="s">
        <v>179</v>
      </c>
      <c r="E691" s="69"/>
      <c r="F691" s="68">
        <v>25584</v>
      </c>
      <c r="G691" s="68">
        <v>5856</v>
      </c>
      <c r="H691" s="68">
        <v>0</v>
      </c>
      <c r="I691" s="68">
        <v>0</v>
      </c>
      <c r="J691" s="68">
        <v>44816</v>
      </c>
      <c r="K691" s="68">
        <v>10752</v>
      </c>
      <c r="L691" s="68">
        <v>480</v>
      </c>
      <c r="M691" s="68">
        <v>0</v>
      </c>
      <c r="N691" s="68">
        <v>87488</v>
      </c>
    </row>
    <row r="692" spans="1:14" x14ac:dyDescent="0.25">
      <c r="A692" s="69" t="s">
        <v>17</v>
      </c>
      <c r="B692" s="69" t="s">
        <v>274</v>
      </c>
      <c r="C692" s="69" t="s">
        <v>180</v>
      </c>
      <c r="D692" s="69" t="s">
        <v>181</v>
      </c>
      <c r="E692" s="69"/>
      <c r="F692" s="68">
        <v>0</v>
      </c>
      <c r="G692" s="68">
        <v>0</v>
      </c>
      <c r="H692" s="68">
        <v>0</v>
      </c>
      <c r="I692" s="68">
        <v>0</v>
      </c>
      <c r="J692" s="68">
        <v>0</v>
      </c>
      <c r="K692" s="68">
        <v>0</v>
      </c>
      <c r="L692" s="68">
        <v>0</v>
      </c>
      <c r="M692" s="68">
        <v>0</v>
      </c>
      <c r="N692" s="68">
        <v>0</v>
      </c>
    </row>
    <row r="693" spans="1:14" x14ac:dyDescent="0.25">
      <c r="A693" s="69" t="s">
        <v>17</v>
      </c>
      <c r="B693" s="69" t="s">
        <v>274</v>
      </c>
      <c r="C693" s="69" t="s">
        <v>182</v>
      </c>
      <c r="D693" s="69" t="s">
        <v>183</v>
      </c>
      <c r="E693" s="69"/>
      <c r="F693" s="68">
        <v>0</v>
      </c>
      <c r="G693" s="68">
        <v>0</v>
      </c>
      <c r="H693" s="68">
        <v>0</v>
      </c>
      <c r="I693" s="68">
        <v>0</v>
      </c>
      <c r="J693" s="68">
        <v>512</v>
      </c>
      <c r="K693" s="68">
        <v>0</v>
      </c>
      <c r="L693" s="68">
        <v>0</v>
      </c>
      <c r="M693" s="68">
        <v>0</v>
      </c>
      <c r="N693" s="68">
        <v>512</v>
      </c>
    </row>
    <row r="694" spans="1:14" x14ac:dyDescent="0.25">
      <c r="A694" s="69" t="s">
        <v>17</v>
      </c>
      <c r="B694" s="69" t="s">
        <v>274</v>
      </c>
      <c r="C694" s="69" t="s">
        <v>184</v>
      </c>
      <c r="D694" s="69" t="s">
        <v>185</v>
      </c>
      <c r="E694" s="69"/>
      <c r="F694" s="68">
        <v>0</v>
      </c>
      <c r="G694" s="68">
        <v>15712</v>
      </c>
      <c r="H694" s="68">
        <v>0</v>
      </c>
      <c r="I694" s="68">
        <v>0</v>
      </c>
      <c r="J694" s="68">
        <v>0</v>
      </c>
      <c r="K694" s="68">
        <v>12640</v>
      </c>
      <c r="L694" s="68">
        <v>0</v>
      </c>
      <c r="M694" s="68">
        <v>840</v>
      </c>
      <c r="N694" s="68">
        <v>29192</v>
      </c>
    </row>
    <row r="695" spans="1:14" x14ac:dyDescent="0.25">
      <c r="A695" s="69" t="s">
        <v>17</v>
      </c>
      <c r="B695" s="69" t="s">
        <v>274</v>
      </c>
      <c r="C695" s="69" t="s">
        <v>186</v>
      </c>
      <c r="D695" s="69" t="s">
        <v>187</v>
      </c>
      <c r="E695" s="69"/>
      <c r="F695" s="68">
        <v>0</v>
      </c>
      <c r="G695" s="68">
        <v>0</v>
      </c>
      <c r="H695" s="68">
        <v>0</v>
      </c>
      <c r="I695" s="68">
        <v>0</v>
      </c>
      <c r="J695" s="68">
        <v>12864</v>
      </c>
      <c r="K695" s="68">
        <v>0</v>
      </c>
      <c r="L695" s="68">
        <v>2416</v>
      </c>
      <c r="M695" s="68">
        <v>0</v>
      </c>
      <c r="N695" s="68">
        <v>15280</v>
      </c>
    </row>
    <row r="696" spans="1:14" x14ac:dyDescent="0.25">
      <c r="A696" s="69" t="s">
        <v>17</v>
      </c>
      <c r="B696" s="69" t="s">
        <v>274</v>
      </c>
      <c r="C696" s="69" t="s">
        <v>188</v>
      </c>
      <c r="D696" s="69" t="s">
        <v>189</v>
      </c>
      <c r="E696" s="69"/>
      <c r="F696" s="68">
        <v>4032</v>
      </c>
      <c r="G696" s="68">
        <v>18192</v>
      </c>
      <c r="H696" s="68">
        <v>0</v>
      </c>
      <c r="I696" s="68">
        <v>0</v>
      </c>
      <c r="J696" s="68">
        <v>131392</v>
      </c>
      <c r="K696" s="68">
        <v>432</v>
      </c>
      <c r="L696" s="68">
        <v>1792</v>
      </c>
      <c r="M696" s="68">
        <v>180</v>
      </c>
      <c r="N696" s="68">
        <v>156020</v>
      </c>
    </row>
    <row r="697" spans="1:14" x14ac:dyDescent="0.25">
      <c r="A697" s="69" t="s">
        <v>17</v>
      </c>
      <c r="B697" s="69" t="s">
        <v>274</v>
      </c>
      <c r="C697" s="69" t="s">
        <v>190</v>
      </c>
      <c r="D697" s="69" t="s">
        <v>191</v>
      </c>
      <c r="E697" s="69"/>
      <c r="F697" s="68">
        <v>0</v>
      </c>
      <c r="G697" s="68">
        <v>144</v>
      </c>
      <c r="H697" s="68">
        <v>0</v>
      </c>
      <c r="I697" s="68">
        <v>0</v>
      </c>
      <c r="J697" s="68">
        <v>0</v>
      </c>
      <c r="K697" s="68">
        <v>1840</v>
      </c>
      <c r="L697" s="68">
        <v>0</v>
      </c>
      <c r="M697" s="68">
        <v>0</v>
      </c>
      <c r="N697" s="68">
        <v>1984</v>
      </c>
    </row>
    <row r="698" spans="1:14" x14ac:dyDescent="0.25">
      <c r="A698" s="69" t="s">
        <v>17</v>
      </c>
      <c r="B698" s="69" t="s">
        <v>274</v>
      </c>
      <c r="C698" s="69" t="s">
        <v>192</v>
      </c>
      <c r="D698" s="69" t="s">
        <v>193</v>
      </c>
      <c r="E698" s="69"/>
      <c r="F698" s="68">
        <v>0</v>
      </c>
      <c r="G698" s="68">
        <v>0</v>
      </c>
      <c r="H698" s="68">
        <v>0</v>
      </c>
      <c r="I698" s="68">
        <v>0</v>
      </c>
      <c r="J698" s="68">
        <v>0</v>
      </c>
      <c r="K698" s="68">
        <v>33312</v>
      </c>
      <c r="L698" s="68">
        <v>0</v>
      </c>
      <c r="M698" s="68">
        <v>8135</v>
      </c>
      <c r="N698" s="68">
        <v>41447</v>
      </c>
    </row>
    <row r="699" spans="1:14" x14ac:dyDescent="0.25">
      <c r="A699" s="69" t="s">
        <v>17</v>
      </c>
      <c r="B699" s="69" t="s">
        <v>274</v>
      </c>
      <c r="C699" s="69" t="s">
        <v>194</v>
      </c>
      <c r="D699" s="69" t="s">
        <v>195</v>
      </c>
      <c r="E699" s="69"/>
      <c r="F699" s="68">
        <v>202560</v>
      </c>
      <c r="G699" s="68">
        <v>0</v>
      </c>
      <c r="H699" s="68">
        <v>0</v>
      </c>
      <c r="I699" s="68">
        <v>22016</v>
      </c>
      <c r="J699" s="68">
        <v>0</v>
      </c>
      <c r="K699" s="68">
        <v>0</v>
      </c>
      <c r="L699" s="68">
        <v>0</v>
      </c>
      <c r="M699" s="68">
        <v>0</v>
      </c>
      <c r="N699" s="68">
        <v>224576</v>
      </c>
    </row>
    <row r="700" spans="1:14" x14ac:dyDescent="0.25">
      <c r="A700" s="69" t="s">
        <v>17</v>
      </c>
      <c r="B700" s="69" t="s">
        <v>274</v>
      </c>
      <c r="C700" s="69" t="s">
        <v>196</v>
      </c>
      <c r="D700" s="69" t="s">
        <v>197</v>
      </c>
      <c r="E700" s="69"/>
      <c r="F700" s="68">
        <v>10032</v>
      </c>
      <c r="G700" s="68">
        <v>0</v>
      </c>
      <c r="H700" s="68">
        <v>0</v>
      </c>
      <c r="I700" s="68">
        <v>0</v>
      </c>
      <c r="J700" s="68">
        <v>0</v>
      </c>
      <c r="K700" s="68">
        <v>0</v>
      </c>
      <c r="L700" s="68">
        <v>0</v>
      </c>
      <c r="M700" s="68">
        <v>0</v>
      </c>
      <c r="N700" s="68">
        <v>10032</v>
      </c>
    </row>
    <row r="701" spans="1:14" x14ac:dyDescent="0.25">
      <c r="A701" s="69" t="s">
        <v>17</v>
      </c>
      <c r="B701" s="69" t="s">
        <v>274</v>
      </c>
      <c r="C701" s="69" t="s">
        <v>198</v>
      </c>
      <c r="D701" s="69" t="s">
        <v>199</v>
      </c>
      <c r="E701" s="69"/>
      <c r="F701" s="68">
        <v>0</v>
      </c>
      <c r="G701" s="68">
        <v>0</v>
      </c>
      <c r="H701" s="68">
        <v>0</v>
      </c>
      <c r="I701" s="68">
        <v>0</v>
      </c>
      <c r="J701" s="68">
        <v>0</v>
      </c>
      <c r="K701" s="68">
        <v>191136</v>
      </c>
      <c r="L701" s="68">
        <v>0</v>
      </c>
      <c r="M701" s="68">
        <v>9477</v>
      </c>
      <c r="N701" s="68">
        <v>200613</v>
      </c>
    </row>
    <row r="702" spans="1:14" x14ac:dyDescent="0.25">
      <c r="A702" s="69" t="s">
        <v>17</v>
      </c>
      <c r="B702" s="69" t="s">
        <v>274</v>
      </c>
      <c r="C702" s="69" t="s">
        <v>200</v>
      </c>
      <c r="D702" s="69" t="s">
        <v>201</v>
      </c>
      <c r="E702" s="69"/>
      <c r="F702" s="68">
        <v>0</v>
      </c>
      <c r="G702" s="68">
        <v>0</v>
      </c>
      <c r="H702" s="68">
        <v>0</v>
      </c>
      <c r="I702" s="68">
        <v>0</v>
      </c>
      <c r="J702" s="68">
        <v>0</v>
      </c>
      <c r="K702" s="68">
        <v>0</v>
      </c>
      <c r="L702" s="68">
        <v>0</v>
      </c>
      <c r="M702" s="68">
        <v>0</v>
      </c>
      <c r="N702" s="68">
        <v>0</v>
      </c>
    </row>
    <row r="703" spans="1:14" x14ac:dyDescent="0.25">
      <c r="A703" s="69" t="s">
        <v>17</v>
      </c>
      <c r="B703" s="69" t="s">
        <v>274</v>
      </c>
      <c r="C703" s="69" t="s">
        <v>202</v>
      </c>
      <c r="D703" s="69" t="s">
        <v>203</v>
      </c>
      <c r="E703" s="69"/>
      <c r="F703" s="68">
        <v>1584</v>
      </c>
      <c r="G703" s="68">
        <v>336</v>
      </c>
      <c r="H703" s="68">
        <v>0</v>
      </c>
      <c r="I703" s="68">
        <v>0</v>
      </c>
      <c r="J703" s="68">
        <v>0</v>
      </c>
      <c r="K703" s="68">
        <v>85264</v>
      </c>
      <c r="L703" s="68">
        <v>0</v>
      </c>
      <c r="M703" s="68">
        <v>19072</v>
      </c>
      <c r="N703" s="68">
        <v>106256</v>
      </c>
    </row>
    <row r="704" spans="1:14" x14ac:dyDescent="0.25">
      <c r="A704" s="69" t="s">
        <v>17</v>
      </c>
      <c r="B704" s="69" t="s">
        <v>274</v>
      </c>
      <c r="C704" s="69" t="s">
        <v>204</v>
      </c>
      <c r="D704" s="69" t="s">
        <v>205</v>
      </c>
      <c r="E704" s="69"/>
      <c r="F704" s="68">
        <v>0</v>
      </c>
      <c r="G704" s="68">
        <v>0</v>
      </c>
      <c r="H704" s="68">
        <v>0</v>
      </c>
      <c r="I704" s="68">
        <v>0</v>
      </c>
      <c r="J704" s="68">
        <v>0</v>
      </c>
      <c r="K704" s="68">
        <v>0</v>
      </c>
      <c r="L704" s="68">
        <v>0</v>
      </c>
      <c r="M704" s="68">
        <v>0</v>
      </c>
      <c r="N704" s="68">
        <v>0</v>
      </c>
    </row>
    <row r="705" spans="1:14" x14ac:dyDescent="0.25">
      <c r="A705" s="69" t="s">
        <v>17</v>
      </c>
      <c r="B705" s="69" t="s">
        <v>274</v>
      </c>
      <c r="C705" s="69" t="s">
        <v>206</v>
      </c>
      <c r="D705" s="69" t="s">
        <v>207</v>
      </c>
      <c r="E705" s="69"/>
      <c r="F705" s="68">
        <v>0</v>
      </c>
      <c r="G705" s="68">
        <v>0</v>
      </c>
      <c r="H705" s="68">
        <v>0</v>
      </c>
      <c r="I705" s="68">
        <v>0</v>
      </c>
      <c r="J705" s="68">
        <v>0</v>
      </c>
      <c r="K705" s="68">
        <v>84381</v>
      </c>
      <c r="L705" s="68">
        <v>0</v>
      </c>
      <c r="M705" s="68">
        <v>0</v>
      </c>
      <c r="N705" s="68">
        <v>84381</v>
      </c>
    </row>
    <row r="706" spans="1:14" x14ac:dyDescent="0.25">
      <c r="A706" s="69" t="s">
        <v>17</v>
      </c>
      <c r="B706" s="69" t="s">
        <v>274</v>
      </c>
      <c r="C706" s="69" t="s">
        <v>208</v>
      </c>
      <c r="D706" s="69" t="s">
        <v>209</v>
      </c>
      <c r="E706" s="69"/>
      <c r="F706" s="68">
        <v>0</v>
      </c>
      <c r="G706" s="68">
        <v>110592</v>
      </c>
      <c r="H706" s="68">
        <v>57856</v>
      </c>
      <c r="I706" s="68">
        <v>0</v>
      </c>
      <c r="J706" s="68">
        <v>0</v>
      </c>
      <c r="K706" s="68">
        <v>0</v>
      </c>
      <c r="L706" s="68">
        <v>0</v>
      </c>
      <c r="M706" s="68">
        <v>1032</v>
      </c>
      <c r="N706" s="68">
        <v>169480</v>
      </c>
    </row>
    <row r="707" spans="1:14" x14ac:dyDescent="0.25">
      <c r="A707" s="69" t="s">
        <v>17</v>
      </c>
      <c r="B707" s="69" t="s">
        <v>274</v>
      </c>
      <c r="C707" s="69" t="s">
        <v>210</v>
      </c>
      <c r="D707" s="69" t="s">
        <v>211</v>
      </c>
      <c r="E707" s="69"/>
      <c r="F707" s="68">
        <v>0</v>
      </c>
      <c r="G707" s="68">
        <v>0</v>
      </c>
      <c r="H707" s="68">
        <v>0</v>
      </c>
      <c r="I707" s="68">
        <v>0</v>
      </c>
      <c r="J707" s="68">
        <v>9632</v>
      </c>
      <c r="K707" s="68">
        <v>0</v>
      </c>
      <c r="L707" s="68">
        <v>544</v>
      </c>
      <c r="M707" s="68">
        <v>0</v>
      </c>
      <c r="N707" s="68">
        <v>10176</v>
      </c>
    </row>
    <row r="708" spans="1:14" x14ac:dyDescent="0.25">
      <c r="A708" s="69" t="s">
        <v>17</v>
      </c>
      <c r="B708" s="69" t="s">
        <v>274</v>
      </c>
      <c r="C708" s="69" t="s">
        <v>212</v>
      </c>
      <c r="D708" s="69" t="s">
        <v>213</v>
      </c>
      <c r="E708" s="69"/>
      <c r="F708" s="68">
        <v>0</v>
      </c>
      <c r="G708" s="68">
        <v>0</v>
      </c>
      <c r="H708" s="68">
        <v>0</v>
      </c>
      <c r="I708" s="68">
        <v>0</v>
      </c>
      <c r="J708" s="68">
        <v>0</v>
      </c>
      <c r="K708" s="68">
        <v>0</v>
      </c>
      <c r="L708" s="68">
        <v>5000</v>
      </c>
      <c r="M708" s="68">
        <v>0</v>
      </c>
      <c r="N708" s="68">
        <v>5000</v>
      </c>
    </row>
    <row r="709" spans="1:14" x14ac:dyDescent="0.25">
      <c r="A709" s="69" t="s">
        <v>17</v>
      </c>
      <c r="B709" s="69" t="s">
        <v>274</v>
      </c>
      <c r="C709" s="69" t="s">
        <v>214</v>
      </c>
      <c r="D709" s="69" t="s">
        <v>215</v>
      </c>
      <c r="E709" s="69"/>
      <c r="F709" s="68">
        <v>0</v>
      </c>
      <c r="G709" s="68">
        <v>0</v>
      </c>
      <c r="H709" s="68">
        <v>0</v>
      </c>
      <c r="I709" s="68">
        <v>0</v>
      </c>
      <c r="J709" s="68">
        <v>7107</v>
      </c>
      <c r="K709" s="68">
        <v>0</v>
      </c>
      <c r="L709" s="68">
        <v>160</v>
      </c>
      <c r="M709" s="68">
        <v>0</v>
      </c>
      <c r="N709" s="68">
        <v>7267</v>
      </c>
    </row>
    <row r="710" spans="1:14" x14ac:dyDescent="0.25">
      <c r="A710" s="69" t="s">
        <v>17</v>
      </c>
      <c r="B710" s="69" t="s">
        <v>274</v>
      </c>
      <c r="C710" s="69" t="s">
        <v>216</v>
      </c>
      <c r="D710" s="69" t="s">
        <v>217</v>
      </c>
      <c r="E710" s="69"/>
      <c r="F710" s="68">
        <v>6048</v>
      </c>
      <c r="G710" s="68">
        <v>0</v>
      </c>
      <c r="H710" s="68">
        <v>0</v>
      </c>
      <c r="I710" s="68">
        <v>0</v>
      </c>
      <c r="J710" s="68">
        <v>0</v>
      </c>
      <c r="K710" s="68">
        <v>0</v>
      </c>
      <c r="L710" s="68">
        <v>0</v>
      </c>
      <c r="M710" s="68">
        <v>0</v>
      </c>
      <c r="N710" s="68">
        <v>6048</v>
      </c>
    </row>
    <row r="711" spans="1:14" x14ac:dyDescent="0.25">
      <c r="A711" s="69" t="s">
        <v>17</v>
      </c>
      <c r="B711" s="69" t="s">
        <v>274</v>
      </c>
      <c r="C711" s="69" t="s">
        <v>218</v>
      </c>
      <c r="D711" s="69" t="s">
        <v>219</v>
      </c>
      <c r="E711" s="69"/>
      <c r="F711" s="68">
        <v>8160</v>
      </c>
      <c r="G711" s="68">
        <v>0</v>
      </c>
      <c r="H711" s="68">
        <v>0</v>
      </c>
      <c r="I711" s="68">
        <v>0</v>
      </c>
      <c r="J711" s="68">
        <v>39232</v>
      </c>
      <c r="K711" s="68">
        <v>0</v>
      </c>
      <c r="L711" s="68">
        <v>1340</v>
      </c>
      <c r="M711" s="68">
        <v>0</v>
      </c>
      <c r="N711" s="68">
        <v>48732</v>
      </c>
    </row>
    <row r="712" spans="1:14" x14ac:dyDescent="0.25">
      <c r="A712" s="69" t="s">
        <v>17</v>
      </c>
      <c r="B712" s="69" t="s">
        <v>274</v>
      </c>
      <c r="C712" s="69" t="s">
        <v>220</v>
      </c>
      <c r="D712" s="69" t="s">
        <v>221</v>
      </c>
      <c r="E712" s="69"/>
      <c r="F712" s="68">
        <v>352032</v>
      </c>
      <c r="G712" s="68">
        <v>0</v>
      </c>
      <c r="H712" s="68">
        <v>0</v>
      </c>
      <c r="I712" s="68">
        <v>0</v>
      </c>
      <c r="J712" s="68">
        <v>2352</v>
      </c>
      <c r="K712" s="68">
        <v>0</v>
      </c>
      <c r="L712" s="68">
        <v>0</v>
      </c>
      <c r="M712" s="68">
        <v>0</v>
      </c>
      <c r="N712" s="68">
        <v>354384</v>
      </c>
    </row>
    <row r="713" spans="1:14" x14ac:dyDescent="0.25">
      <c r="A713" s="69" t="s">
        <v>17</v>
      </c>
      <c r="B713" s="69" t="s">
        <v>274</v>
      </c>
      <c r="C713" s="69" t="s">
        <v>222</v>
      </c>
      <c r="D713" s="69" t="s">
        <v>223</v>
      </c>
      <c r="E713" s="69"/>
      <c r="F713" s="68">
        <v>68032</v>
      </c>
      <c r="G713" s="68">
        <v>0</v>
      </c>
      <c r="H713" s="68">
        <v>0</v>
      </c>
      <c r="I713" s="68">
        <v>0</v>
      </c>
      <c r="J713" s="68">
        <v>176</v>
      </c>
      <c r="K713" s="68">
        <v>0</v>
      </c>
      <c r="L713" s="68">
        <v>0</v>
      </c>
      <c r="M713" s="68">
        <v>0</v>
      </c>
      <c r="N713" s="68">
        <v>68208</v>
      </c>
    </row>
    <row r="714" spans="1:14" x14ac:dyDescent="0.25">
      <c r="A714" s="69" t="s">
        <v>17</v>
      </c>
      <c r="B714" s="69" t="s">
        <v>274</v>
      </c>
      <c r="C714" s="69" t="s">
        <v>224</v>
      </c>
      <c r="D714" s="69" t="s">
        <v>225</v>
      </c>
      <c r="E714" s="69"/>
      <c r="F714" s="68">
        <v>1632</v>
      </c>
      <c r="G714" s="68">
        <v>0</v>
      </c>
      <c r="H714" s="68">
        <v>0</v>
      </c>
      <c r="I714" s="68">
        <v>0</v>
      </c>
      <c r="J714" s="68">
        <v>0</v>
      </c>
      <c r="K714" s="68">
        <v>0</v>
      </c>
      <c r="L714" s="68">
        <v>0</v>
      </c>
      <c r="M714" s="68">
        <v>0</v>
      </c>
      <c r="N714" s="68">
        <v>1632</v>
      </c>
    </row>
    <row r="715" spans="1:14" x14ac:dyDescent="0.25">
      <c r="A715" s="69" t="s">
        <v>17</v>
      </c>
      <c r="B715" s="69" t="s">
        <v>274</v>
      </c>
      <c r="C715" s="69" t="s">
        <v>226</v>
      </c>
      <c r="D715" s="69" t="s">
        <v>227</v>
      </c>
      <c r="E715" s="69"/>
      <c r="F715" s="68">
        <v>680896</v>
      </c>
      <c r="G715" s="68">
        <v>372896</v>
      </c>
      <c r="H715" s="68">
        <v>57856</v>
      </c>
      <c r="I715" s="68">
        <v>22016</v>
      </c>
      <c r="J715" s="68">
        <v>327875</v>
      </c>
      <c r="K715" s="68">
        <v>419757</v>
      </c>
      <c r="L715" s="68">
        <v>17412</v>
      </c>
      <c r="M715" s="68">
        <v>38736</v>
      </c>
      <c r="N715" s="68">
        <v>1937444</v>
      </c>
    </row>
    <row r="716" spans="1:14" x14ac:dyDescent="0.25">
      <c r="D716" s="67" t="s">
        <v>228</v>
      </c>
      <c r="E716" s="67"/>
    </row>
    <row r="717" spans="1:14" x14ac:dyDescent="0.25">
      <c r="A717" s="69" t="s">
        <v>17</v>
      </c>
      <c r="B717" s="69" t="s">
        <v>274</v>
      </c>
      <c r="C717" s="69" t="s">
        <v>229</v>
      </c>
      <c r="D717" s="69" t="s">
        <v>230</v>
      </c>
      <c r="E717" s="69"/>
      <c r="F717" s="68">
        <v>0</v>
      </c>
      <c r="G717" s="68">
        <v>0</v>
      </c>
      <c r="H717" s="68">
        <v>0</v>
      </c>
      <c r="I717" s="68">
        <v>0</v>
      </c>
      <c r="J717" s="68">
        <v>0</v>
      </c>
      <c r="K717" s="68">
        <v>0</v>
      </c>
      <c r="L717" s="68">
        <v>0</v>
      </c>
      <c r="M717" s="68">
        <v>0</v>
      </c>
      <c r="N717" s="68">
        <v>0</v>
      </c>
    </row>
    <row r="718" spans="1:14" x14ac:dyDescent="0.25">
      <c r="A718" s="69" t="s">
        <v>17</v>
      </c>
      <c r="B718" s="69" t="s">
        <v>274</v>
      </c>
      <c r="C718" s="69" t="s">
        <v>231</v>
      </c>
      <c r="D718" s="69" t="s">
        <v>232</v>
      </c>
      <c r="E718" s="69"/>
      <c r="F718" s="68">
        <v>0</v>
      </c>
      <c r="G718" s="68">
        <v>0</v>
      </c>
      <c r="H718" s="68">
        <v>0</v>
      </c>
      <c r="I718" s="68">
        <v>0</v>
      </c>
      <c r="J718" s="68">
        <v>0</v>
      </c>
      <c r="K718" s="68">
        <v>0</v>
      </c>
      <c r="L718" s="68">
        <v>0</v>
      </c>
      <c r="M718" s="68">
        <v>0</v>
      </c>
      <c r="N718" s="68">
        <v>0</v>
      </c>
    </row>
    <row r="719" spans="1:14" x14ac:dyDescent="0.25">
      <c r="A719" s="69" t="s">
        <v>17</v>
      </c>
      <c r="B719" s="69" t="s">
        <v>274</v>
      </c>
      <c r="C719" s="69" t="s">
        <v>233</v>
      </c>
      <c r="D719" s="69" t="s">
        <v>234</v>
      </c>
      <c r="E719" s="69"/>
      <c r="F719" s="68">
        <v>0</v>
      </c>
      <c r="G719" s="68">
        <v>0</v>
      </c>
      <c r="H719" s="68">
        <v>0</v>
      </c>
      <c r="I719" s="68">
        <v>0</v>
      </c>
      <c r="J719" s="68">
        <v>0</v>
      </c>
      <c r="K719" s="68">
        <v>0</v>
      </c>
      <c r="L719" s="68">
        <v>0</v>
      </c>
      <c r="M719" s="68">
        <v>0</v>
      </c>
      <c r="N719" s="68">
        <v>0</v>
      </c>
    </row>
    <row r="720" spans="1:14" x14ac:dyDescent="0.25">
      <c r="A720" s="69" t="s">
        <v>17</v>
      </c>
      <c r="B720" s="69" t="s">
        <v>274</v>
      </c>
      <c r="C720" s="69" t="s">
        <v>235</v>
      </c>
      <c r="D720" s="69" t="s">
        <v>236</v>
      </c>
      <c r="E720" s="69"/>
      <c r="F720" s="68">
        <v>0</v>
      </c>
      <c r="G720" s="68">
        <v>0</v>
      </c>
      <c r="H720" s="68">
        <v>0</v>
      </c>
      <c r="I720" s="68">
        <v>0</v>
      </c>
      <c r="J720" s="68">
        <v>0</v>
      </c>
      <c r="K720" s="68">
        <v>0</v>
      </c>
      <c r="L720" s="68">
        <v>0</v>
      </c>
      <c r="M720" s="68">
        <v>0</v>
      </c>
      <c r="N720" s="68">
        <v>0</v>
      </c>
    </row>
    <row r="721" spans="1:14" x14ac:dyDescent="0.25">
      <c r="A721" s="69" t="s">
        <v>17</v>
      </c>
      <c r="B721" s="69" t="s">
        <v>274</v>
      </c>
      <c r="C721" s="69" t="s">
        <v>237</v>
      </c>
      <c r="D721" s="69" t="s">
        <v>238</v>
      </c>
      <c r="E721" s="69"/>
      <c r="F721" s="68">
        <v>0</v>
      </c>
      <c r="G721" s="68">
        <v>0</v>
      </c>
      <c r="H721" s="68">
        <v>0</v>
      </c>
      <c r="I721" s="68">
        <v>0</v>
      </c>
      <c r="J721" s="68">
        <v>0</v>
      </c>
      <c r="K721" s="68">
        <v>0</v>
      </c>
      <c r="L721" s="68">
        <v>0</v>
      </c>
      <c r="M721" s="68">
        <v>0</v>
      </c>
      <c r="N721" s="68">
        <v>0</v>
      </c>
    </row>
    <row r="724" spans="1:14" x14ac:dyDescent="0.25">
      <c r="A724" s="67" t="s">
        <v>275</v>
      </c>
    </row>
    <row r="725" spans="1:14" x14ac:dyDescent="0.25">
      <c r="A725" s="69" t="s">
        <v>0</v>
      </c>
      <c r="B725" s="69" t="s">
        <v>162</v>
      </c>
      <c r="C725" s="69" t="s">
        <v>115</v>
      </c>
      <c r="D725" s="67" t="s">
        <v>129</v>
      </c>
      <c r="E725" s="67"/>
      <c r="F725" s="68" t="s">
        <v>163</v>
      </c>
      <c r="G725" s="68" t="s">
        <v>164</v>
      </c>
      <c r="H725" s="68" t="s">
        <v>165</v>
      </c>
      <c r="I725" s="68" t="s">
        <v>166</v>
      </c>
      <c r="J725" s="68" t="s">
        <v>167</v>
      </c>
      <c r="K725" s="68" t="s">
        <v>168</v>
      </c>
      <c r="L725" s="68" t="s">
        <v>169</v>
      </c>
      <c r="M725" s="68" t="s">
        <v>170</v>
      </c>
      <c r="N725" s="68" t="s">
        <v>1</v>
      </c>
    </row>
    <row r="726" spans="1:14" x14ac:dyDescent="0.25">
      <c r="A726" s="69" t="s">
        <v>19</v>
      </c>
      <c r="B726" s="69" t="s">
        <v>276</v>
      </c>
      <c r="C726" s="69" t="s">
        <v>172</v>
      </c>
      <c r="D726" s="69" t="s">
        <v>173</v>
      </c>
      <c r="E726" s="69"/>
      <c r="F726" s="68">
        <v>20432</v>
      </c>
      <c r="G726" s="68">
        <v>0</v>
      </c>
      <c r="H726" s="68">
        <v>0</v>
      </c>
      <c r="I726" s="68">
        <v>0</v>
      </c>
      <c r="J726" s="68">
        <v>0</v>
      </c>
      <c r="K726" s="68">
        <v>0</v>
      </c>
      <c r="L726" s="68">
        <v>12960</v>
      </c>
      <c r="M726" s="68">
        <v>0</v>
      </c>
      <c r="N726" s="68">
        <v>33392</v>
      </c>
    </row>
    <row r="727" spans="1:14" x14ac:dyDescent="0.25">
      <c r="A727" s="69" t="s">
        <v>19</v>
      </c>
      <c r="B727" s="69" t="s">
        <v>276</v>
      </c>
      <c r="C727" s="69" t="s">
        <v>174</v>
      </c>
      <c r="D727" s="69" t="s">
        <v>175</v>
      </c>
      <c r="E727" s="69"/>
      <c r="F727" s="68">
        <v>0</v>
      </c>
      <c r="G727" s="68">
        <v>0</v>
      </c>
      <c r="H727" s="68">
        <v>0</v>
      </c>
      <c r="I727" s="68">
        <v>0</v>
      </c>
      <c r="J727" s="68">
        <v>61312</v>
      </c>
      <c r="K727" s="68">
        <v>0</v>
      </c>
      <c r="L727" s="68">
        <v>1448</v>
      </c>
      <c r="M727" s="68">
        <v>0</v>
      </c>
      <c r="N727" s="68">
        <v>62760</v>
      </c>
    </row>
    <row r="728" spans="1:14" x14ac:dyDescent="0.25">
      <c r="A728" s="69" t="s">
        <v>19</v>
      </c>
      <c r="B728" s="69" t="s">
        <v>276</v>
      </c>
      <c r="C728" s="69" t="s">
        <v>176</v>
      </c>
      <c r="D728" s="69" t="s">
        <v>177</v>
      </c>
      <c r="E728" s="69"/>
      <c r="F728" s="68">
        <v>0</v>
      </c>
      <c r="G728" s="68">
        <v>189616</v>
      </c>
      <c r="H728" s="68">
        <v>0</v>
      </c>
      <c r="I728" s="68">
        <v>0</v>
      </c>
      <c r="J728" s="68">
        <v>0</v>
      </c>
      <c r="K728" s="68">
        <v>0</v>
      </c>
      <c r="L728" s="68">
        <v>0</v>
      </c>
      <c r="M728" s="68">
        <v>0</v>
      </c>
      <c r="N728" s="68">
        <v>189616</v>
      </c>
    </row>
    <row r="729" spans="1:14" x14ac:dyDescent="0.25">
      <c r="A729" s="69" t="s">
        <v>19</v>
      </c>
      <c r="B729" s="69" t="s">
        <v>276</v>
      </c>
      <c r="C729" s="69" t="s">
        <v>178</v>
      </c>
      <c r="D729" s="69" t="s">
        <v>179</v>
      </c>
      <c r="E729" s="69"/>
      <c r="F729" s="68">
        <v>31152</v>
      </c>
      <c r="G729" s="68">
        <v>76992</v>
      </c>
      <c r="H729" s="68">
        <v>0</v>
      </c>
      <c r="I729" s="68">
        <v>0</v>
      </c>
      <c r="J729" s="68">
        <v>31712</v>
      </c>
      <c r="K729" s="68">
        <v>16656</v>
      </c>
      <c r="L729" s="68">
        <v>19999</v>
      </c>
      <c r="M729" s="68">
        <v>384</v>
      </c>
      <c r="N729" s="68">
        <v>176895</v>
      </c>
    </row>
    <row r="730" spans="1:14" x14ac:dyDescent="0.25">
      <c r="A730" s="69" t="s">
        <v>19</v>
      </c>
      <c r="B730" s="69" t="s">
        <v>276</v>
      </c>
      <c r="C730" s="69" t="s">
        <v>180</v>
      </c>
      <c r="D730" s="69" t="s">
        <v>181</v>
      </c>
      <c r="E730" s="69"/>
      <c r="F730" s="68">
        <v>0</v>
      </c>
      <c r="G730" s="68">
        <v>0</v>
      </c>
      <c r="H730" s="68">
        <v>0</v>
      </c>
      <c r="I730" s="68">
        <v>0</v>
      </c>
      <c r="J730" s="68">
        <v>0</v>
      </c>
      <c r="K730" s="68">
        <v>0</v>
      </c>
      <c r="L730" s="68">
        <v>0</v>
      </c>
      <c r="M730" s="68">
        <v>0</v>
      </c>
      <c r="N730" s="68">
        <v>0</v>
      </c>
    </row>
    <row r="731" spans="1:14" x14ac:dyDescent="0.25">
      <c r="A731" s="69" t="s">
        <v>19</v>
      </c>
      <c r="B731" s="69" t="s">
        <v>276</v>
      </c>
      <c r="C731" s="69" t="s">
        <v>182</v>
      </c>
      <c r="D731" s="69" t="s">
        <v>183</v>
      </c>
      <c r="E731" s="69"/>
      <c r="F731" s="68">
        <v>288</v>
      </c>
      <c r="G731" s="68">
        <v>0</v>
      </c>
      <c r="H731" s="68">
        <v>0</v>
      </c>
      <c r="I731" s="68">
        <v>0</v>
      </c>
      <c r="J731" s="68">
        <v>864</v>
      </c>
      <c r="K731" s="68">
        <v>0</v>
      </c>
      <c r="L731" s="68">
        <v>0</v>
      </c>
      <c r="M731" s="68">
        <v>0</v>
      </c>
      <c r="N731" s="68">
        <v>1152</v>
      </c>
    </row>
    <row r="732" spans="1:14" x14ac:dyDescent="0.25">
      <c r="A732" s="69" t="s">
        <v>19</v>
      </c>
      <c r="B732" s="69" t="s">
        <v>276</v>
      </c>
      <c r="C732" s="69" t="s">
        <v>184</v>
      </c>
      <c r="D732" s="69" t="s">
        <v>185</v>
      </c>
      <c r="E732" s="69"/>
      <c r="F732" s="68">
        <v>0</v>
      </c>
      <c r="G732" s="68">
        <v>4992</v>
      </c>
      <c r="H732" s="68">
        <v>0</v>
      </c>
      <c r="I732" s="68">
        <v>0</v>
      </c>
      <c r="J732" s="68">
        <v>0</v>
      </c>
      <c r="K732" s="68">
        <v>7776</v>
      </c>
      <c r="L732" s="68">
        <v>0</v>
      </c>
      <c r="M732" s="68">
        <v>8875</v>
      </c>
      <c r="N732" s="68">
        <v>21643</v>
      </c>
    </row>
    <row r="733" spans="1:14" x14ac:dyDescent="0.25">
      <c r="A733" s="69" t="s">
        <v>19</v>
      </c>
      <c r="B733" s="69" t="s">
        <v>276</v>
      </c>
      <c r="C733" s="69" t="s">
        <v>186</v>
      </c>
      <c r="D733" s="69" t="s">
        <v>187</v>
      </c>
      <c r="E733" s="69"/>
      <c r="F733" s="68">
        <v>0</v>
      </c>
      <c r="G733" s="68">
        <v>0</v>
      </c>
      <c r="H733" s="68">
        <v>0</v>
      </c>
      <c r="I733" s="68">
        <v>0</v>
      </c>
      <c r="J733" s="68">
        <v>64</v>
      </c>
      <c r="K733" s="68">
        <v>0</v>
      </c>
      <c r="L733" s="68">
        <v>168</v>
      </c>
      <c r="M733" s="68">
        <v>0</v>
      </c>
      <c r="N733" s="68">
        <v>232</v>
      </c>
    </row>
    <row r="734" spans="1:14" x14ac:dyDescent="0.25">
      <c r="A734" s="69" t="s">
        <v>19</v>
      </c>
      <c r="B734" s="69" t="s">
        <v>276</v>
      </c>
      <c r="C734" s="69" t="s">
        <v>188</v>
      </c>
      <c r="D734" s="69" t="s">
        <v>189</v>
      </c>
      <c r="E734" s="69"/>
      <c r="F734" s="68">
        <v>15120</v>
      </c>
      <c r="G734" s="68">
        <v>10496</v>
      </c>
      <c r="H734" s="68">
        <v>0</v>
      </c>
      <c r="I734" s="68">
        <v>0</v>
      </c>
      <c r="J734" s="68">
        <v>110672</v>
      </c>
      <c r="K734" s="68">
        <v>480</v>
      </c>
      <c r="L734" s="68">
        <v>23880</v>
      </c>
      <c r="M734" s="68">
        <v>0</v>
      </c>
      <c r="N734" s="68">
        <v>160648</v>
      </c>
    </row>
    <row r="735" spans="1:14" x14ac:dyDescent="0.25">
      <c r="A735" s="69" t="s">
        <v>19</v>
      </c>
      <c r="B735" s="69" t="s">
        <v>276</v>
      </c>
      <c r="C735" s="69" t="s">
        <v>190</v>
      </c>
      <c r="D735" s="69" t="s">
        <v>191</v>
      </c>
      <c r="E735" s="69"/>
      <c r="F735" s="68">
        <v>0</v>
      </c>
      <c r="G735" s="68">
        <v>0</v>
      </c>
      <c r="H735" s="68">
        <v>0</v>
      </c>
      <c r="I735" s="68">
        <v>0</v>
      </c>
      <c r="J735" s="68">
        <v>0</v>
      </c>
      <c r="K735" s="68">
        <v>0</v>
      </c>
      <c r="L735" s="68">
        <v>0</v>
      </c>
      <c r="M735" s="68">
        <v>0</v>
      </c>
      <c r="N735" s="68">
        <v>0</v>
      </c>
    </row>
    <row r="736" spans="1:14" x14ac:dyDescent="0.25">
      <c r="A736" s="69" t="s">
        <v>19</v>
      </c>
      <c r="B736" s="69" t="s">
        <v>276</v>
      </c>
      <c r="C736" s="69" t="s">
        <v>192</v>
      </c>
      <c r="D736" s="69" t="s">
        <v>193</v>
      </c>
      <c r="E736" s="69"/>
      <c r="F736" s="68">
        <v>0</v>
      </c>
      <c r="G736" s="68">
        <v>0</v>
      </c>
      <c r="H736" s="68">
        <v>0</v>
      </c>
      <c r="I736" s="68">
        <v>0</v>
      </c>
      <c r="J736" s="68">
        <v>0</v>
      </c>
      <c r="K736" s="68">
        <v>8064</v>
      </c>
      <c r="L736" s="68">
        <v>0</v>
      </c>
      <c r="M736" s="68">
        <v>2038</v>
      </c>
      <c r="N736" s="68">
        <v>10102</v>
      </c>
    </row>
    <row r="737" spans="1:14" x14ac:dyDescent="0.25">
      <c r="A737" s="69" t="s">
        <v>19</v>
      </c>
      <c r="B737" s="69" t="s">
        <v>276</v>
      </c>
      <c r="C737" s="69" t="s">
        <v>194</v>
      </c>
      <c r="D737" s="69" t="s">
        <v>195</v>
      </c>
      <c r="E737" s="69"/>
      <c r="F737" s="68">
        <v>271392</v>
      </c>
      <c r="G737" s="68">
        <v>0</v>
      </c>
      <c r="H737" s="68">
        <v>0</v>
      </c>
      <c r="I737" s="68">
        <v>51696</v>
      </c>
      <c r="J737" s="68">
        <v>0</v>
      </c>
      <c r="K737" s="68">
        <v>0</v>
      </c>
      <c r="L737" s="68">
        <v>0</v>
      </c>
      <c r="M737" s="68">
        <v>0</v>
      </c>
      <c r="N737" s="68">
        <v>323088</v>
      </c>
    </row>
    <row r="738" spans="1:14" x14ac:dyDescent="0.25">
      <c r="A738" s="69" t="s">
        <v>19</v>
      </c>
      <c r="B738" s="69" t="s">
        <v>276</v>
      </c>
      <c r="C738" s="69" t="s">
        <v>196</v>
      </c>
      <c r="D738" s="69" t="s">
        <v>197</v>
      </c>
      <c r="E738" s="69"/>
      <c r="F738" s="68">
        <v>28304</v>
      </c>
      <c r="G738" s="68">
        <v>0</v>
      </c>
      <c r="H738" s="68">
        <v>0</v>
      </c>
      <c r="I738" s="68">
        <v>0</v>
      </c>
      <c r="J738" s="68">
        <v>0</v>
      </c>
      <c r="K738" s="68">
        <v>0</v>
      </c>
      <c r="L738" s="68">
        <v>0</v>
      </c>
      <c r="M738" s="68">
        <v>0</v>
      </c>
      <c r="N738" s="68">
        <v>28304</v>
      </c>
    </row>
    <row r="739" spans="1:14" x14ac:dyDescent="0.25">
      <c r="A739" s="69" t="s">
        <v>19</v>
      </c>
      <c r="B739" s="69" t="s">
        <v>276</v>
      </c>
      <c r="C739" s="69" t="s">
        <v>198</v>
      </c>
      <c r="D739" s="69" t="s">
        <v>199</v>
      </c>
      <c r="E739" s="69"/>
      <c r="F739" s="68">
        <v>0</v>
      </c>
      <c r="G739" s="68">
        <v>0</v>
      </c>
      <c r="H739" s="68">
        <v>0</v>
      </c>
      <c r="I739" s="68">
        <v>0</v>
      </c>
      <c r="J739" s="68">
        <v>0</v>
      </c>
      <c r="K739" s="68">
        <v>18000</v>
      </c>
      <c r="L739" s="68">
        <v>0</v>
      </c>
      <c r="M739" s="68">
        <v>4320</v>
      </c>
      <c r="N739" s="68">
        <v>22320</v>
      </c>
    </row>
    <row r="740" spans="1:14" x14ac:dyDescent="0.25">
      <c r="A740" s="69" t="s">
        <v>19</v>
      </c>
      <c r="B740" s="69" t="s">
        <v>276</v>
      </c>
      <c r="C740" s="69" t="s">
        <v>200</v>
      </c>
      <c r="D740" s="69" t="s">
        <v>201</v>
      </c>
      <c r="E740" s="69"/>
      <c r="F740" s="68">
        <v>0</v>
      </c>
      <c r="G740" s="68">
        <v>0</v>
      </c>
      <c r="H740" s="68">
        <v>0</v>
      </c>
      <c r="I740" s="68">
        <v>0</v>
      </c>
      <c r="J740" s="68">
        <v>0</v>
      </c>
      <c r="K740" s="68">
        <v>0</v>
      </c>
      <c r="L740" s="68">
        <v>0</v>
      </c>
      <c r="M740" s="68">
        <v>0</v>
      </c>
      <c r="N740" s="68">
        <v>0</v>
      </c>
    </row>
    <row r="741" spans="1:14" x14ac:dyDescent="0.25">
      <c r="A741" s="69" t="s">
        <v>19</v>
      </c>
      <c r="B741" s="69" t="s">
        <v>276</v>
      </c>
      <c r="C741" s="69" t="s">
        <v>202</v>
      </c>
      <c r="D741" s="69" t="s">
        <v>203</v>
      </c>
      <c r="E741" s="69"/>
      <c r="F741" s="68">
        <v>9504</v>
      </c>
      <c r="G741" s="68">
        <v>736</v>
      </c>
      <c r="H741" s="68">
        <v>0</v>
      </c>
      <c r="I741" s="68">
        <v>0</v>
      </c>
      <c r="J741" s="68">
        <v>0</v>
      </c>
      <c r="K741" s="68">
        <v>54496</v>
      </c>
      <c r="L741" s="68">
        <v>0</v>
      </c>
      <c r="M741" s="68">
        <v>10608</v>
      </c>
      <c r="N741" s="68">
        <v>75344</v>
      </c>
    </row>
    <row r="742" spans="1:14" x14ac:dyDescent="0.25">
      <c r="A742" s="69" t="s">
        <v>19</v>
      </c>
      <c r="B742" s="69" t="s">
        <v>276</v>
      </c>
      <c r="C742" s="69" t="s">
        <v>204</v>
      </c>
      <c r="D742" s="69" t="s">
        <v>205</v>
      </c>
      <c r="E742" s="69"/>
      <c r="F742" s="68">
        <v>0</v>
      </c>
      <c r="G742" s="68">
        <v>0</v>
      </c>
      <c r="H742" s="68">
        <v>0</v>
      </c>
      <c r="I742" s="68">
        <v>0</v>
      </c>
      <c r="J742" s="68">
        <v>0</v>
      </c>
      <c r="K742" s="68">
        <v>0</v>
      </c>
      <c r="L742" s="68">
        <v>0</v>
      </c>
      <c r="M742" s="68">
        <v>0</v>
      </c>
      <c r="N742" s="68">
        <v>0</v>
      </c>
    </row>
    <row r="743" spans="1:14" x14ac:dyDescent="0.25">
      <c r="A743" s="69" t="s">
        <v>19</v>
      </c>
      <c r="B743" s="69" t="s">
        <v>276</v>
      </c>
      <c r="C743" s="69" t="s">
        <v>206</v>
      </c>
      <c r="D743" s="69" t="s">
        <v>207</v>
      </c>
      <c r="E743" s="69"/>
      <c r="F743" s="68">
        <v>0</v>
      </c>
      <c r="G743" s="68">
        <v>0</v>
      </c>
      <c r="H743" s="68">
        <v>0</v>
      </c>
      <c r="I743" s="68">
        <v>0</v>
      </c>
      <c r="J743" s="68">
        <v>0</v>
      </c>
      <c r="K743" s="68">
        <v>25440</v>
      </c>
      <c r="L743" s="68">
        <v>0</v>
      </c>
      <c r="M743" s="68">
        <v>0</v>
      </c>
      <c r="N743" s="68">
        <v>25440</v>
      </c>
    </row>
    <row r="744" spans="1:14" x14ac:dyDescent="0.25">
      <c r="A744" s="69" t="s">
        <v>19</v>
      </c>
      <c r="B744" s="69" t="s">
        <v>276</v>
      </c>
      <c r="C744" s="69" t="s">
        <v>208</v>
      </c>
      <c r="D744" s="69" t="s">
        <v>209</v>
      </c>
      <c r="E744" s="69"/>
      <c r="F744" s="68">
        <v>0</v>
      </c>
      <c r="G744" s="68">
        <v>151456</v>
      </c>
      <c r="H744" s="68">
        <v>116613</v>
      </c>
      <c r="I744" s="68">
        <v>0</v>
      </c>
      <c r="J744" s="68">
        <v>0</v>
      </c>
      <c r="K744" s="68">
        <v>0</v>
      </c>
      <c r="L744" s="68">
        <v>0</v>
      </c>
      <c r="M744" s="68">
        <v>0</v>
      </c>
      <c r="N744" s="68">
        <v>268069</v>
      </c>
    </row>
    <row r="745" spans="1:14" x14ac:dyDescent="0.25">
      <c r="A745" s="69" t="s">
        <v>19</v>
      </c>
      <c r="B745" s="69" t="s">
        <v>276</v>
      </c>
      <c r="C745" s="69" t="s">
        <v>210</v>
      </c>
      <c r="D745" s="69" t="s">
        <v>211</v>
      </c>
      <c r="E745" s="69"/>
      <c r="F745" s="68">
        <v>0</v>
      </c>
      <c r="G745" s="68">
        <v>0</v>
      </c>
      <c r="H745" s="68">
        <v>0</v>
      </c>
      <c r="I745" s="68">
        <v>0</v>
      </c>
      <c r="J745" s="68">
        <v>39984</v>
      </c>
      <c r="K745" s="68">
        <v>0</v>
      </c>
      <c r="L745" s="68">
        <v>352</v>
      </c>
      <c r="M745" s="68">
        <v>0</v>
      </c>
      <c r="N745" s="68">
        <v>40336</v>
      </c>
    </row>
    <row r="746" spans="1:14" x14ac:dyDescent="0.25">
      <c r="A746" s="69" t="s">
        <v>19</v>
      </c>
      <c r="B746" s="69" t="s">
        <v>276</v>
      </c>
      <c r="C746" s="69" t="s">
        <v>212</v>
      </c>
      <c r="D746" s="69" t="s">
        <v>213</v>
      </c>
      <c r="E746" s="69"/>
      <c r="F746" s="68">
        <v>0</v>
      </c>
      <c r="G746" s="68">
        <v>0</v>
      </c>
      <c r="H746" s="68">
        <v>0</v>
      </c>
      <c r="I746" s="68">
        <v>0</v>
      </c>
      <c r="J746" s="68">
        <v>0</v>
      </c>
      <c r="K746" s="68">
        <v>0</v>
      </c>
      <c r="L746" s="68">
        <v>240</v>
      </c>
      <c r="M746" s="68">
        <v>0</v>
      </c>
      <c r="N746" s="68">
        <v>240</v>
      </c>
    </row>
    <row r="747" spans="1:14" x14ac:dyDescent="0.25">
      <c r="A747" s="69" t="s">
        <v>19</v>
      </c>
      <c r="B747" s="69" t="s">
        <v>276</v>
      </c>
      <c r="C747" s="69" t="s">
        <v>214</v>
      </c>
      <c r="D747" s="69" t="s">
        <v>215</v>
      </c>
      <c r="E747" s="69"/>
      <c r="F747" s="68">
        <v>0</v>
      </c>
      <c r="G747" s="68">
        <v>0</v>
      </c>
      <c r="H747" s="68">
        <v>0</v>
      </c>
      <c r="I747" s="68">
        <v>0</v>
      </c>
      <c r="J747" s="68">
        <v>3456</v>
      </c>
      <c r="K747" s="68">
        <v>0</v>
      </c>
      <c r="L747" s="68">
        <v>0</v>
      </c>
      <c r="M747" s="68">
        <v>0</v>
      </c>
      <c r="N747" s="68">
        <v>3456</v>
      </c>
    </row>
    <row r="748" spans="1:14" x14ac:dyDescent="0.25">
      <c r="A748" s="69" t="s">
        <v>19</v>
      </c>
      <c r="B748" s="69" t="s">
        <v>276</v>
      </c>
      <c r="C748" s="69" t="s">
        <v>216</v>
      </c>
      <c r="D748" s="69" t="s">
        <v>217</v>
      </c>
      <c r="E748" s="69"/>
      <c r="F748" s="68">
        <v>29664</v>
      </c>
      <c r="G748" s="68">
        <v>0</v>
      </c>
      <c r="H748" s="68">
        <v>0</v>
      </c>
      <c r="I748" s="68">
        <v>0</v>
      </c>
      <c r="J748" s="68">
        <v>0</v>
      </c>
      <c r="K748" s="68">
        <v>0</v>
      </c>
      <c r="L748" s="68">
        <v>0</v>
      </c>
      <c r="M748" s="68">
        <v>0</v>
      </c>
      <c r="N748" s="68">
        <v>29664</v>
      </c>
    </row>
    <row r="749" spans="1:14" x14ac:dyDescent="0.25">
      <c r="A749" s="69" t="s">
        <v>19</v>
      </c>
      <c r="B749" s="69" t="s">
        <v>276</v>
      </c>
      <c r="C749" s="69" t="s">
        <v>218</v>
      </c>
      <c r="D749" s="69" t="s">
        <v>219</v>
      </c>
      <c r="E749" s="69"/>
      <c r="F749" s="68">
        <v>14448</v>
      </c>
      <c r="G749" s="68">
        <v>0</v>
      </c>
      <c r="H749" s="68">
        <v>0</v>
      </c>
      <c r="I749" s="68">
        <v>0</v>
      </c>
      <c r="J749" s="68">
        <v>26064</v>
      </c>
      <c r="K749" s="68">
        <v>0</v>
      </c>
      <c r="L749" s="68">
        <v>0</v>
      </c>
      <c r="M749" s="68">
        <v>0</v>
      </c>
      <c r="N749" s="68">
        <v>40512</v>
      </c>
    </row>
    <row r="750" spans="1:14" x14ac:dyDescent="0.25">
      <c r="A750" s="69" t="s">
        <v>19</v>
      </c>
      <c r="B750" s="69" t="s">
        <v>276</v>
      </c>
      <c r="C750" s="69" t="s">
        <v>220</v>
      </c>
      <c r="D750" s="69" t="s">
        <v>221</v>
      </c>
      <c r="E750" s="69"/>
      <c r="F750" s="68">
        <v>298240</v>
      </c>
      <c r="G750" s="68">
        <v>0</v>
      </c>
      <c r="H750" s="68">
        <v>0</v>
      </c>
      <c r="I750" s="68">
        <v>0</v>
      </c>
      <c r="J750" s="68">
        <v>0</v>
      </c>
      <c r="K750" s="68">
        <v>0</v>
      </c>
      <c r="L750" s="68">
        <v>0</v>
      </c>
      <c r="M750" s="68">
        <v>0</v>
      </c>
      <c r="N750" s="68">
        <v>298240</v>
      </c>
    </row>
    <row r="751" spans="1:14" x14ac:dyDescent="0.25">
      <c r="A751" s="69" t="s">
        <v>19</v>
      </c>
      <c r="B751" s="69" t="s">
        <v>276</v>
      </c>
      <c r="C751" s="69" t="s">
        <v>222</v>
      </c>
      <c r="D751" s="69" t="s">
        <v>223</v>
      </c>
      <c r="E751" s="69"/>
      <c r="F751" s="68">
        <v>100432</v>
      </c>
      <c r="G751" s="68">
        <v>0</v>
      </c>
      <c r="H751" s="68">
        <v>0</v>
      </c>
      <c r="I751" s="68">
        <v>0</v>
      </c>
      <c r="J751" s="68">
        <v>3168</v>
      </c>
      <c r="K751" s="68">
        <v>0</v>
      </c>
      <c r="L751" s="68">
        <v>0</v>
      </c>
      <c r="M751" s="68">
        <v>0</v>
      </c>
      <c r="N751" s="68">
        <v>103600</v>
      </c>
    </row>
    <row r="752" spans="1:14" x14ac:dyDescent="0.25">
      <c r="A752" s="69" t="s">
        <v>19</v>
      </c>
      <c r="B752" s="69" t="s">
        <v>276</v>
      </c>
      <c r="C752" s="69" t="s">
        <v>224</v>
      </c>
      <c r="D752" s="69" t="s">
        <v>225</v>
      </c>
      <c r="E752" s="69"/>
      <c r="F752" s="68">
        <v>0</v>
      </c>
      <c r="G752" s="68">
        <v>0</v>
      </c>
      <c r="H752" s="68">
        <v>0</v>
      </c>
      <c r="I752" s="68">
        <v>0</v>
      </c>
      <c r="J752" s="68">
        <v>0</v>
      </c>
      <c r="K752" s="68">
        <v>0</v>
      </c>
      <c r="L752" s="68">
        <v>0</v>
      </c>
      <c r="M752" s="68">
        <v>0</v>
      </c>
      <c r="N752" s="68">
        <v>0</v>
      </c>
    </row>
    <row r="753" spans="1:14" x14ac:dyDescent="0.25">
      <c r="A753" s="69" t="s">
        <v>19</v>
      </c>
      <c r="B753" s="69" t="s">
        <v>276</v>
      </c>
      <c r="C753" s="69" t="s">
        <v>226</v>
      </c>
      <c r="D753" s="69" t="s">
        <v>227</v>
      </c>
      <c r="E753" s="69"/>
      <c r="F753" s="68">
        <v>818976</v>
      </c>
      <c r="G753" s="68">
        <v>434288</v>
      </c>
      <c r="H753" s="68">
        <v>116613</v>
      </c>
      <c r="I753" s="68">
        <v>51696</v>
      </c>
      <c r="J753" s="68">
        <v>277296</v>
      </c>
      <c r="K753" s="68">
        <v>130912</v>
      </c>
      <c r="L753" s="68">
        <v>59047</v>
      </c>
      <c r="M753" s="68">
        <v>26225</v>
      </c>
      <c r="N753" s="68">
        <v>1915053</v>
      </c>
    </row>
    <row r="754" spans="1:14" x14ac:dyDescent="0.25">
      <c r="D754" s="67" t="s">
        <v>228</v>
      </c>
      <c r="E754" s="67"/>
    </row>
    <row r="755" spans="1:14" x14ac:dyDescent="0.25">
      <c r="A755" s="69" t="s">
        <v>19</v>
      </c>
      <c r="B755" s="69" t="s">
        <v>276</v>
      </c>
      <c r="C755" s="69" t="s">
        <v>229</v>
      </c>
      <c r="D755" s="69" t="s">
        <v>230</v>
      </c>
      <c r="E755" s="69"/>
      <c r="F755" s="68">
        <v>0</v>
      </c>
      <c r="G755" s="68">
        <v>0</v>
      </c>
      <c r="H755" s="68">
        <v>0</v>
      </c>
      <c r="I755" s="68">
        <v>0</v>
      </c>
      <c r="J755" s="68">
        <v>0</v>
      </c>
      <c r="K755" s="68">
        <v>0</v>
      </c>
      <c r="L755" s="68">
        <v>0</v>
      </c>
      <c r="M755" s="68">
        <v>0</v>
      </c>
      <c r="N755" s="68">
        <v>0</v>
      </c>
    </row>
    <row r="756" spans="1:14" x14ac:dyDescent="0.25">
      <c r="A756" s="69" t="s">
        <v>19</v>
      </c>
      <c r="B756" s="69" t="s">
        <v>276</v>
      </c>
      <c r="C756" s="69" t="s">
        <v>231</v>
      </c>
      <c r="D756" s="69" t="s">
        <v>232</v>
      </c>
      <c r="E756" s="69"/>
      <c r="F756" s="68">
        <v>0</v>
      </c>
      <c r="G756" s="68">
        <v>0</v>
      </c>
      <c r="H756" s="68">
        <v>0</v>
      </c>
      <c r="I756" s="68">
        <v>0</v>
      </c>
      <c r="J756" s="68">
        <v>0</v>
      </c>
      <c r="K756" s="68">
        <v>0</v>
      </c>
      <c r="L756" s="68">
        <v>0</v>
      </c>
      <c r="M756" s="68">
        <v>0</v>
      </c>
      <c r="N756" s="68">
        <v>0</v>
      </c>
    </row>
    <row r="757" spans="1:14" x14ac:dyDescent="0.25">
      <c r="A757" s="69" t="s">
        <v>19</v>
      </c>
      <c r="B757" s="69" t="s">
        <v>276</v>
      </c>
      <c r="C757" s="69" t="s">
        <v>233</v>
      </c>
      <c r="D757" s="69" t="s">
        <v>234</v>
      </c>
      <c r="E757" s="69"/>
      <c r="F757" s="68">
        <v>0</v>
      </c>
      <c r="G757" s="68">
        <v>0</v>
      </c>
      <c r="H757" s="68">
        <v>0</v>
      </c>
      <c r="I757" s="68">
        <v>0</v>
      </c>
      <c r="J757" s="68">
        <v>0</v>
      </c>
      <c r="K757" s="68">
        <v>0</v>
      </c>
      <c r="L757" s="68">
        <v>0</v>
      </c>
      <c r="M757" s="68">
        <v>0</v>
      </c>
      <c r="N757" s="68">
        <v>0</v>
      </c>
    </row>
    <row r="758" spans="1:14" x14ac:dyDescent="0.25">
      <c r="A758" s="69" t="s">
        <v>19</v>
      </c>
      <c r="B758" s="69" t="s">
        <v>276</v>
      </c>
      <c r="C758" s="69" t="s">
        <v>235</v>
      </c>
      <c r="D758" s="69" t="s">
        <v>236</v>
      </c>
      <c r="E758" s="69"/>
      <c r="F758" s="68">
        <v>0</v>
      </c>
      <c r="G758" s="68">
        <v>0</v>
      </c>
      <c r="H758" s="68">
        <v>0</v>
      </c>
      <c r="I758" s="68">
        <v>0</v>
      </c>
      <c r="J758" s="68">
        <v>0</v>
      </c>
      <c r="K758" s="68">
        <v>0</v>
      </c>
      <c r="L758" s="68">
        <v>0</v>
      </c>
      <c r="M758" s="68">
        <v>0</v>
      </c>
      <c r="N758" s="68">
        <v>0</v>
      </c>
    </row>
    <row r="759" spans="1:14" x14ac:dyDescent="0.25">
      <c r="A759" s="69" t="s">
        <v>19</v>
      </c>
      <c r="B759" s="69" t="s">
        <v>276</v>
      </c>
      <c r="C759" s="69" t="s">
        <v>237</v>
      </c>
      <c r="D759" s="69" t="s">
        <v>238</v>
      </c>
      <c r="E759" s="69"/>
      <c r="F759" s="68">
        <v>0</v>
      </c>
      <c r="G759" s="68">
        <v>0</v>
      </c>
      <c r="H759" s="68">
        <v>0</v>
      </c>
      <c r="I759" s="68">
        <v>0</v>
      </c>
      <c r="J759" s="68">
        <v>0</v>
      </c>
      <c r="K759" s="68">
        <v>0</v>
      </c>
      <c r="L759" s="68">
        <v>0</v>
      </c>
      <c r="M759" s="68">
        <v>0</v>
      </c>
      <c r="N759" s="68">
        <v>0</v>
      </c>
    </row>
    <row r="762" spans="1:14" x14ac:dyDescent="0.25">
      <c r="A762" s="67" t="s">
        <v>277</v>
      </c>
    </row>
    <row r="763" spans="1:14" x14ac:dyDescent="0.25">
      <c r="A763" s="69" t="s">
        <v>0</v>
      </c>
      <c r="B763" s="69" t="s">
        <v>162</v>
      </c>
      <c r="C763" s="69" t="s">
        <v>115</v>
      </c>
      <c r="D763" s="67" t="s">
        <v>129</v>
      </c>
      <c r="E763" s="67"/>
      <c r="F763" s="68" t="s">
        <v>163</v>
      </c>
      <c r="G763" s="68" t="s">
        <v>164</v>
      </c>
      <c r="H763" s="68" t="s">
        <v>165</v>
      </c>
      <c r="I763" s="68" t="s">
        <v>166</v>
      </c>
      <c r="J763" s="68" t="s">
        <v>167</v>
      </c>
      <c r="K763" s="68" t="s">
        <v>168</v>
      </c>
      <c r="L763" s="68" t="s">
        <v>169</v>
      </c>
      <c r="M763" s="68" t="s">
        <v>170</v>
      </c>
      <c r="N763" s="68" t="s">
        <v>1</v>
      </c>
    </row>
    <row r="764" spans="1:14" x14ac:dyDescent="0.25">
      <c r="A764" s="69" t="s">
        <v>51</v>
      </c>
      <c r="B764" s="69" t="s">
        <v>278</v>
      </c>
      <c r="C764" s="69" t="s">
        <v>172</v>
      </c>
      <c r="D764" s="69" t="s">
        <v>173</v>
      </c>
      <c r="E764" s="69"/>
      <c r="F764" s="68">
        <v>69984</v>
      </c>
      <c r="G764" s="68">
        <v>0</v>
      </c>
      <c r="H764" s="68">
        <v>0</v>
      </c>
      <c r="I764" s="68">
        <v>0</v>
      </c>
      <c r="J764" s="68">
        <v>5040</v>
      </c>
      <c r="K764" s="68">
        <v>0</v>
      </c>
      <c r="L764" s="68">
        <v>0</v>
      </c>
      <c r="M764" s="68">
        <v>0</v>
      </c>
      <c r="N764" s="68">
        <v>75024</v>
      </c>
    </row>
    <row r="765" spans="1:14" x14ac:dyDescent="0.25">
      <c r="A765" s="69" t="s">
        <v>51</v>
      </c>
      <c r="B765" s="69" t="s">
        <v>278</v>
      </c>
      <c r="C765" s="69" t="s">
        <v>174</v>
      </c>
      <c r="D765" s="69" t="s">
        <v>175</v>
      </c>
      <c r="E765" s="69"/>
      <c r="F765" s="68">
        <v>0</v>
      </c>
      <c r="G765" s="68">
        <v>0</v>
      </c>
      <c r="H765" s="68">
        <v>0</v>
      </c>
      <c r="I765" s="68">
        <v>0</v>
      </c>
      <c r="J765" s="68">
        <v>150640</v>
      </c>
      <c r="K765" s="68">
        <v>0</v>
      </c>
      <c r="L765" s="68">
        <v>100740</v>
      </c>
      <c r="M765" s="68">
        <v>0</v>
      </c>
      <c r="N765" s="68">
        <v>251380</v>
      </c>
    </row>
    <row r="766" spans="1:14" x14ac:dyDescent="0.25">
      <c r="A766" s="69" t="s">
        <v>51</v>
      </c>
      <c r="B766" s="69" t="s">
        <v>278</v>
      </c>
      <c r="C766" s="69" t="s">
        <v>176</v>
      </c>
      <c r="D766" s="69" t="s">
        <v>177</v>
      </c>
      <c r="E766" s="69"/>
      <c r="F766" s="68">
        <v>0</v>
      </c>
      <c r="G766" s="68">
        <v>2911488</v>
      </c>
      <c r="H766" s="68">
        <v>0</v>
      </c>
      <c r="I766" s="68">
        <v>0</v>
      </c>
      <c r="J766" s="68">
        <v>91744</v>
      </c>
      <c r="K766" s="68">
        <v>17488</v>
      </c>
      <c r="L766" s="68">
        <v>0</v>
      </c>
      <c r="M766" s="68">
        <v>0</v>
      </c>
      <c r="N766" s="68">
        <v>3020720</v>
      </c>
    </row>
    <row r="767" spans="1:14" x14ac:dyDescent="0.25">
      <c r="A767" s="69" t="s">
        <v>51</v>
      </c>
      <c r="B767" s="69" t="s">
        <v>278</v>
      </c>
      <c r="C767" s="69" t="s">
        <v>178</v>
      </c>
      <c r="D767" s="69" t="s">
        <v>179</v>
      </c>
      <c r="E767" s="69"/>
      <c r="F767" s="68">
        <v>283776</v>
      </c>
      <c r="G767" s="68">
        <v>232512</v>
      </c>
      <c r="H767" s="68">
        <v>0</v>
      </c>
      <c r="I767" s="68">
        <v>0</v>
      </c>
      <c r="J767" s="68">
        <v>1658864</v>
      </c>
      <c r="K767" s="68">
        <v>159168</v>
      </c>
      <c r="L767" s="68">
        <v>155067</v>
      </c>
      <c r="M767" s="68">
        <v>32920</v>
      </c>
      <c r="N767" s="68">
        <v>2522307</v>
      </c>
    </row>
    <row r="768" spans="1:14" x14ac:dyDescent="0.25">
      <c r="A768" s="69" t="s">
        <v>51</v>
      </c>
      <c r="B768" s="69" t="s">
        <v>278</v>
      </c>
      <c r="C768" s="69" t="s">
        <v>180</v>
      </c>
      <c r="D768" s="69" t="s">
        <v>181</v>
      </c>
      <c r="E768" s="69"/>
      <c r="F768" s="68">
        <v>0</v>
      </c>
      <c r="G768" s="68">
        <v>0</v>
      </c>
      <c r="H768" s="68">
        <v>0</v>
      </c>
      <c r="I768" s="68">
        <v>0</v>
      </c>
      <c r="J768" s="68">
        <v>0</v>
      </c>
      <c r="K768" s="68">
        <v>0</v>
      </c>
      <c r="L768" s="68">
        <v>0</v>
      </c>
      <c r="M768" s="68">
        <v>0</v>
      </c>
      <c r="N768" s="68">
        <v>0</v>
      </c>
    </row>
    <row r="769" spans="1:14" x14ac:dyDescent="0.25">
      <c r="A769" s="69" t="s">
        <v>51</v>
      </c>
      <c r="B769" s="69" t="s">
        <v>278</v>
      </c>
      <c r="C769" s="69" t="s">
        <v>182</v>
      </c>
      <c r="D769" s="69" t="s">
        <v>183</v>
      </c>
      <c r="E769" s="69"/>
      <c r="F769" s="68">
        <v>44432</v>
      </c>
      <c r="G769" s="68">
        <v>0</v>
      </c>
      <c r="H769" s="68">
        <v>0</v>
      </c>
      <c r="I769" s="68">
        <v>0</v>
      </c>
      <c r="J769" s="68">
        <v>218016</v>
      </c>
      <c r="K769" s="68">
        <v>0</v>
      </c>
      <c r="L769" s="68">
        <v>763239</v>
      </c>
      <c r="M769" s="68">
        <v>0</v>
      </c>
      <c r="N769" s="68">
        <v>1025687</v>
      </c>
    </row>
    <row r="770" spans="1:14" x14ac:dyDescent="0.25">
      <c r="A770" s="69" t="s">
        <v>51</v>
      </c>
      <c r="B770" s="69" t="s">
        <v>278</v>
      </c>
      <c r="C770" s="69" t="s">
        <v>184</v>
      </c>
      <c r="D770" s="69" t="s">
        <v>185</v>
      </c>
      <c r="E770" s="69"/>
      <c r="F770" s="68">
        <v>0</v>
      </c>
      <c r="G770" s="68">
        <v>203680</v>
      </c>
      <c r="H770" s="68">
        <v>0</v>
      </c>
      <c r="I770" s="68">
        <v>0</v>
      </c>
      <c r="J770" s="68">
        <v>0</v>
      </c>
      <c r="K770" s="68">
        <v>289360</v>
      </c>
      <c r="L770" s="68">
        <v>0</v>
      </c>
      <c r="M770" s="68">
        <v>30044</v>
      </c>
      <c r="N770" s="68">
        <v>523084</v>
      </c>
    </row>
    <row r="771" spans="1:14" x14ac:dyDescent="0.25">
      <c r="A771" s="69" t="s">
        <v>51</v>
      </c>
      <c r="B771" s="69" t="s">
        <v>278</v>
      </c>
      <c r="C771" s="69" t="s">
        <v>186</v>
      </c>
      <c r="D771" s="69" t="s">
        <v>187</v>
      </c>
      <c r="E771" s="69"/>
      <c r="F771" s="68">
        <v>0</v>
      </c>
      <c r="G771" s="68">
        <v>0</v>
      </c>
      <c r="H771" s="68">
        <v>0</v>
      </c>
      <c r="I771" s="68">
        <v>0</v>
      </c>
      <c r="J771" s="68">
        <v>40576</v>
      </c>
      <c r="K771" s="68">
        <v>0</v>
      </c>
      <c r="L771" s="68">
        <v>298011</v>
      </c>
      <c r="M771" s="68">
        <v>0</v>
      </c>
      <c r="N771" s="68">
        <v>338587</v>
      </c>
    </row>
    <row r="772" spans="1:14" x14ac:dyDescent="0.25">
      <c r="A772" s="69" t="s">
        <v>51</v>
      </c>
      <c r="B772" s="69" t="s">
        <v>278</v>
      </c>
      <c r="C772" s="69" t="s">
        <v>188</v>
      </c>
      <c r="D772" s="69" t="s">
        <v>189</v>
      </c>
      <c r="E772" s="69"/>
      <c r="F772" s="68">
        <v>157104</v>
      </c>
      <c r="G772" s="68">
        <v>71088</v>
      </c>
      <c r="H772" s="68">
        <v>0</v>
      </c>
      <c r="I772" s="68">
        <v>0</v>
      </c>
      <c r="J772" s="68">
        <v>387920</v>
      </c>
      <c r="K772" s="68">
        <v>0</v>
      </c>
      <c r="L772" s="68">
        <v>68165</v>
      </c>
      <c r="M772" s="68">
        <v>0</v>
      </c>
      <c r="N772" s="68">
        <v>684277</v>
      </c>
    </row>
    <row r="773" spans="1:14" x14ac:dyDescent="0.25">
      <c r="A773" s="69" t="s">
        <v>51</v>
      </c>
      <c r="B773" s="69" t="s">
        <v>278</v>
      </c>
      <c r="C773" s="69" t="s">
        <v>190</v>
      </c>
      <c r="D773" s="69" t="s">
        <v>191</v>
      </c>
      <c r="E773" s="69"/>
      <c r="F773" s="68">
        <v>0</v>
      </c>
      <c r="G773" s="68">
        <v>66784</v>
      </c>
      <c r="H773" s="68">
        <v>0</v>
      </c>
      <c r="I773" s="68">
        <v>0</v>
      </c>
      <c r="J773" s="68">
        <v>0</v>
      </c>
      <c r="K773" s="68">
        <v>7872</v>
      </c>
      <c r="L773" s="68">
        <v>0</v>
      </c>
      <c r="M773" s="68">
        <v>0</v>
      </c>
      <c r="N773" s="68">
        <v>74656</v>
      </c>
    </row>
    <row r="774" spans="1:14" x14ac:dyDescent="0.25">
      <c r="A774" s="69" t="s">
        <v>51</v>
      </c>
      <c r="B774" s="69" t="s">
        <v>278</v>
      </c>
      <c r="C774" s="69" t="s">
        <v>192</v>
      </c>
      <c r="D774" s="69" t="s">
        <v>193</v>
      </c>
      <c r="E774" s="69"/>
      <c r="F774" s="68">
        <v>0</v>
      </c>
      <c r="G774" s="68">
        <v>18576</v>
      </c>
      <c r="H774" s="68">
        <v>0</v>
      </c>
      <c r="I774" s="68">
        <v>0</v>
      </c>
      <c r="J774" s="68">
        <v>0</v>
      </c>
      <c r="K774" s="68">
        <v>508112</v>
      </c>
      <c r="L774" s="68">
        <v>0</v>
      </c>
      <c r="M774" s="68">
        <v>106753</v>
      </c>
      <c r="N774" s="68">
        <v>633441</v>
      </c>
    </row>
    <row r="775" spans="1:14" x14ac:dyDescent="0.25">
      <c r="A775" s="69" t="s">
        <v>51</v>
      </c>
      <c r="B775" s="69" t="s">
        <v>278</v>
      </c>
      <c r="C775" s="69" t="s">
        <v>194</v>
      </c>
      <c r="D775" s="69" t="s">
        <v>195</v>
      </c>
      <c r="E775" s="69"/>
      <c r="F775" s="68">
        <v>2263008</v>
      </c>
      <c r="G775" s="68">
        <v>0</v>
      </c>
      <c r="H775" s="68">
        <v>0</v>
      </c>
      <c r="I775" s="68">
        <v>1378304</v>
      </c>
      <c r="J775" s="68">
        <v>8832</v>
      </c>
      <c r="K775" s="68">
        <v>0</v>
      </c>
      <c r="L775" s="68">
        <v>13261</v>
      </c>
      <c r="M775" s="68">
        <v>0</v>
      </c>
      <c r="N775" s="68">
        <v>3663405</v>
      </c>
    </row>
    <row r="776" spans="1:14" x14ac:dyDescent="0.25">
      <c r="A776" s="69" t="s">
        <v>51</v>
      </c>
      <c r="B776" s="69" t="s">
        <v>278</v>
      </c>
      <c r="C776" s="69" t="s">
        <v>196</v>
      </c>
      <c r="D776" s="69" t="s">
        <v>197</v>
      </c>
      <c r="E776" s="69"/>
      <c r="F776" s="68">
        <v>309776</v>
      </c>
      <c r="G776" s="68">
        <v>0</v>
      </c>
      <c r="H776" s="68">
        <v>0</v>
      </c>
      <c r="I776" s="68">
        <v>0</v>
      </c>
      <c r="J776" s="68">
        <v>32128</v>
      </c>
      <c r="K776" s="68">
        <v>0</v>
      </c>
      <c r="L776" s="68">
        <v>48</v>
      </c>
      <c r="M776" s="68">
        <v>0</v>
      </c>
      <c r="N776" s="68">
        <v>341952</v>
      </c>
    </row>
    <row r="777" spans="1:14" x14ac:dyDescent="0.25">
      <c r="A777" s="69" t="s">
        <v>51</v>
      </c>
      <c r="B777" s="69" t="s">
        <v>278</v>
      </c>
      <c r="C777" s="69" t="s">
        <v>198</v>
      </c>
      <c r="D777" s="69" t="s">
        <v>199</v>
      </c>
      <c r="E777" s="69"/>
      <c r="F777" s="68">
        <v>0</v>
      </c>
      <c r="G777" s="68">
        <v>0</v>
      </c>
      <c r="H777" s="68">
        <v>0</v>
      </c>
      <c r="I777" s="68">
        <v>0</v>
      </c>
      <c r="J777" s="68">
        <v>0</v>
      </c>
      <c r="K777" s="68">
        <v>182816</v>
      </c>
      <c r="L777" s="68">
        <v>0</v>
      </c>
      <c r="M777" s="68">
        <v>24360</v>
      </c>
      <c r="N777" s="68">
        <v>207176</v>
      </c>
    </row>
    <row r="778" spans="1:14" x14ac:dyDescent="0.25">
      <c r="A778" s="69" t="s">
        <v>51</v>
      </c>
      <c r="B778" s="69" t="s">
        <v>278</v>
      </c>
      <c r="C778" s="69" t="s">
        <v>200</v>
      </c>
      <c r="D778" s="69" t="s">
        <v>201</v>
      </c>
      <c r="E778" s="69"/>
      <c r="F778" s="68">
        <v>0</v>
      </c>
      <c r="G778" s="68">
        <v>0</v>
      </c>
      <c r="H778" s="68">
        <v>0</v>
      </c>
      <c r="I778" s="68">
        <v>0</v>
      </c>
      <c r="J778" s="68">
        <v>0</v>
      </c>
      <c r="K778" s="68">
        <v>20896</v>
      </c>
      <c r="L778" s="68">
        <v>0</v>
      </c>
      <c r="M778" s="68">
        <v>2216</v>
      </c>
      <c r="N778" s="68">
        <v>23112</v>
      </c>
    </row>
    <row r="779" spans="1:14" x14ac:dyDescent="0.25">
      <c r="A779" s="69" t="s">
        <v>51</v>
      </c>
      <c r="B779" s="69" t="s">
        <v>278</v>
      </c>
      <c r="C779" s="69" t="s">
        <v>202</v>
      </c>
      <c r="D779" s="69" t="s">
        <v>203</v>
      </c>
      <c r="E779" s="69"/>
      <c r="F779" s="68">
        <v>47760</v>
      </c>
      <c r="G779" s="68">
        <v>0</v>
      </c>
      <c r="H779" s="68">
        <v>0</v>
      </c>
      <c r="I779" s="68">
        <v>0</v>
      </c>
      <c r="J779" s="68">
        <v>22256</v>
      </c>
      <c r="K779" s="68">
        <v>679504</v>
      </c>
      <c r="L779" s="68">
        <v>11046</v>
      </c>
      <c r="M779" s="68">
        <v>69329</v>
      </c>
      <c r="N779" s="68">
        <v>829895</v>
      </c>
    </row>
    <row r="780" spans="1:14" x14ac:dyDescent="0.25">
      <c r="A780" s="69" t="s">
        <v>51</v>
      </c>
      <c r="B780" s="69" t="s">
        <v>278</v>
      </c>
      <c r="C780" s="69" t="s">
        <v>204</v>
      </c>
      <c r="D780" s="69" t="s">
        <v>205</v>
      </c>
      <c r="E780" s="69"/>
      <c r="F780" s="68">
        <v>0</v>
      </c>
      <c r="G780" s="68">
        <v>0</v>
      </c>
      <c r="H780" s="68">
        <v>0</v>
      </c>
      <c r="I780" s="68">
        <v>0</v>
      </c>
      <c r="J780" s="68">
        <v>0</v>
      </c>
      <c r="K780" s="68">
        <v>33552</v>
      </c>
      <c r="L780" s="68">
        <v>0</v>
      </c>
      <c r="M780" s="68">
        <v>0</v>
      </c>
      <c r="N780" s="68">
        <v>33552</v>
      </c>
    </row>
    <row r="781" spans="1:14" x14ac:dyDescent="0.25">
      <c r="A781" s="69" t="s">
        <v>51</v>
      </c>
      <c r="B781" s="69" t="s">
        <v>278</v>
      </c>
      <c r="C781" s="69" t="s">
        <v>206</v>
      </c>
      <c r="D781" s="69" t="s">
        <v>207</v>
      </c>
      <c r="E781" s="69"/>
      <c r="F781" s="68">
        <v>0</v>
      </c>
      <c r="G781" s="68">
        <v>0</v>
      </c>
      <c r="H781" s="68">
        <v>0</v>
      </c>
      <c r="I781" s="68">
        <v>0</v>
      </c>
      <c r="J781" s="68">
        <v>0</v>
      </c>
      <c r="K781" s="68">
        <v>54384</v>
      </c>
      <c r="L781" s="68">
        <v>0</v>
      </c>
      <c r="M781" s="68">
        <v>0</v>
      </c>
      <c r="N781" s="68">
        <v>54384</v>
      </c>
    </row>
    <row r="782" spans="1:14" x14ac:dyDescent="0.25">
      <c r="A782" s="69" t="s">
        <v>51</v>
      </c>
      <c r="B782" s="69" t="s">
        <v>278</v>
      </c>
      <c r="C782" s="69" t="s">
        <v>208</v>
      </c>
      <c r="D782" s="69" t="s">
        <v>209</v>
      </c>
      <c r="E782" s="69"/>
      <c r="F782" s="68">
        <v>0</v>
      </c>
      <c r="G782" s="68">
        <v>1478224</v>
      </c>
      <c r="H782" s="68">
        <v>850568</v>
      </c>
      <c r="I782" s="68">
        <v>0</v>
      </c>
      <c r="J782" s="68">
        <v>0</v>
      </c>
      <c r="K782" s="68">
        <v>23616</v>
      </c>
      <c r="L782" s="68">
        <v>0</v>
      </c>
      <c r="M782" s="68">
        <v>11615</v>
      </c>
      <c r="N782" s="68">
        <v>2364023</v>
      </c>
    </row>
    <row r="783" spans="1:14" x14ac:dyDescent="0.25">
      <c r="A783" s="69" t="s">
        <v>51</v>
      </c>
      <c r="B783" s="69" t="s">
        <v>278</v>
      </c>
      <c r="C783" s="69" t="s">
        <v>210</v>
      </c>
      <c r="D783" s="69" t="s">
        <v>211</v>
      </c>
      <c r="E783" s="69"/>
      <c r="F783" s="68">
        <v>0</v>
      </c>
      <c r="G783" s="68">
        <v>0</v>
      </c>
      <c r="H783" s="68">
        <v>0</v>
      </c>
      <c r="I783" s="68">
        <v>0</v>
      </c>
      <c r="J783" s="68">
        <v>156096</v>
      </c>
      <c r="K783" s="68">
        <v>0</v>
      </c>
      <c r="L783" s="68">
        <v>45753</v>
      </c>
      <c r="M783" s="68">
        <v>0</v>
      </c>
      <c r="N783" s="68">
        <v>201849</v>
      </c>
    </row>
    <row r="784" spans="1:14" x14ac:dyDescent="0.25">
      <c r="A784" s="69" t="s">
        <v>51</v>
      </c>
      <c r="B784" s="69" t="s">
        <v>278</v>
      </c>
      <c r="C784" s="69" t="s">
        <v>212</v>
      </c>
      <c r="D784" s="69" t="s">
        <v>213</v>
      </c>
      <c r="E784" s="69"/>
      <c r="F784" s="68">
        <v>0</v>
      </c>
      <c r="G784" s="68">
        <v>0</v>
      </c>
      <c r="H784" s="68">
        <v>0</v>
      </c>
      <c r="I784" s="68">
        <v>0</v>
      </c>
      <c r="J784" s="68">
        <v>29936</v>
      </c>
      <c r="K784" s="68">
        <v>0</v>
      </c>
      <c r="L784" s="68">
        <v>116621</v>
      </c>
      <c r="M784" s="68">
        <v>0</v>
      </c>
      <c r="N784" s="68">
        <v>146557</v>
      </c>
    </row>
    <row r="785" spans="1:14" x14ac:dyDescent="0.25">
      <c r="A785" s="69" t="s">
        <v>51</v>
      </c>
      <c r="B785" s="69" t="s">
        <v>278</v>
      </c>
      <c r="C785" s="69" t="s">
        <v>214</v>
      </c>
      <c r="D785" s="69" t="s">
        <v>215</v>
      </c>
      <c r="E785" s="69"/>
      <c r="F785" s="68">
        <v>0</v>
      </c>
      <c r="G785" s="68">
        <v>0</v>
      </c>
      <c r="H785" s="68">
        <v>0</v>
      </c>
      <c r="I785" s="68">
        <v>0</v>
      </c>
      <c r="J785" s="68">
        <v>54624</v>
      </c>
      <c r="K785" s="68">
        <v>0</v>
      </c>
      <c r="L785" s="68">
        <v>30121</v>
      </c>
      <c r="M785" s="68">
        <v>0</v>
      </c>
      <c r="N785" s="68">
        <v>84745</v>
      </c>
    </row>
    <row r="786" spans="1:14" x14ac:dyDescent="0.25">
      <c r="A786" s="69" t="s">
        <v>51</v>
      </c>
      <c r="B786" s="69" t="s">
        <v>278</v>
      </c>
      <c r="C786" s="69" t="s">
        <v>216</v>
      </c>
      <c r="D786" s="69" t="s">
        <v>217</v>
      </c>
      <c r="E786" s="69"/>
      <c r="F786" s="68">
        <v>15120</v>
      </c>
      <c r="G786" s="68">
        <v>0</v>
      </c>
      <c r="H786" s="68">
        <v>0</v>
      </c>
      <c r="I786" s="68">
        <v>0</v>
      </c>
      <c r="J786" s="68">
        <v>432</v>
      </c>
      <c r="K786" s="68">
        <v>0</v>
      </c>
      <c r="L786" s="68">
        <v>0</v>
      </c>
      <c r="M786" s="68">
        <v>0</v>
      </c>
      <c r="N786" s="68">
        <v>15552</v>
      </c>
    </row>
    <row r="787" spans="1:14" x14ac:dyDescent="0.25">
      <c r="A787" s="69" t="s">
        <v>51</v>
      </c>
      <c r="B787" s="69" t="s">
        <v>278</v>
      </c>
      <c r="C787" s="69" t="s">
        <v>218</v>
      </c>
      <c r="D787" s="69" t="s">
        <v>219</v>
      </c>
      <c r="E787" s="69"/>
      <c r="F787" s="68">
        <v>61488</v>
      </c>
      <c r="G787" s="68">
        <v>0</v>
      </c>
      <c r="H787" s="68">
        <v>0</v>
      </c>
      <c r="I787" s="68">
        <v>0</v>
      </c>
      <c r="J787" s="68">
        <v>181920</v>
      </c>
      <c r="K787" s="68">
        <v>0</v>
      </c>
      <c r="L787" s="68">
        <v>294313</v>
      </c>
      <c r="M787" s="68">
        <v>0</v>
      </c>
      <c r="N787" s="68">
        <v>537721</v>
      </c>
    </row>
    <row r="788" spans="1:14" x14ac:dyDescent="0.25">
      <c r="A788" s="69" t="s">
        <v>51</v>
      </c>
      <c r="B788" s="69" t="s">
        <v>278</v>
      </c>
      <c r="C788" s="69" t="s">
        <v>220</v>
      </c>
      <c r="D788" s="69" t="s">
        <v>221</v>
      </c>
      <c r="E788" s="69"/>
      <c r="F788" s="68">
        <v>4235840</v>
      </c>
      <c r="G788" s="68">
        <v>0</v>
      </c>
      <c r="H788" s="68">
        <v>0</v>
      </c>
      <c r="I788" s="68">
        <v>0</v>
      </c>
      <c r="J788" s="68">
        <v>16176</v>
      </c>
      <c r="K788" s="68">
        <v>0</v>
      </c>
      <c r="L788" s="68">
        <v>0</v>
      </c>
      <c r="M788" s="68">
        <v>0</v>
      </c>
      <c r="N788" s="68">
        <v>4252016</v>
      </c>
    </row>
    <row r="789" spans="1:14" x14ac:dyDescent="0.25">
      <c r="A789" s="69" t="s">
        <v>51</v>
      </c>
      <c r="B789" s="69" t="s">
        <v>278</v>
      </c>
      <c r="C789" s="69" t="s">
        <v>222</v>
      </c>
      <c r="D789" s="69" t="s">
        <v>223</v>
      </c>
      <c r="E789" s="69"/>
      <c r="F789" s="68">
        <v>782432</v>
      </c>
      <c r="G789" s="68">
        <v>0</v>
      </c>
      <c r="H789" s="68">
        <v>0</v>
      </c>
      <c r="I789" s="68">
        <v>0</v>
      </c>
      <c r="J789" s="68">
        <v>399184</v>
      </c>
      <c r="K789" s="68">
        <v>0</v>
      </c>
      <c r="L789" s="68">
        <v>50386</v>
      </c>
      <c r="M789" s="68">
        <v>0</v>
      </c>
      <c r="N789" s="68">
        <v>1232002</v>
      </c>
    </row>
    <row r="790" spans="1:14" x14ac:dyDescent="0.25">
      <c r="A790" s="69" t="s">
        <v>51</v>
      </c>
      <c r="B790" s="69" t="s">
        <v>278</v>
      </c>
      <c r="C790" s="69" t="s">
        <v>224</v>
      </c>
      <c r="D790" s="69" t="s">
        <v>225</v>
      </c>
      <c r="E790" s="69"/>
      <c r="F790" s="68">
        <v>0</v>
      </c>
      <c r="G790" s="68">
        <v>0</v>
      </c>
      <c r="H790" s="68">
        <v>0</v>
      </c>
      <c r="I790" s="68">
        <v>0</v>
      </c>
      <c r="J790" s="68">
        <v>0</v>
      </c>
      <c r="K790" s="68">
        <v>0</v>
      </c>
      <c r="L790" s="68">
        <v>0</v>
      </c>
      <c r="M790" s="68">
        <v>0</v>
      </c>
      <c r="N790" s="68">
        <v>0</v>
      </c>
    </row>
    <row r="791" spans="1:14" x14ac:dyDescent="0.25">
      <c r="A791" s="69" t="s">
        <v>51</v>
      </c>
      <c r="B791" s="69" t="s">
        <v>278</v>
      </c>
      <c r="C791" s="69" t="s">
        <v>226</v>
      </c>
      <c r="D791" s="69" t="s">
        <v>227</v>
      </c>
      <c r="E791" s="69"/>
      <c r="F791" s="68">
        <v>8270720</v>
      </c>
      <c r="G791" s="68">
        <v>4982352</v>
      </c>
      <c r="H791" s="68">
        <v>850568</v>
      </c>
      <c r="I791" s="68">
        <v>1378304</v>
      </c>
      <c r="J791" s="68">
        <v>3454384</v>
      </c>
      <c r="K791" s="68">
        <v>1976768</v>
      </c>
      <c r="L791" s="68">
        <v>1946771</v>
      </c>
      <c r="M791" s="68">
        <v>277237</v>
      </c>
      <c r="N791" s="68">
        <v>23137104</v>
      </c>
    </row>
    <row r="792" spans="1:14" x14ac:dyDescent="0.25">
      <c r="D792" s="67" t="s">
        <v>228</v>
      </c>
      <c r="E792" s="67"/>
    </row>
    <row r="793" spans="1:14" x14ac:dyDescent="0.25">
      <c r="A793" s="69" t="s">
        <v>51</v>
      </c>
      <c r="B793" s="69" t="s">
        <v>278</v>
      </c>
      <c r="C793" s="69" t="s">
        <v>229</v>
      </c>
      <c r="D793" s="69" t="s">
        <v>230</v>
      </c>
      <c r="E793" s="69"/>
      <c r="F793" s="68">
        <v>0</v>
      </c>
      <c r="G793" s="68">
        <v>0</v>
      </c>
      <c r="H793" s="68">
        <v>0</v>
      </c>
      <c r="I793" s="68">
        <v>0</v>
      </c>
      <c r="J793" s="68">
        <v>0</v>
      </c>
      <c r="K793" s="68">
        <v>0</v>
      </c>
      <c r="L793" s="68">
        <v>0</v>
      </c>
      <c r="M793" s="68">
        <v>0</v>
      </c>
      <c r="N793" s="68">
        <v>0</v>
      </c>
    </row>
    <row r="794" spans="1:14" x14ac:dyDescent="0.25">
      <c r="A794" s="69" t="s">
        <v>51</v>
      </c>
      <c r="B794" s="69" t="s">
        <v>278</v>
      </c>
      <c r="C794" s="69" t="s">
        <v>231</v>
      </c>
      <c r="D794" s="69" t="s">
        <v>232</v>
      </c>
      <c r="E794" s="69"/>
      <c r="F794" s="68">
        <v>0</v>
      </c>
      <c r="G794" s="68">
        <v>0</v>
      </c>
      <c r="H794" s="68">
        <v>0</v>
      </c>
      <c r="I794" s="68">
        <v>0</v>
      </c>
      <c r="J794" s="68">
        <v>0</v>
      </c>
      <c r="K794" s="68">
        <v>0</v>
      </c>
      <c r="L794" s="68">
        <v>0</v>
      </c>
      <c r="M794" s="68">
        <v>0</v>
      </c>
      <c r="N794" s="68">
        <v>0</v>
      </c>
    </row>
    <row r="795" spans="1:14" x14ac:dyDescent="0.25">
      <c r="A795" s="69" t="s">
        <v>51</v>
      </c>
      <c r="B795" s="69" t="s">
        <v>278</v>
      </c>
      <c r="C795" s="69" t="s">
        <v>233</v>
      </c>
      <c r="D795" s="69" t="s">
        <v>234</v>
      </c>
      <c r="E795" s="69"/>
      <c r="F795" s="68">
        <v>0</v>
      </c>
      <c r="G795" s="68">
        <v>0</v>
      </c>
      <c r="H795" s="68">
        <v>0</v>
      </c>
      <c r="I795" s="68">
        <v>0</v>
      </c>
      <c r="J795" s="68">
        <v>0</v>
      </c>
      <c r="K795" s="68">
        <v>0</v>
      </c>
      <c r="L795" s="68">
        <v>0</v>
      </c>
      <c r="M795" s="68">
        <v>0</v>
      </c>
      <c r="N795" s="68">
        <v>0</v>
      </c>
    </row>
    <row r="796" spans="1:14" x14ac:dyDescent="0.25">
      <c r="A796" s="69" t="s">
        <v>51</v>
      </c>
      <c r="B796" s="69" t="s">
        <v>278</v>
      </c>
      <c r="C796" s="69" t="s">
        <v>235</v>
      </c>
      <c r="D796" s="69" t="s">
        <v>236</v>
      </c>
      <c r="E796" s="69"/>
      <c r="F796" s="68">
        <v>0</v>
      </c>
      <c r="G796" s="68">
        <v>0</v>
      </c>
      <c r="H796" s="68">
        <v>0</v>
      </c>
      <c r="I796" s="68">
        <v>0</v>
      </c>
      <c r="J796" s="68">
        <v>0</v>
      </c>
      <c r="K796" s="68">
        <v>0</v>
      </c>
      <c r="L796" s="68">
        <v>0</v>
      </c>
      <c r="M796" s="68">
        <v>0</v>
      </c>
      <c r="N796" s="68">
        <v>0</v>
      </c>
    </row>
    <row r="797" spans="1:14" x14ac:dyDescent="0.25">
      <c r="A797" s="69" t="s">
        <v>51</v>
      </c>
      <c r="B797" s="69" t="s">
        <v>278</v>
      </c>
      <c r="C797" s="69" t="s">
        <v>237</v>
      </c>
      <c r="D797" s="69" t="s">
        <v>238</v>
      </c>
      <c r="E797" s="69"/>
      <c r="F797" s="68">
        <v>0</v>
      </c>
      <c r="G797" s="68">
        <v>0</v>
      </c>
      <c r="H797" s="68">
        <v>0</v>
      </c>
      <c r="I797" s="68">
        <v>0</v>
      </c>
      <c r="J797" s="68">
        <v>0</v>
      </c>
      <c r="K797" s="68">
        <v>0</v>
      </c>
      <c r="L797" s="68">
        <v>0</v>
      </c>
      <c r="M797" s="68">
        <v>0</v>
      </c>
      <c r="N797" s="68">
        <v>0</v>
      </c>
    </row>
    <row r="800" spans="1:14" x14ac:dyDescent="0.25">
      <c r="A800" s="67" t="s">
        <v>279</v>
      </c>
    </row>
    <row r="801" spans="1:14" x14ac:dyDescent="0.25">
      <c r="A801" s="69" t="s">
        <v>0</v>
      </c>
      <c r="B801" s="69" t="s">
        <v>162</v>
      </c>
      <c r="C801" s="69" t="s">
        <v>115</v>
      </c>
      <c r="D801" s="67" t="s">
        <v>129</v>
      </c>
      <c r="E801" s="67"/>
      <c r="F801" s="68" t="s">
        <v>163</v>
      </c>
      <c r="G801" s="68" t="s">
        <v>164</v>
      </c>
      <c r="H801" s="68" t="s">
        <v>165</v>
      </c>
      <c r="I801" s="68" t="s">
        <v>166</v>
      </c>
      <c r="J801" s="68" t="s">
        <v>167</v>
      </c>
      <c r="K801" s="68" t="s">
        <v>168</v>
      </c>
      <c r="L801" s="68" t="s">
        <v>169</v>
      </c>
      <c r="M801" s="68" t="s">
        <v>170</v>
      </c>
      <c r="N801" s="68" t="s">
        <v>1</v>
      </c>
    </row>
    <row r="802" spans="1:14" x14ac:dyDescent="0.25">
      <c r="A802" s="69" t="s">
        <v>20</v>
      </c>
      <c r="B802" s="69" t="s">
        <v>280</v>
      </c>
      <c r="C802" s="69" t="s">
        <v>172</v>
      </c>
      <c r="D802" s="69" t="s">
        <v>173</v>
      </c>
      <c r="E802" s="69"/>
      <c r="F802" s="68">
        <v>6640</v>
      </c>
      <c r="G802" s="68">
        <v>0</v>
      </c>
      <c r="H802" s="68">
        <v>0</v>
      </c>
      <c r="I802" s="68">
        <v>0</v>
      </c>
      <c r="J802" s="68">
        <v>7216</v>
      </c>
      <c r="K802" s="68">
        <v>0</v>
      </c>
      <c r="L802" s="68">
        <v>23348</v>
      </c>
      <c r="M802" s="68">
        <v>0</v>
      </c>
      <c r="N802" s="68">
        <v>37204</v>
      </c>
    </row>
    <row r="803" spans="1:14" x14ac:dyDescent="0.25">
      <c r="A803" s="69" t="s">
        <v>20</v>
      </c>
      <c r="B803" s="69" t="s">
        <v>280</v>
      </c>
      <c r="C803" s="69" t="s">
        <v>174</v>
      </c>
      <c r="D803" s="69" t="s">
        <v>175</v>
      </c>
      <c r="E803" s="69"/>
      <c r="F803" s="68">
        <v>0</v>
      </c>
      <c r="G803" s="68">
        <v>0</v>
      </c>
      <c r="H803" s="68">
        <v>0</v>
      </c>
      <c r="I803" s="68">
        <v>0</v>
      </c>
      <c r="J803" s="68">
        <v>14864</v>
      </c>
      <c r="K803" s="68">
        <v>0</v>
      </c>
      <c r="L803" s="68">
        <v>6619</v>
      </c>
      <c r="M803" s="68">
        <v>0</v>
      </c>
      <c r="N803" s="68">
        <v>21483</v>
      </c>
    </row>
    <row r="804" spans="1:14" x14ac:dyDescent="0.25">
      <c r="A804" s="69" t="s">
        <v>20</v>
      </c>
      <c r="B804" s="69" t="s">
        <v>280</v>
      </c>
      <c r="C804" s="69" t="s">
        <v>176</v>
      </c>
      <c r="D804" s="69" t="s">
        <v>177</v>
      </c>
      <c r="E804" s="69"/>
      <c r="F804" s="68">
        <v>0</v>
      </c>
      <c r="G804" s="68">
        <v>165840</v>
      </c>
      <c r="H804" s="68">
        <v>0</v>
      </c>
      <c r="I804" s="68">
        <v>0</v>
      </c>
      <c r="J804" s="68">
        <v>0</v>
      </c>
      <c r="K804" s="68">
        <v>0</v>
      </c>
      <c r="L804" s="68">
        <v>0</v>
      </c>
      <c r="M804" s="68">
        <v>0</v>
      </c>
      <c r="N804" s="68">
        <v>165840</v>
      </c>
    </row>
    <row r="805" spans="1:14" x14ac:dyDescent="0.25">
      <c r="A805" s="69" t="s">
        <v>20</v>
      </c>
      <c r="B805" s="69" t="s">
        <v>280</v>
      </c>
      <c r="C805" s="69" t="s">
        <v>178</v>
      </c>
      <c r="D805" s="69" t="s">
        <v>179</v>
      </c>
      <c r="E805" s="69"/>
      <c r="F805" s="68">
        <v>10208</v>
      </c>
      <c r="G805" s="68">
        <v>16848</v>
      </c>
      <c r="H805" s="68">
        <v>0</v>
      </c>
      <c r="I805" s="68">
        <v>0</v>
      </c>
      <c r="J805" s="68">
        <v>24576</v>
      </c>
      <c r="K805" s="68">
        <v>1632</v>
      </c>
      <c r="L805" s="68">
        <v>76620</v>
      </c>
      <c r="M805" s="68">
        <v>0</v>
      </c>
      <c r="N805" s="68">
        <v>129884</v>
      </c>
    </row>
    <row r="806" spans="1:14" x14ac:dyDescent="0.25">
      <c r="A806" s="69" t="s">
        <v>20</v>
      </c>
      <c r="B806" s="69" t="s">
        <v>280</v>
      </c>
      <c r="C806" s="69" t="s">
        <v>180</v>
      </c>
      <c r="D806" s="69" t="s">
        <v>181</v>
      </c>
      <c r="E806" s="69"/>
      <c r="F806" s="68">
        <v>0</v>
      </c>
      <c r="G806" s="68">
        <v>0</v>
      </c>
      <c r="H806" s="68">
        <v>0</v>
      </c>
      <c r="I806" s="68">
        <v>0</v>
      </c>
      <c r="J806" s="68">
        <v>0</v>
      </c>
      <c r="K806" s="68">
        <v>0</v>
      </c>
      <c r="L806" s="68">
        <v>1520</v>
      </c>
      <c r="M806" s="68">
        <v>0</v>
      </c>
      <c r="N806" s="68">
        <v>1520</v>
      </c>
    </row>
    <row r="807" spans="1:14" x14ac:dyDescent="0.25">
      <c r="A807" s="69" t="s">
        <v>20</v>
      </c>
      <c r="B807" s="69" t="s">
        <v>280</v>
      </c>
      <c r="C807" s="69" t="s">
        <v>182</v>
      </c>
      <c r="D807" s="69" t="s">
        <v>183</v>
      </c>
      <c r="E807" s="69"/>
      <c r="F807" s="68">
        <v>48</v>
      </c>
      <c r="G807" s="68">
        <v>0</v>
      </c>
      <c r="H807" s="68">
        <v>0</v>
      </c>
      <c r="I807" s="68">
        <v>0</v>
      </c>
      <c r="J807" s="68">
        <v>13104</v>
      </c>
      <c r="K807" s="68">
        <v>0</v>
      </c>
      <c r="L807" s="68">
        <v>7743</v>
      </c>
      <c r="M807" s="68">
        <v>0</v>
      </c>
      <c r="N807" s="68">
        <v>20895</v>
      </c>
    </row>
    <row r="808" spans="1:14" x14ac:dyDescent="0.25">
      <c r="A808" s="69" t="s">
        <v>20</v>
      </c>
      <c r="B808" s="69" t="s">
        <v>280</v>
      </c>
      <c r="C808" s="69" t="s">
        <v>184</v>
      </c>
      <c r="D808" s="69" t="s">
        <v>185</v>
      </c>
      <c r="E808" s="69"/>
      <c r="F808" s="68">
        <v>0</v>
      </c>
      <c r="G808" s="68">
        <v>2704</v>
      </c>
      <c r="H808" s="68">
        <v>0</v>
      </c>
      <c r="I808" s="68">
        <v>0</v>
      </c>
      <c r="J808" s="68">
        <v>0</v>
      </c>
      <c r="K808" s="68">
        <v>31808</v>
      </c>
      <c r="L808" s="68">
        <v>0</v>
      </c>
      <c r="M808" s="68">
        <v>22317</v>
      </c>
      <c r="N808" s="68">
        <v>56829</v>
      </c>
    </row>
    <row r="809" spans="1:14" x14ac:dyDescent="0.25">
      <c r="A809" s="69" t="s">
        <v>20</v>
      </c>
      <c r="B809" s="69" t="s">
        <v>280</v>
      </c>
      <c r="C809" s="69" t="s">
        <v>186</v>
      </c>
      <c r="D809" s="69" t="s">
        <v>187</v>
      </c>
      <c r="E809" s="69"/>
      <c r="F809" s="68">
        <v>0</v>
      </c>
      <c r="G809" s="68">
        <v>0</v>
      </c>
      <c r="H809" s="68">
        <v>0</v>
      </c>
      <c r="I809" s="68">
        <v>0</v>
      </c>
      <c r="J809" s="68">
        <v>576</v>
      </c>
      <c r="K809" s="68">
        <v>0</v>
      </c>
      <c r="L809" s="68">
        <v>108475</v>
      </c>
      <c r="M809" s="68">
        <v>0</v>
      </c>
      <c r="N809" s="68">
        <v>109051</v>
      </c>
    </row>
    <row r="810" spans="1:14" x14ac:dyDescent="0.25">
      <c r="A810" s="69" t="s">
        <v>20</v>
      </c>
      <c r="B810" s="69" t="s">
        <v>280</v>
      </c>
      <c r="C810" s="69" t="s">
        <v>188</v>
      </c>
      <c r="D810" s="69" t="s">
        <v>189</v>
      </c>
      <c r="E810" s="69"/>
      <c r="F810" s="68">
        <v>720</v>
      </c>
      <c r="G810" s="68">
        <v>3760</v>
      </c>
      <c r="H810" s="68">
        <v>0</v>
      </c>
      <c r="I810" s="68">
        <v>0</v>
      </c>
      <c r="J810" s="68">
        <v>108064</v>
      </c>
      <c r="K810" s="68">
        <v>288</v>
      </c>
      <c r="L810" s="68">
        <v>37166</v>
      </c>
      <c r="M810" s="68">
        <v>119</v>
      </c>
      <c r="N810" s="68">
        <v>150117</v>
      </c>
    </row>
    <row r="811" spans="1:14" x14ac:dyDescent="0.25">
      <c r="A811" s="69" t="s">
        <v>20</v>
      </c>
      <c r="B811" s="69" t="s">
        <v>280</v>
      </c>
      <c r="C811" s="69" t="s">
        <v>190</v>
      </c>
      <c r="D811" s="69" t="s">
        <v>191</v>
      </c>
      <c r="E811" s="69"/>
      <c r="F811" s="68">
        <v>0</v>
      </c>
      <c r="G811" s="68">
        <v>0</v>
      </c>
      <c r="H811" s="68">
        <v>0</v>
      </c>
      <c r="I811" s="68">
        <v>0</v>
      </c>
      <c r="J811" s="68">
        <v>0</v>
      </c>
      <c r="K811" s="68">
        <v>0</v>
      </c>
      <c r="L811" s="68">
        <v>0</v>
      </c>
      <c r="M811" s="68">
        <v>0</v>
      </c>
      <c r="N811" s="68">
        <v>0</v>
      </c>
    </row>
    <row r="812" spans="1:14" x14ac:dyDescent="0.25">
      <c r="A812" s="69" t="s">
        <v>20</v>
      </c>
      <c r="B812" s="69" t="s">
        <v>280</v>
      </c>
      <c r="C812" s="69" t="s">
        <v>192</v>
      </c>
      <c r="D812" s="69" t="s">
        <v>193</v>
      </c>
      <c r="E812" s="69"/>
      <c r="F812" s="68">
        <v>0</v>
      </c>
      <c r="G812" s="68">
        <v>0</v>
      </c>
      <c r="H812" s="68">
        <v>0</v>
      </c>
      <c r="I812" s="68">
        <v>0</v>
      </c>
      <c r="J812" s="68">
        <v>0</v>
      </c>
      <c r="K812" s="68">
        <v>18832</v>
      </c>
      <c r="L812" s="68">
        <v>0</v>
      </c>
      <c r="M812" s="68">
        <v>121052</v>
      </c>
      <c r="N812" s="68">
        <v>139884</v>
      </c>
    </row>
    <row r="813" spans="1:14" x14ac:dyDescent="0.25">
      <c r="A813" s="69" t="s">
        <v>20</v>
      </c>
      <c r="B813" s="69" t="s">
        <v>280</v>
      </c>
      <c r="C813" s="69" t="s">
        <v>194</v>
      </c>
      <c r="D813" s="69" t="s">
        <v>195</v>
      </c>
      <c r="E813" s="69"/>
      <c r="F813" s="68">
        <v>146448</v>
      </c>
      <c r="G813" s="68">
        <v>0</v>
      </c>
      <c r="H813" s="68">
        <v>0</v>
      </c>
      <c r="I813" s="68">
        <v>27744</v>
      </c>
      <c r="J813" s="68">
        <v>0</v>
      </c>
      <c r="K813" s="68">
        <v>0</v>
      </c>
      <c r="L813" s="68">
        <v>48</v>
      </c>
      <c r="M813" s="68">
        <v>0</v>
      </c>
      <c r="N813" s="68">
        <v>174240</v>
      </c>
    </row>
    <row r="814" spans="1:14" x14ac:dyDescent="0.25">
      <c r="A814" s="69" t="s">
        <v>20</v>
      </c>
      <c r="B814" s="69" t="s">
        <v>280</v>
      </c>
      <c r="C814" s="69" t="s">
        <v>196</v>
      </c>
      <c r="D814" s="69" t="s">
        <v>197</v>
      </c>
      <c r="E814" s="69"/>
      <c r="F814" s="68">
        <v>23616</v>
      </c>
      <c r="G814" s="68">
        <v>0</v>
      </c>
      <c r="H814" s="68">
        <v>0</v>
      </c>
      <c r="I814" s="68">
        <v>0</v>
      </c>
      <c r="J814" s="68">
        <v>0</v>
      </c>
      <c r="K814" s="68">
        <v>0</v>
      </c>
      <c r="L814" s="68">
        <v>0</v>
      </c>
      <c r="M814" s="68">
        <v>0</v>
      </c>
      <c r="N814" s="68">
        <v>23616</v>
      </c>
    </row>
    <row r="815" spans="1:14" x14ac:dyDescent="0.25">
      <c r="A815" s="69" t="s">
        <v>20</v>
      </c>
      <c r="B815" s="69" t="s">
        <v>280</v>
      </c>
      <c r="C815" s="69" t="s">
        <v>198</v>
      </c>
      <c r="D815" s="69" t="s">
        <v>199</v>
      </c>
      <c r="E815" s="69"/>
      <c r="F815" s="68">
        <v>0</v>
      </c>
      <c r="G815" s="68">
        <v>0</v>
      </c>
      <c r="H815" s="68">
        <v>0</v>
      </c>
      <c r="I815" s="68">
        <v>0</v>
      </c>
      <c r="J815" s="68">
        <v>0</v>
      </c>
      <c r="K815" s="68">
        <v>51456</v>
      </c>
      <c r="L815" s="68">
        <v>0</v>
      </c>
      <c r="M815" s="68">
        <v>2248</v>
      </c>
      <c r="N815" s="68">
        <v>53704</v>
      </c>
    </row>
    <row r="816" spans="1:14" x14ac:dyDescent="0.25">
      <c r="A816" s="69" t="s">
        <v>20</v>
      </c>
      <c r="B816" s="69" t="s">
        <v>280</v>
      </c>
      <c r="C816" s="69" t="s">
        <v>200</v>
      </c>
      <c r="D816" s="69" t="s">
        <v>201</v>
      </c>
      <c r="E816" s="69"/>
      <c r="F816" s="68">
        <v>0</v>
      </c>
      <c r="G816" s="68">
        <v>0</v>
      </c>
      <c r="H816" s="68">
        <v>0</v>
      </c>
      <c r="I816" s="68">
        <v>0</v>
      </c>
      <c r="J816" s="68">
        <v>0</v>
      </c>
      <c r="K816" s="68">
        <v>20432</v>
      </c>
      <c r="L816" s="68">
        <v>0</v>
      </c>
      <c r="M816" s="68">
        <v>0</v>
      </c>
      <c r="N816" s="68">
        <v>20432</v>
      </c>
    </row>
    <row r="817" spans="1:14" x14ac:dyDescent="0.25">
      <c r="A817" s="69" t="s">
        <v>20</v>
      </c>
      <c r="B817" s="69" t="s">
        <v>280</v>
      </c>
      <c r="C817" s="69" t="s">
        <v>202</v>
      </c>
      <c r="D817" s="69" t="s">
        <v>203</v>
      </c>
      <c r="E817" s="69"/>
      <c r="F817" s="68">
        <v>4032</v>
      </c>
      <c r="G817" s="68">
        <v>128</v>
      </c>
      <c r="H817" s="68">
        <v>0</v>
      </c>
      <c r="I817" s="68">
        <v>0</v>
      </c>
      <c r="J817" s="68">
        <v>0</v>
      </c>
      <c r="K817" s="68">
        <v>90284</v>
      </c>
      <c r="L817" s="68">
        <v>40</v>
      </c>
      <c r="M817" s="68">
        <v>27596</v>
      </c>
      <c r="N817" s="68">
        <v>122080</v>
      </c>
    </row>
    <row r="818" spans="1:14" x14ac:dyDescent="0.25">
      <c r="A818" s="69" t="s">
        <v>20</v>
      </c>
      <c r="B818" s="69" t="s">
        <v>280</v>
      </c>
      <c r="C818" s="69" t="s">
        <v>204</v>
      </c>
      <c r="D818" s="69" t="s">
        <v>205</v>
      </c>
      <c r="E818" s="69"/>
      <c r="F818" s="68">
        <v>0</v>
      </c>
      <c r="G818" s="68">
        <v>0</v>
      </c>
      <c r="H818" s="68">
        <v>0</v>
      </c>
      <c r="I818" s="68">
        <v>0</v>
      </c>
      <c r="J818" s="68">
        <v>0</v>
      </c>
      <c r="K818" s="68">
        <v>6864</v>
      </c>
      <c r="L818" s="68">
        <v>0</v>
      </c>
      <c r="M818" s="68">
        <v>0</v>
      </c>
      <c r="N818" s="68">
        <v>6864</v>
      </c>
    </row>
    <row r="819" spans="1:14" x14ac:dyDescent="0.25">
      <c r="A819" s="69" t="s">
        <v>20</v>
      </c>
      <c r="B819" s="69" t="s">
        <v>280</v>
      </c>
      <c r="C819" s="69" t="s">
        <v>206</v>
      </c>
      <c r="D819" s="69" t="s">
        <v>207</v>
      </c>
      <c r="E819" s="69"/>
      <c r="F819" s="68">
        <v>0</v>
      </c>
      <c r="G819" s="68">
        <v>0</v>
      </c>
      <c r="H819" s="68">
        <v>0</v>
      </c>
      <c r="I819" s="68">
        <v>0</v>
      </c>
      <c r="J819" s="68">
        <v>0</v>
      </c>
      <c r="K819" s="68">
        <v>53632</v>
      </c>
      <c r="L819" s="68">
        <v>0</v>
      </c>
      <c r="M819" s="68">
        <v>0</v>
      </c>
      <c r="N819" s="68">
        <v>53632</v>
      </c>
    </row>
    <row r="820" spans="1:14" x14ac:dyDescent="0.25">
      <c r="A820" s="69" t="s">
        <v>20</v>
      </c>
      <c r="B820" s="69" t="s">
        <v>280</v>
      </c>
      <c r="C820" s="69" t="s">
        <v>208</v>
      </c>
      <c r="D820" s="69" t="s">
        <v>209</v>
      </c>
      <c r="E820" s="69"/>
      <c r="F820" s="68">
        <v>0</v>
      </c>
      <c r="G820" s="68">
        <v>62992</v>
      </c>
      <c r="H820" s="68">
        <v>54752</v>
      </c>
      <c r="I820" s="68">
        <v>0</v>
      </c>
      <c r="J820" s="68">
        <v>0</v>
      </c>
      <c r="K820" s="68">
        <v>0</v>
      </c>
      <c r="L820" s="68">
        <v>0</v>
      </c>
      <c r="M820" s="68">
        <v>0</v>
      </c>
      <c r="N820" s="68">
        <v>117744</v>
      </c>
    </row>
    <row r="821" spans="1:14" x14ac:dyDescent="0.25">
      <c r="A821" s="69" t="s">
        <v>20</v>
      </c>
      <c r="B821" s="69" t="s">
        <v>280</v>
      </c>
      <c r="C821" s="69" t="s">
        <v>210</v>
      </c>
      <c r="D821" s="69" t="s">
        <v>211</v>
      </c>
      <c r="E821" s="69"/>
      <c r="F821" s="68">
        <v>0</v>
      </c>
      <c r="G821" s="68">
        <v>0</v>
      </c>
      <c r="H821" s="68">
        <v>0</v>
      </c>
      <c r="I821" s="68">
        <v>0</v>
      </c>
      <c r="J821" s="68">
        <v>7072</v>
      </c>
      <c r="K821" s="68">
        <v>0</v>
      </c>
      <c r="L821" s="68">
        <v>826</v>
      </c>
      <c r="M821" s="68">
        <v>0</v>
      </c>
      <c r="N821" s="68">
        <v>7898</v>
      </c>
    </row>
    <row r="822" spans="1:14" x14ac:dyDescent="0.25">
      <c r="A822" s="69" t="s">
        <v>20</v>
      </c>
      <c r="B822" s="69" t="s">
        <v>280</v>
      </c>
      <c r="C822" s="69" t="s">
        <v>212</v>
      </c>
      <c r="D822" s="69" t="s">
        <v>213</v>
      </c>
      <c r="E822" s="69"/>
      <c r="F822" s="68">
        <v>0</v>
      </c>
      <c r="G822" s="68">
        <v>0</v>
      </c>
      <c r="H822" s="68">
        <v>0</v>
      </c>
      <c r="I822" s="68">
        <v>0</v>
      </c>
      <c r="J822" s="68">
        <v>0</v>
      </c>
      <c r="K822" s="68">
        <v>0</v>
      </c>
      <c r="L822" s="68">
        <v>8282</v>
      </c>
      <c r="M822" s="68">
        <v>0</v>
      </c>
      <c r="N822" s="68">
        <v>8282</v>
      </c>
    </row>
    <row r="823" spans="1:14" x14ac:dyDescent="0.25">
      <c r="A823" s="69" t="s">
        <v>20</v>
      </c>
      <c r="B823" s="69" t="s">
        <v>280</v>
      </c>
      <c r="C823" s="69" t="s">
        <v>214</v>
      </c>
      <c r="D823" s="69" t="s">
        <v>215</v>
      </c>
      <c r="E823" s="69"/>
      <c r="F823" s="68">
        <v>0</v>
      </c>
      <c r="G823" s="68">
        <v>0</v>
      </c>
      <c r="H823" s="68">
        <v>0</v>
      </c>
      <c r="I823" s="68">
        <v>0</v>
      </c>
      <c r="J823" s="68">
        <v>2816</v>
      </c>
      <c r="K823" s="68">
        <v>0</v>
      </c>
      <c r="L823" s="68">
        <v>10620</v>
      </c>
      <c r="M823" s="68">
        <v>0</v>
      </c>
      <c r="N823" s="68">
        <v>13436</v>
      </c>
    </row>
    <row r="824" spans="1:14" x14ac:dyDescent="0.25">
      <c r="A824" s="69" t="s">
        <v>20</v>
      </c>
      <c r="B824" s="69" t="s">
        <v>280</v>
      </c>
      <c r="C824" s="69" t="s">
        <v>216</v>
      </c>
      <c r="D824" s="69" t="s">
        <v>217</v>
      </c>
      <c r="E824" s="69"/>
      <c r="F824" s="68">
        <v>15072</v>
      </c>
      <c r="G824" s="68">
        <v>0</v>
      </c>
      <c r="H824" s="68">
        <v>0</v>
      </c>
      <c r="I824" s="68">
        <v>0</v>
      </c>
      <c r="J824" s="68">
        <v>0</v>
      </c>
      <c r="K824" s="68">
        <v>0</v>
      </c>
      <c r="L824" s="68">
        <v>0</v>
      </c>
      <c r="M824" s="68">
        <v>0</v>
      </c>
      <c r="N824" s="68">
        <v>15072</v>
      </c>
    </row>
    <row r="825" spans="1:14" x14ac:dyDescent="0.25">
      <c r="A825" s="69" t="s">
        <v>20</v>
      </c>
      <c r="B825" s="69" t="s">
        <v>280</v>
      </c>
      <c r="C825" s="69" t="s">
        <v>218</v>
      </c>
      <c r="D825" s="69" t="s">
        <v>219</v>
      </c>
      <c r="E825" s="69"/>
      <c r="F825" s="68">
        <v>18144</v>
      </c>
      <c r="G825" s="68">
        <v>0</v>
      </c>
      <c r="H825" s="68">
        <v>0</v>
      </c>
      <c r="I825" s="68">
        <v>0</v>
      </c>
      <c r="J825" s="68">
        <v>4960</v>
      </c>
      <c r="K825" s="68">
        <v>0</v>
      </c>
      <c r="L825" s="68">
        <v>53012</v>
      </c>
      <c r="M825" s="68">
        <v>0</v>
      </c>
      <c r="N825" s="68">
        <v>76116</v>
      </c>
    </row>
    <row r="826" spans="1:14" x14ac:dyDescent="0.25">
      <c r="A826" s="69" t="s">
        <v>20</v>
      </c>
      <c r="B826" s="69" t="s">
        <v>280</v>
      </c>
      <c r="C826" s="69" t="s">
        <v>220</v>
      </c>
      <c r="D826" s="69" t="s">
        <v>221</v>
      </c>
      <c r="E826" s="69"/>
      <c r="F826" s="68">
        <v>262160</v>
      </c>
      <c r="G826" s="68">
        <v>0</v>
      </c>
      <c r="H826" s="68">
        <v>0</v>
      </c>
      <c r="I826" s="68">
        <v>0</v>
      </c>
      <c r="J826" s="68">
        <v>0</v>
      </c>
      <c r="K826" s="68">
        <v>0</v>
      </c>
      <c r="L826" s="68">
        <v>0</v>
      </c>
      <c r="M826" s="68">
        <v>0</v>
      </c>
      <c r="N826" s="68">
        <v>262160</v>
      </c>
    </row>
    <row r="827" spans="1:14" x14ac:dyDescent="0.25">
      <c r="A827" s="69" t="s">
        <v>20</v>
      </c>
      <c r="B827" s="69" t="s">
        <v>280</v>
      </c>
      <c r="C827" s="69" t="s">
        <v>222</v>
      </c>
      <c r="D827" s="69" t="s">
        <v>223</v>
      </c>
      <c r="E827" s="69"/>
      <c r="F827" s="68">
        <v>45792</v>
      </c>
      <c r="G827" s="68">
        <v>0</v>
      </c>
      <c r="H827" s="68">
        <v>0</v>
      </c>
      <c r="I827" s="68">
        <v>0</v>
      </c>
      <c r="J827" s="68">
        <v>6512</v>
      </c>
      <c r="K827" s="68">
        <v>0</v>
      </c>
      <c r="L827" s="68">
        <v>320</v>
      </c>
      <c r="M827" s="68">
        <v>0</v>
      </c>
      <c r="N827" s="68">
        <v>52624</v>
      </c>
    </row>
    <row r="828" spans="1:14" x14ac:dyDescent="0.25">
      <c r="A828" s="69" t="s">
        <v>20</v>
      </c>
      <c r="B828" s="69" t="s">
        <v>280</v>
      </c>
      <c r="C828" s="69" t="s">
        <v>224</v>
      </c>
      <c r="D828" s="69" t="s">
        <v>225</v>
      </c>
      <c r="E828" s="69"/>
      <c r="F828" s="68">
        <v>0</v>
      </c>
      <c r="G828" s="68">
        <v>0</v>
      </c>
      <c r="H828" s="68">
        <v>0</v>
      </c>
      <c r="I828" s="68">
        <v>0</v>
      </c>
      <c r="J828" s="68">
        <v>0</v>
      </c>
      <c r="K828" s="68">
        <v>0</v>
      </c>
      <c r="L828" s="68">
        <v>0</v>
      </c>
      <c r="M828" s="68">
        <v>0</v>
      </c>
      <c r="N828" s="68">
        <v>0</v>
      </c>
    </row>
    <row r="829" spans="1:14" x14ac:dyDescent="0.25">
      <c r="A829" s="69" t="s">
        <v>20</v>
      </c>
      <c r="B829" s="69" t="s">
        <v>280</v>
      </c>
      <c r="C829" s="69" t="s">
        <v>226</v>
      </c>
      <c r="D829" s="69" t="s">
        <v>227</v>
      </c>
      <c r="E829" s="69"/>
      <c r="F829" s="68">
        <v>532880</v>
      </c>
      <c r="G829" s="68">
        <v>252272</v>
      </c>
      <c r="H829" s="68">
        <v>54752</v>
      </c>
      <c r="I829" s="68">
        <v>27744</v>
      </c>
      <c r="J829" s="68">
        <v>189760</v>
      </c>
      <c r="K829" s="68">
        <v>275228</v>
      </c>
      <c r="L829" s="68">
        <v>334639</v>
      </c>
      <c r="M829" s="68">
        <v>173332</v>
      </c>
      <c r="N829" s="68">
        <v>1840607</v>
      </c>
    </row>
    <row r="830" spans="1:14" x14ac:dyDescent="0.25">
      <c r="D830" s="67" t="s">
        <v>228</v>
      </c>
      <c r="E830" s="67"/>
    </row>
    <row r="831" spans="1:14" x14ac:dyDescent="0.25">
      <c r="A831" s="69" t="s">
        <v>20</v>
      </c>
      <c r="B831" s="69" t="s">
        <v>280</v>
      </c>
      <c r="C831" s="69" t="s">
        <v>229</v>
      </c>
      <c r="D831" s="69" t="s">
        <v>230</v>
      </c>
      <c r="E831" s="69"/>
      <c r="F831" s="68">
        <v>0</v>
      </c>
      <c r="G831" s="68">
        <v>0</v>
      </c>
      <c r="H831" s="68">
        <v>0</v>
      </c>
      <c r="I831" s="68">
        <v>0</v>
      </c>
      <c r="J831" s="68">
        <v>0</v>
      </c>
      <c r="K831" s="68">
        <v>0</v>
      </c>
      <c r="L831" s="68">
        <v>0</v>
      </c>
      <c r="M831" s="68">
        <v>0</v>
      </c>
      <c r="N831" s="68">
        <v>0</v>
      </c>
    </row>
    <row r="832" spans="1:14" x14ac:dyDescent="0.25">
      <c r="A832" s="69" t="s">
        <v>20</v>
      </c>
      <c r="B832" s="69" t="s">
        <v>280</v>
      </c>
      <c r="C832" s="69" t="s">
        <v>231</v>
      </c>
      <c r="D832" s="69" t="s">
        <v>232</v>
      </c>
      <c r="E832" s="69"/>
      <c r="F832" s="68">
        <v>0</v>
      </c>
      <c r="G832" s="68">
        <v>0</v>
      </c>
      <c r="H832" s="68">
        <v>0</v>
      </c>
      <c r="I832" s="68">
        <v>0</v>
      </c>
      <c r="J832" s="68">
        <v>0</v>
      </c>
      <c r="K832" s="68">
        <v>0</v>
      </c>
      <c r="L832" s="68">
        <v>0</v>
      </c>
      <c r="M832" s="68">
        <v>0</v>
      </c>
      <c r="N832" s="68">
        <v>0</v>
      </c>
    </row>
    <row r="833" spans="1:14" x14ac:dyDescent="0.25">
      <c r="A833" s="69" t="s">
        <v>20</v>
      </c>
      <c r="B833" s="69" t="s">
        <v>280</v>
      </c>
      <c r="C833" s="69" t="s">
        <v>233</v>
      </c>
      <c r="D833" s="69" t="s">
        <v>234</v>
      </c>
      <c r="E833" s="69"/>
      <c r="F833" s="68">
        <v>0</v>
      </c>
      <c r="G833" s="68">
        <v>0</v>
      </c>
      <c r="H833" s="68">
        <v>0</v>
      </c>
      <c r="I833" s="68">
        <v>0</v>
      </c>
      <c r="J833" s="68">
        <v>0</v>
      </c>
      <c r="K833" s="68">
        <v>0</v>
      </c>
      <c r="L833" s="68">
        <v>0</v>
      </c>
      <c r="M833" s="68">
        <v>0</v>
      </c>
      <c r="N833" s="68">
        <v>0</v>
      </c>
    </row>
    <row r="834" spans="1:14" x14ac:dyDescent="0.25">
      <c r="A834" s="69" t="s">
        <v>20</v>
      </c>
      <c r="B834" s="69" t="s">
        <v>280</v>
      </c>
      <c r="C834" s="69" t="s">
        <v>235</v>
      </c>
      <c r="D834" s="69" t="s">
        <v>236</v>
      </c>
      <c r="E834" s="69"/>
      <c r="F834" s="68">
        <v>0</v>
      </c>
      <c r="G834" s="68">
        <v>0</v>
      </c>
      <c r="H834" s="68">
        <v>0</v>
      </c>
      <c r="I834" s="68">
        <v>0</v>
      </c>
      <c r="J834" s="68">
        <v>0</v>
      </c>
      <c r="K834" s="68">
        <v>0</v>
      </c>
      <c r="L834" s="68">
        <v>0</v>
      </c>
      <c r="M834" s="68">
        <v>0</v>
      </c>
      <c r="N834" s="68">
        <v>0</v>
      </c>
    </row>
    <row r="835" spans="1:14" x14ac:dyDescent="0.25">
      <c r="A835" s="69" t="s">
        <v>20</v>
      </c>
      <c r="B835" s="69" t="s">
        <v>280</v>
      </c>
      <c r="C835" s="69" t="s">
        <v>237</v>
      </c>
      <c r="D835" s="69" t="s">
        <v>238</v>
      </c>
      <c r="E835" s="69"/>
      <c r="F835" s="68">
        <v>0</v>
      </c>
      <c r="G835" s="68">
        <v>0</v>
      </c>
      <c r="H835" s="68">
        <v>0</v>
      </c>
      <c r="I835" s="68">
        <v>0</v>
      </c>
      <c r="J835" s="68">
        <v>0</v>
      </c>
      <c r="K835" s="68">
        <v>0</v>
      </c>
      <c r="L835" s="68">
        <v>0</v>
      </c>
      <c r="M835" s="68">
        <v>0</v>
      </c>
      <c r="N835" s="68">
        <v>0</v>
      </c>
    </row>
    <row r="838" spans="1:14" x14ac:dyDescent="0.25">
      <c r="A838" s="67" t="s">
        <v>281</v>
      </c>
    </row>
    <row r="839" spans="1:14" x14ac:dyDescent="0.25">
      <c r="A839" s="69" t="s">
        <v>0</v>
      </c>
      <c r="B839" s="69" t="s">
        <v>162</v>
      </c>
      <c r="C839" s="69" t="s">
        <v>115</v>
      </c>
      <c r="D839" s="67" t="s">
        <v>129</v>
      </c>
      <c r="E839" s="67"/>
      <c r="F839" s="68" t="s">
        <v>163</v>
      </c>
      <c r="G839" s="68" t="s">
        <v>164</v>
      </c>
      <c r="H839" s="68" t="s">
        <v>165</v>
      </c>
      <c r="I839" s="68" t="s">
        <v>166</v>
      </c>
      <c r="J839" s="68" t="s">
        <v>167</v>
      </c>
      <c r="K839" s="68" t="s">
        <v>168</v>
      </c>
      <c r="L839" s="68" t="s">
        <v>169</v>
      </c>
      <c r="M839" s="68" t="s">
        <v>170</v>
      </c>
      <c r="N839" s="68" t="s">
        <v>1</v>
      </c>
    </row>
    <row r="840" spans="1:14" x14ac:dyDescent="0.25">
      <c r="A840" s="69" t="s">
        <v>21</v>
      </c>
      <c r="B840" s="69" t="s">
        <v>282</v>
      </c>
      <c r="C840" s="69" t="s">
        <v>172</v>
      </c>
      <c r="D840" s="69" t="s">
        <v>173</v>
      </c>
      <c r="E840" s="69"/>
      <c r="F840" s="68">
        <v>12192</v>
      </c>
      <c r="G840" s="68">
        <v>0</v>
      </c>
      <c r="H840" s="68">
        <v>0</v>
      </c>
      <c r="I840" s="68">
        <v>0</v>
      </c>
      <c r="J840" s="68">
        <v>0</v>
      </c>
      <c r="K840" s="68">
        <v>0</v>
      </c>
      <c r="L840" s="68">
        <v>0</v>
      </c>
      <c r="M840" s="68">
        <v>0</v>
      </c>
      <c r="N840" s="68">
        <v>12192</v>
      </c>
    </row>
    <row r="841" spans="1:14" x14ac:dyDescent="0.25">
      <c r="A841" s="69" t="s">
        <v>21</v>
      </c>
      <c r="B841" s="69" t="s">
        <v>282</v>
      </c>
      <c r="C841" s="69" t="s">
        <v>174</v>
      </c>
      <c r="D841" s="69" t="s">
        <v>175</v>
      </c>
      <c r="E841" s="69"/>
      <c r="F841" s="68">
        <v>0</v>
      </c>
      <c r="G841" s="68">
        <v>0</v>
      </c>
      <c r="H841" s="68">
        <v>0</v>
      </c>
      <c r="I841" s="68">
        <v>0</v>
      </c>
      <c r="J841" s="68">
        <v>50320</v>
      </c>
      <c r="K841" s="68">
        <v>0</v>
      </c>
      <c r="L841" s="68">
        <v>3512</v>
      </c>
      <c r="M841" s="68">
        <v>0</v>
      </c>
      <c r="N841" s="68">
        <v>53832</v>
      </c>
    </row>
    <row r="842" spans="1:14" x14ac:dyDescent="0.25">
      <c r="A842" s="69" t="s">
        <v>21</v>
      </c>
      <c r="B842" s="69" t="s">
        <v>282</v>
      </c>
      <c r="C842" s="69" t="s">
        <v>176</v>
      </c>
      <c r="D842" s="69" t="s">
        <v>177</v>
      </c>
      <c r="E842" s="69"/>
      <c r="F842" s="68">
        <v>0</v>
      </c>
      <c r="G842" s="68">
        <v>269888</v>
      </c>
      <c r="H842" s="68">
        <v>0</v>
      </c>
      <c r="I842" s="68">
        <v>0</v>
      </c>
      <c r="J842" s="68">
        <v>68976</v>
      </c>
      <c r="K842" s="68">
        <v>0</v>
      </c>
      <c r="L842" s="68">
        <v>60</v>
      </c>
      <c r="M842" s="68">
        <v>24</v>
      </c>
      <c r="N842" s="68">
        <v>338948</v>
      </c>
    </row>
    <row r="843" spans="1:14" x14ac:dyDescent="0.25">
      <c r="A843" s="69" t="s">
        <v>21</v>
      </c>
      <c r="B843" s="69" t="s">
        <v>282</v>
      </c>
      <c r="C843" s="69" t="s">
        <v>178</v>
      </c>
      <c r="D843" s="69" t="s">
        <v>179</v>
      </c>
      <c r="E843" s="69"/>
      <c r="F843" s="68">
        <v>18672</v>
      </c>
      <c r="G843" s="68">
        <v>26976</v>
      </c>
      <c r="H843" s="68">
        <v>0</v>
      </c>
      <c r="I843" s="68">
        <v>0</v>
      </c>
      <c r="J843" s="68">
        <v>84048</v>
      </c>
      <c r="K843" s="68">
        <v>10000</v>
      </c>
      <c r="L843" s="68">
        <v>11400</v>
      </c>
      <c r="M843" s="68">
        <v>620</v>
      </c>
      <c r="N843" s="68">
        <v>151716</v>
      </c>
    </row>
    <row r="844" spans="1:14" x14ac:dyDescent="0.25">
      <c r="A844" s="69" t="s">
        <v>21</v>
      </c>
      <c r="B844" s="69" t="s">
        <v>282</v>
      </c>
      <c r="C844" s="69" t="s">
        <v>180</v>
      </c>
      <c r="D844" s="69" t="s">
        <v>181</v>
      </c>
      <c r="E844" s="69"/>
      <c r="F844" s="68">
        <v>0</v>
      </c>
      <c r="G844" s="68">
        <v>0</v>
      </c>
      <c r="H844" s="68">
        <v>0</v>
      </c>
      <c r="I844" s="68">
        <v>0</v>
      </c>
      <c r="J844" s="68">
        <v>0</v>
      </c>
      <c r="K844" s="68">
        <v>0</v>
      </c>
      <c r="L844" s="68">
        <v>0</v>
      </c>
      <c r="M844" s="68">
        <v>0</v>
      </c>
      <c r="N844" s="68">
        <v>0</v>
      </c>
    </row>
    <row r="845" spans="1:14" x14ac:dyDescent="0.25">
      <c r="A845" s="69" t="s">
        <v>21</v>
      </c>
      <c r="B845" s="69" t="s">
        <v>282</v>
      </c>
      <c r="C845" s="69" t="s">
        <v>182</v>
      </c>
      <c r="D845" s="69" t="s">
        <v>183</v>
      </c>
      <c r="E845" s="69"/>
      <c r="F845" s="68">
        <v>4416</v>
      </c>
      <c r="G845" s="68">
        <v>0</v>
      </c>
      <c r="H845" s="68">
        <v>0</v>
      </c>
      <c r="I845" s="68">
        <v>0</v>
      </c>
      <c r="J845" s="68">
        <v>0</v>
      </c>
      <c r="K845" s="68">
        <v>0</v>
      </c>
      <c r="L845" s="68">
        <v>0</v>
      </c>
      <c r="M845" s="68">
        <v>0</v>
      </c>
      <c r="N845" s="68">
        <v>4416</v>
      </c>
    </row>
    <row r="846" spans="1:14" x14ac:dyDescent="0.25">
      <c r="A846" s="69" t="s">
        <v>21</v>
      </c>
      <c r="B846" s="69" t="s">
        <v>282</v>
      </c>
      <c r="C846" s="69" t="s">
        <v>184</v>
      </c>
      <c r="D846" s="69" t="s">
        <v>185</v>
      </c>
      <c r="E846" s="69"/>
      <c r="F846" s="68">
        <v>0</v>
      </c>
      <c r="G846" s="68">
        <v>2016</v>
      </c>
      <c r="H846" s="68">
        <v>0</v>
      </c>
      <c r="I846" s="68">
        <v>0</v>
      </c>
      <c r="J846" s="68">
        <v>0</v>
      </c>
      <c r="K846" s="68">
        <v>21600</v>
      </c>
      <c r="L846" s="68">
        <v>0</v>
      </c>
      <c r="M846" s="68">
        <v>63620</v>
      </c>
      <c r="N846" s="68">
        <v>87236</v>
      </c>
    </row>
    <row r="847" spans="1:14" x14ac:dyDescent="0.25">
      <c r="A847" s="69" t="s">
        <v>21</v>
      </c>
      <c r="B847" s="69" t="s">
        <v>282</v>
      </c>
      <c r="C847" s="69" t="s">
        <v>186</v>
      </c>
      <c r="D847" s="69" t="s">
        <v>187</v>
      </c>
      <c r="E847" s="69"/>
      <c r="F847" s="68">
        <v>0</v>
      </c>
      <c r="G847" s="68">
        <v>0</v>
      </c>
      <c r="H847" s="68">
        <v>0</v>
      </c>
      <c r="I847" s="68">
        <v>0</v>
      </c>
      <c r="J847" s="68">
        <v>12384</v>
      </c>
      <c r="K847" s="68">
        <v>0</v>
      </c>
      <c r="L847" s="68">
        <v>16864</v>
      </c>
      <c r="M847" s="68">
        <v>0</v>
      </c>
      <c r="N847" s="68">
        <v>29248</v>
      </c>
    </row>
    <row r="848" spans="1:14" x14ac:dyDescent="0.25">
      <c r="A848" s="69" t="s">
        <v>21</v>
      </c>
      <c r="B848" s="69" t="s">
        <v>282</v>
      </c>
      <c r="C848" s="69" t="s">
        <v>188</v>
      </c>
      <c r="D848" s="69" t="s">
        <v>189</v>
      </c>
      <c r="E848" s="69"/>
      <c r="F848" s="68">
        <v>10608</v>
      </c>
      <c r="G848" s="68">
        <v>11424</v>
      </c>
      <c r="H848" s="68">
        <v>0</v>
      </c>
      <c r="I848" s="68">
        <v>0</v>
      </c>
      <c r="J848" s="68">
        <v>155008</v>
      </c>
      <c r="K848" s="68">
        <v>0</v>
      </c>
      <c r="L848" s="68">
        <v>10650</v>
      </c>
      <c r="M848" s="68">
        <v>56</v>
      </c>
      <c r="N848" s="68">
        <v>187746</v>
      </c>
    </row>
    <row r="849" spans="1:14" x14ac:dyDescent="0.25">
      <c r="A849" s="69" t="s">
        <v>21</v>
      </c>
      <c r="B849" s="69" t="s">
        <v>282</v>
      </c>
      <c r="C849" s="69" t="s">
        <v>190</v>
      </c>
      <c r="D849" s="69" t="s">
        <v>191</v>
      </c>
      <c r="E849" s="69"/>
      <c r="F849" s="68">
        <v>0</v>
      </c>
      <c r="G849" s="68">
        <v>4000</v>
      </c>
      <c r="H849" s="68">
        <v>0</v>
      </c>
      <c r="I849" s="68">
        <v>0</v>
      </c>
      <c r="J849" s="68">
        <v>0</v>
      </c>
      <c r="K849" s="68">
        <v>0</v>
      </c>
      <c r="L849" s="68">
        <v>0</v>
      </c>
      <c r="M849" s="68">
        <v>0</v>
      </c>
      <c r="N849" s="68">
        <v>4000</v>
      </c>
    </row>
    <row r="850" spans="1:14" x14ac:dyDescent="0.25">
      <c r="A850" s="69" t="s">
        <v>21</v>
      </c>
      <c r="B850" s="69" t="s">
        <v>282</v>
      </c>
      <c r="C850" s="69" t="s">
        <v>192</v>
      </c>
      <c r="D850" s="69" t="s">
        <v>193</v>
      </c>
      <c r="E850" s="69"/>
      <c r="F850" s="68">
        <v>0</v>
      </c>
      <c r="G850" s="68">
        <v>0</v>
      </c>
      <c r="H850" s="68">
        <v>0</v>
      </c>
      <c r="I850" s="68">
        <v>0</v>
      </c>
      <c r="J850" s="68">
        <v>0</v>
      </c>
      <c r="K850" s="68">
        <v>123408</v>
      </c>
      <c r="L850" s="68">
        <v>0</v>
      </c>
      <c r="M850" s="68">
        <v>25466</v>
      </c>
      <c r="N850" s="68">
        <v>148874</v>
      </c>
    </row>
    <row r="851" spans="1:14" x14ac:dyDescent="0.25">
      <c r="A851" s="69" t="s">
        <v>21</v>
      </c>
      <c r="B851" s="69" t="s">
        <v>282</v>
      </c>
      <c r="C851" s="69" t="s">
        <v>194</v>
      </c>
      <c r="D851" s="69" t="s">
        <v>195</v>
      </c>
      <c r="E851" s="69"/>
      <c r="F851" s="68">
        <v>242544</v>
      </c>
      <c r="G851" s="68">
        <v>0</v>
      </c>
      <c r="H851" s="68">
        <v>0</v>
      </c>
      <c r="I851" s="68">
        <v>76192</v>
      </c>
      <c r="J851" s="68">
        <v>0</v>
      </c>
      <c r="K851" s="68">
        <v>0</v>
      </c>
      <c r="L851" s="68">
        <v>24</v>
      </c>
      <c r="M851" s="68">
        <v>0</v>
      </c>
      <c r="N851" s="68">
        <v>318760</v>
      </c>
    </row>
    <row r="852" spans="1:14" x14ac:dyDescent="0.25">
      <c r="A852" s="69" t="s">
        <v>21</v>
      </c>
      <c r="B852" s="69" t="s">
        <v>282</v>
      </c>
      <c r="C852" s="69" t="s">
        <v>196</v>
      </c>
      <c r="D852" s="69" t="s">
        <v>197</v>
      </c>
      <c r="E852" s="69"/>
      <c r="F852" s="68">
        <v>11776</v>
      </c>
      <c r="G852" s="68">
        <v>0</v>
      </c>
      <c r="H852" s="68">
        <v>0</v>
      </c>
      <c r="I852" s="68">
        <v>0</v>
      </c>
      <c r="J852" s="68">
        <v>0</v>
      </c>
      <c r="K852" s="68">
        <v>0</v>
      </c>
      <c r="L852" s="68">
        <v>984</v>
      </c>
      <c r="M852" s="68">
        <v>0</v>
      </c>
      <c r="N852" s="68">
        <v>12760</v>
      </c>
    </row>
    <row r="853" spans="1:14" x14ac:dyDescent="0.25">
      <c r="A853" s="69" t="s">
        <v>21</v>
      </c>
      <c r="B853" s="69" t="s">
        <v>282</v>
      </c>
      <c r="C853" s="69" t="s">
        <v>198</v>
      </c>
      <c r="D853" s="69" t="s">
        <v>199</v>
      </c>
      <c r="E853" s="69"/>
      <c r="F853" s="68">
        <v>0</v>
      </c>
      <c r="G853" s="68">
        <v>0</v>
      </c>
      <c r="H853" s="68">
        <v>0</v>
      </c>
      <c r="I853" s="68">
        <v>0</v>
      </c>
      <c r="J853" s="68">
        <v>0</v>
      </c>
      <c r="K853" s="68">
        <v>67744</v>
      </c>
      <c r="L853" s="68">
        <v>0</v>
      </c>
      <c r="M853" s="68">
        <v>7672</v>
      </c>
      <c r="N853" s="68">
        <v>75416</v>
      </c>
    </row>
    <row r="854" spans="1:14" x14ac:dyDescent="0.25">
      <c r="A854" s="69" t="s">
        <v>21</v>
      </c>
      <c r="B854" s="69" t="s">
        <v>282</v>
      </c>
      <c r="C854" s="69" t="s">
        <v>200</v>
      </c>
      <c r="D854" s="69" t="s">
        <v>201</v>
      </c>
      <c r="E854" s="69"/>
      <c r="F854" s="68">
        <v>0</v>
      </c>
      <c r="G854" s="68">
        <v>0</v>
      </c>
      <c r="H854" s="68">
        <v>0</v>
      </c>
      <c r="I854" s="68">
        <v>0</v>
      </c>
      <c r="J854" s="68">
        <v>0</v>
      </c>
      <c r="K854" s="68">
        <v>0</v>
      </c>
      <c r="L854" s="68">
        <v>0</v>
      </c>
      <c r="M854" s="68">
        <v>0</v>
      </c>
      <c r="N854" s="68">
        <v>0</v>
      </c>
    </row>
    <row r="855" spans="1:14" x14ac:dyDescent="0.25">
      <c r="A855" s="69" t="s">
        <v>21</v>
      </c>
      <c r="B855" s="69" t="s">
        <v>282</v>
      </c>
      <c r="C855" s="69" t="s">
        <v>202</v>
      </c>
      <c r="D855" s="69" t="s">
        <v>203</v>
      </c>
      <c r="E855" s="69"/>
      <c r="F855" s="68">
        <v>17520</v>
      </c>
      <c r="G855" s="68">
        <v>240</v>
      </c>
      <c r="H855" s="68">
        <v>0</v>
      </c>
      <c r="I855" s="68">
        <v>0</v>
      </c>
      <c r="J855" s="68">
        <v>0</v>
      </c>
      <c r="K855" s="68">
        <v>138640</v>
      </c>
      <c r="L855" s="68">
        <v>24</v>
      </c>
      <c r="M855" s="68">
        <v>47642</v>
      </c>
      <c r="N855" s="68">
        <v>204066</v>
      </c>
    </row>
    <row r="856" spans="1:14" x14ac:dyDescent="0.25">
      <c r="A856" s="69" t="s">
        <v>21</v>
      </c>
      <c r="B856" s="69" t="s">
        <v>282</v>
      </c>
      <c r="C856" s="69" t="s">
        <v>204</v>
      </c>
      <c r="D856" s="69" t="s">
        <v>205</v>
      </c>
      <c r="E856" s="69"/>
      <c r="F856" s="68">
        <v>0</v>
      </c>
      <c r="G856" s="68">
        <v>0</v>
      </c>
      <c r="H856" s="68">
        <v>0</v>
      </c>
      <c r="I856" s="68">
        <v>0</v>
      </c>
      <c r="J856" s="68">
        <v>0</v>
      </c>
      <c r="K856" s="68">
        <v>0</v>
      </c>
      <c r="L856" s="68">
        <v>0</v>
      </c>
      <c r="M856" s="68">
        <v>0</v>
      </c>
      <c r="N856" s="68">
        <v>0</v>
      </c>
    </row>
    <row r="857" spans="1:14" x14ac:dyDescent="0.25">
      <c r="A857" s="69" t="s">
        <v>21</v>
      </c>
      <c r="B857" s="69" t="s">
        <v>282</v>
      </c>
      <c r="C857" s="69" t="s">
        <v>206</v>
      </c>
      <c r="D857" s="69" t="s">
        <v>207</v>
      </c>
      <c r="E857" s="69"/>
      <c r="F857" s="68">
        <v>0</v>
      </c>
      <c r="G857" s="68">
        <v>0</v>
      </c>
      <c r="H857" s="68">
        <v>0</v>
      </c>
      <c r="I857" s="68">
        <v>0</v>
      </c>
      <c r="J857" s="68">
        <v>0</v>
      </c>
      <c r="K857" s="68">
        <v>97392</v>
      </c>
      <c r="L857" s="68">
        <v>0</v>
      </c>
      <c r="M857" s="68">
        <v>0</v>
      </c>
      <c r="N857" s="68">
        <v>97392</v>
      </c>
    </row>
    <row r="858" spans="1:14" x14ac:dyDescent="0.25">
      <c r="A858" s="69" t="s">
        <v>21</v>
      </c>
      <c r="B858" s="69" t="s">
        <v>282</v>
      </c>
      <c r="C858" s="69" t="s">
        <v>208</v>
      </c>
      <c r="D858" s="69" t="s">
        <v>209</v>
      </c>
      <c r="E858" s="69"/>
      <c r="F858" s="68">
        <v>0</v>
      </c>
      <c r="G858" s="68">
        <v>109272</v>
      </c>
      <c r="H858" s="68">
        <v>97076</v>
      </c>
      <c r="I858" s="68">
        <v>0</v>
      </c>
      <c r="J858" s="68">
        <v>0</v>
      </c>
      <c r="K858" s="68">
        <v>720</v>
      </c>
      <c r="L858" s="68">
        <v>0</v>
      </c>
      <c r="M858" s="68">
        <v>0</v>
      </c>
      <c r="N858" s="68">
        <v>207068</v>
      </c>
    </row>
    <row r="859" spans="1:14" x14ac:dyDescent="0.25">
      <c r="A859" s="69" t="s">
        <v>21</v>
      </c>
      <c r="B859" s="69" t="s">
        <v>282</v>
      </c>
      <c r="C859" s="69" t="s">
        <v>210</v>
      </c>
      <c r="D859" s="69" t="s">
        <v>211</v>
      </c>
      <c r="E859" s="69"/>
      <c r="F859" s="68">
        <v>0</v>
      </c>
      <c r="G859" s="68">
        <v>0</v>
      </c>
      <c r="H859" s="68">
        <v>0</v>
      </c>
      <c r="I859" s="68">
        <v>0</v>
      </c>
      <c r="J859" s="68">
        <v>71712</v>
      </c>
      <c r="K859" s="68">
        <v>0</v>
      </c>
      <c r="L859" s="68">
        <v>200</v>
      </c>
      <c r="M859" s="68">
        <v>0</v>
      </c>
      <c r="N859" s="68">
        <v>71912</v>
      </c>
    </row>
    <row r="860" spans="1:14" x14ac:dyDescent="0.25">
      <c r="A860" s="69" t="s">
        <v>21</v>
      </c>
      <c r="B860" s="69" t="s">
        <v>282</v>
      </c>
      <c r="C860" s="69" t="s">
        <v>212</v>
      </c>
      <c r="D860" s="69" t="s">
        <v>213</v>
      </c>
      <c r="E860" s="69"/>
      <c r="F860" s="68">
        <v>0</v>
      </c>
      <c r="G860" s="68">
        <v>0</v>
      </c>
      <c r="H860" s="68">
        <v>0</v>
      </c>
      <c r="I860" s="68">
        <v>0</v>
      </c>
      <c r="J860" s="68">
        <v>32848</v>
      </c>
      <c r="K860" s="68">
        <v>0</v>
      </c>
      <c r="L860" s="68">
        <v>4208</v>
      </c>
      <c r="M860" s="68">
        <v>0</v>
      </c>
      <c r="N860" s="68">
        <v>37056</v>
      </c>
    </row>
    <row r="861" spans="1:14" x14ac:dyDescent="0.25">
      <c r="A861" s="69" t="s">
        <v>21</v>
      </c>
      <c r="B861" s="69" t="s">
        <v>282</v>
      </c>
      <c r="C861" s="69" t="s">
        <v>214</v>
      </c>
      <c r="D861" s="69" t="s">
        <v>215</v>
      </c>
      <c r="E861" s="69"/>
      <c r="F861" s="68">
        <v>0</v>
      </c>
      <c r="G861" s="68">
        <v>0</v>
      </c>
      <c r="H861" s="68">
        <v>0</v>
      </c>
      <c r="I861" s="68">
        <v>0</v>
      </c>
      <c r="J861" s="68">
        <v>6432</v>
      </c>
      <c r="K861" s="68">
        <v>0</v>
      </c>
      <c r="L861" s="68">
        <v>832</v>
      </c>
      <c r="M861" s="68">
        <v>0</v>
      </c>
      <c r="N861" s="68">
        <v>7264</v>
      </c>
    </row>
    <row r="862" spans="1:14" x14ac:dyDescent="0.25">
      <c r="A862" s="69" t="s">
        <v>21</v>
      </c>
      <c r="B862" s="69" t="s">
        <v>282</v>
      </c>
      <c r="C862" s="69" t="s">
        <v>216</v>
      </c>
      <c r="D862" s="69" t="s">
        <v>217</v>
      </c>
      <c r="E862" s="69"/>
      <c r="F862" s="68">
        <v>51360</v>
      </c>
      <c r="G862" s="68">
        <v>0</v>
      </c>
      <c r="H862" s="68">
        <v>0</v>
      </c>
      <c r="I862" s="68">
        <v>0</v>
      </c>
      <c r="J862" s="68">
        <v>0</v>
      </c>
      <c r="K862" s="68">
        <v>0</v>
      </c>
      <c r="L862" s="68">
        <v>0</v>
      </c>
      <c r="M862" s="68">
        <v>0</v>
      </c>
      <c r="N862" s="68">
        <v>51360</v>
      </c>
    </row>
    <row r="863" spans="1:14" x14ac:dyDescent="0.25">
      <c r="A863" s="69" t="s">
        <v>21</v>
      </c>
      <c r="B863" s="69" t="s">
        <v>282</v>
      </c>
      <c r="C863" s="69" t="s">
        <v>218</v>
      </c>
      <c r="D863" s="69" t="s">
        <v>219</v>
      </c>
      <c r="E863" s="69"/>
      <c r="F863" s="68">
        <v>18000</v>
      </c>
      <c r="G863" s="68">
        <v>0</v>
      </c>
      <c r="H863" s="68">
        <v>0</v>
      </c>
      <c r="I863" s="68">
        <v>0</v>
      </c>
      <c r="J863" s="68">
        <v>8304</v>
      </c>
      <c r="K863" s="68">
        <v>0</v>
      </c>
      <c r="L863" s="68">
        <v>245719</v>
      </c>
      <c r="M863" s="68">
        <v>0</v>
      </c>
      <c r="N863" s="68">
        <v>272023</v>
      </c>
    </row>
    <row r="864" spans="1:14" x14ac:dyDescent="0.25">
      <c r="A864" s="69" t="s">
        <v>21</v>
      </c>
      <c r="B864" s="69" t="s">
        <v>282</v>
      </c>
      <c r="C864" s="69" t="s">
        <v>220</v>
      </c>
      <c r="D864" s="69" t="s">
        <v>221</v>
      </c>
      <c r="E864" s="69"/>
      <c r="F864" s="68">
        <v>393072</v>
      </c>
      <c r="G864" s="68">
        <v>0</v>
      </c>
      <c r="H864" s="68">
        <v>0</v>
      </c>
      <c r="I864" s="68">
        <v>0</v>
      </c>
      <c r="J864" s="68">
        <v>0</v>
      </c>
      <c r="K864" s="68">
        <v>0</v>
      </c>
      <c r="L864" s="68">
        <v>0</v>
      </c>
      <c r="M864" s="68">
        <v>0</v>
      </c>
      <c r="N864" s="68">
        <v>393072</v>
      </c>
    </row>
    <row r="865" spans="1:14" x14ac:dyDescent="0.25">
      <c r="A865" s="69" t="s">
        <v>21</v>
      </c>
      <c r="B865" s="69" t="s">
        <v>282</v>
      </c>
      <c r="C865" s="69" t="s">
        <v>222</v>
      </c>
      <c r="D865" s="69" t="s">
        <v>223</v>
      </c>
      <c r="E865" s="69"/>
      <c r="F865" s="68">
        <v>152544</v>
      </c>
      <c r="G865" s="68">
        <v>0</v>
      </c>
      <c r="H865" s="68">
        <v>0</v>
      </c>
      <c r="I865" s="68">
        <v>0</v>
      </c>
      <c r="J865" s="68">
        <v>28064</v>
      </c>
      <c r="K865" s="68">
        <v>0</v>
      </c>
      <c r="L865" s="68">
        <v>498</v>
      </c>
      <c r="M865" s="68">
        <v>0</v>
      </c>
      <c r="N865" s="68">
        <v>181106</v>
      </c>
    </row>
    <row r="866" spans="1:14" x14ac:dyDescent="0.25">
      <c r="A866" s="69" t="s">
        <v>21</v>
      </c>
      <c r="B866" s="69" t="s">
        <v>282</v>
      </c>
      <c r="C866" s="69" t="s">
        <v>224</v>
      </c>
      <c r="D866" s="69" t="s">
        <v>225</v>
      </c>
      <c r="E866" s="69"/>
      <c r="F866" s="68">
        <v>0</v>
      </c>
      <c r="G866" s="68">
        <v>0</v>
      </c>
      <c r="H866" s="68">
        <v>0</v>
      </c>
      <c r="I866" s="68">
        <v>0</v>
      </c>
      <c r="J866" s="68">
        <v>0</v>
      </c>
      <c r="K866" s="68">
        <v>0</v>
      </c>
      <c r="L866" s="68">
        <v>0</v>
      </c>
      <c r="M866" s="68">
        <v>0</v>
      </c>
      <c r="N866" s="68">
        <v>0</v>
      </c>
    </row>
    <row r="867" spans="1:14" x14ac:dyDescent="0.25">
      <c r="A867" s="69" t="s">
        <v>21</v>
      </c>
      <c r="B867" s="69" t="s">
        <v>282</v>
      </c>
      <c r="C867" s="69" t="s">
        <v>226</v>
      </c>
      <c r="D867" s="69" t="s">
        <v>227</v>
      </c>
      <c r="E867" s="69"/>
      <c r="F867" s="68">
        <v>932704</v>
      </c>
      <c r="G867" s="68">
        <v>423816</v>
      </c>
      <c r="H867" s="68">
        <v>97076</v>
      </c>
      <c r="I867" s="68">
        <v>76192</v>
      </c>
      <c r="J867" s="68">
        <v>518096</v>
      </c>
      <c r="K867" s="68">
        <v>459504</v>
      </c>
      <c r="L867" s="68">
        <v>294975</v>
      </c>
      <c r="M867" s="68">
        <v>145100</v>
      </c>
      <c r="N867" s="68">
        <v>2947463</v>
      </c>
    </row>
    <row r="868" spans="1:14" x14ac:dyDescent="0.25">
      <c r="D868" s="67" t="s">
        <v>228</v>
      </c>
      <c r="E868" s="67"/>
    </row>
    <row r="869" spans="1:14" x14ac:dyDescent="0.25">
      <c r="A869" s="69" t="s">
        <v>21</v>
      </c>
      <c r="B869" s="69" t="s">
        <v>282</v>
      </c>
      <c r="C869" s="69" t="s">
        <v>229</v>
      </c>
      <c r="D869" s="69" t="s">
        <v>230</v>
      </c>
      <c r="E869" s="69"/>
      <c r="F869" s="68">
        <v>0</v>
      </c>
      <c r="G869" s="68">
        <v>0</v>
      </c>
      <c r="H869" s="68">
        <v>0</v>
      </c>
      <c r="I869" s="68">
        <v>0</v>
      </c>
      <c r="J869" s="68">
        <v>0</v>
      </c>
      <c r="K869" s="68">
        <v>0</v>
      </c>
      <c r="L869" s="68">
        <v>0</v>
      </c>
      <c r="M869" s="68">
        <v>0</v>
      </c>
      <c r="N869" s="68">
        <v>0</v>
      </c>
    </row>
    <row r="870" spans="1:14" x14ac:dyDescent="0.25">
      <c r="A870" s="69" t="s">
        <v>21</v>
      </c>
      <c r="B870" s="69" t="s">
        <v>282</v>
      </c>
      <c r="C870" s="69" t="s">
        <v>231</v>
      </c>
      <c r="D870" s="69" t="s">
        <v>232</v>
      </c>
      <c r="E870" s="69"/>
      <c r="F870" s="68">
        <v>0</v>
      </c>
      <c r="G870" s="68">
        <v>0</v>
      </c>
      <c r="H870" s="68">
        <v>0</v>
      </c>
      <c r="I870" s="68">
        <v>0</v>
      </c>
      <c r="J870" s="68">
        <v>0</v>
      </c>
      <c r="K870" s="68">
        <v>0</v>
      </c>
      <c r="L870" s="68">
        <v>0</v>
      </c>
      <c r="M870" s="68">
        <v>0</v>
      </c>
      <c r="N870" s="68">
        <v>0</v>
      </c>
    </row>
    <row r="871" spans="1:14" x14ac:dyDescent="0.25">
      <c r="A871" s="69" t="s">
        <v>21</v>
      </c>
      <c r="B871" s="69" t="s">
        <v>282</v>
      </c>
      <c r="C871" s="69" t="s">
        <v>233</v>
      </c>
      <c r="D871" s="69" t="s">
        <v>234</v>
      </c>
      <c r="E871" s="69"/>
      <c r="F871" s="68">
        <v>0</v>
      </c>
      <c r="G871" s="68">
        <v>0</v>
      </c>
      <c r="H871" s="68">
        <v>0</v>
      </c>
      <c r="I871" s="68">
        <v>0</v>
      </c>
      <c r="J871" s="68">
        <v>0</v>
      </c>
      <c r="K871" s="68">
        <v>0</v>
      </c>
      <c r="L871" s="68">
        <v>0</v>
      </c>
      <c r="M871" s="68">
        <v>0</v>
      </c>
      <c r="N871" s="68">
        <v>0</v>
      </c>
    </row>
    <row r="872" spans="1:14" x14ac:dyDescent="0.25">
      <c r="A872" s="69" t="s">
        <v>21</v>
      </c>
      <c r="B872" s="69" t="s">
        <v>282</v>
      </c>
      <c r="C872" s="69" t="s">
        <v>235</v>
      </c>
      <c r="D872" s="69" t="s">
        <v>236</v>
      </c>
      <c r="E872" s="69"/>
      <c r="F872" s="68">
        <v>0</v>
      </c>
      <c r="G872" s="68">
        <v>0</v>
      </c>
      <c r="H872" s="68">
        <v>0</v>
      </c>
      <c r="I872" s="68">
        <v>0</v>
      </c>
      <c r="J872" s="68">
        <v>0</v>
      </c>
      <c r="K872" s="68">
        <v>0</v>
      </c>
      <c r="L872" s="68">
        <v>0</v>
      </c>
      <c r="M872" s="68">
        <v>0</v>
      </c>
      <c r="N872" s="68">
        <v>0</v>
      </c>
    </row>
    <row r="873" spans="1:14" x14ac:dyDescent="0.25">
      <c r="A873" s="69" t="s">
        <v>21</v>
      </c>
      <c r="B873" s="69" t="s">
        <v>282</v>
      </c>
      <c r="C873" s="69" t="s">
        <v>237</v>
      </c>
      <c r="D873" s="69" t="s">
        <v>238</v>
      </c>
      <c r="E873" s="69"/>
      <c r="F873" s="68">
        <v>0</v>
      </c>
      <c r="G873" s="68">
        <v>0</v>
      </c>
      <c r="H873" s="68">
        <v>0</v>
      </c>
      <c r="I873" s="68">
        <v>0</v>
      </c>
      <c r="J873" s="68">
        <v>0</v>
      </c>
      <c r="K873" s="68">
        <v>0</v>
      </c>
      <c r="L873" s="68">
        <v>0</v>
      </c>
      <c r="M873" s="68">
        <v>0</v>
      </c>
      <c r="N873" s="68">
        <v>0</v>
      </c>
    </row>
    <row r="876" spans="1:14" x14ac:dyDescent="0.25">
      <c r="A876" s="67" t="s">
        <v>283</v>
      </c>
    </row>
    <row r="877" spans="1:14" x14ac:dyDescent="0.25">
      <c r="A877" s="69" t="s">
        <v>0</v>
      </c>
      <c r="B877" s="69" t="s">
        <v>162</v>
      </c>
      <c r="C877" s="69" t="s">
        <v>115</v>
      </c>
      <c r="D877" s="67" t="s">
        <v>129</v>
      </c>
      <c r="E877" s="67"/>
      <c r="F877" s="68" t="s">
        <v>163</v>
      </c>
      <c r="G877" s="68" t="s">
        <v>164</v>
      </c>
      <c r="H877" s="68" t="s">
        <v>165</v>
      </c>
      <c r="I877" s="68" t="s">
        <v>166</v>
      </c>
      <c r="J877" s="68" t="s">
        <v>167</v>
      </c>
      <c r="K877" s="68" t="s">
        <v>168</v>
      </c>
      <c r="L877" s="68" t="s">
        <v>169</v>
      </c>
      <c r="M877" s="68" t="s">
        <v>170</v>
      </c>
      <c r="N877" s="68" t="s">
        <v>1</v>
      </c>
    </row>
    <row r="878" spans="1:14" x14ac:dyDescent="0.25">
      <c r="A878" s="69" t="s">
        <v>22</v>
      </c>
      <c r="B878" s="69" t="s">
        <v>284</v>
      </c>
      <c r="C878" s="69" t="s">
        <v>172</v>
      </c>
      <c r="D878" s="69" t="s">
        <v>173</v>
      </c>
      <c r="E878" s="69"/>
      <c r="F878" s="68">
        <v>1968</v>
      </c>
      <c r="G878" s="68">
        <v>0</v>
      </c>
      <c r="H878" s="68">
        <v>0</v>
      </c>
      <c r="I878" s="68">
        <v>0</v>
      </c>
      <c r="J878" s="68">
        <v>0</v>
      </c>
      <c r="K878" s="68">
        <v>0</v>
      </c>
      <c r="L878" s="68">
        <v>0</v>
      </c>
      <c r="M878" s="68">
        <v>0</v>
      </c>
      <c r="N878" s="68">
        <v>1968</v>
      </c>
    </row>
    <row r="879" spans="1:14" x14ac:dyDescent="0.25">
      <c r="A879" s="69" t="s">
        <v>22</v>
      </c>
      <c r="B879" s="69" t="s">
        <v>284</v>
      </c>
      <c r="C879" s="69" t="s">
        <v>174</v>
      </c>
      <c r="D879" s="69" t="s">
        <v>175</v>
      </c>
      <c r="E879" s="69"/>
      <c r="F879" s="68">
        <v>0</v>
      </c>
      <c r="G879" s="68">
        <v>0</v>
      </c>
      <c r="H879" s="68">
        <v>0</v>
      </c>
      <c r="I879" s="68">
        <v>0</v>
      </c>
      <c r="J879" s="68">
        <v>52080</v>
      </c>
      <c r="K879" s="68">
        <v>0</v>
      </c>
      <c r="L879" s="68">
        <v>0</v>
      </c>
      <c r="M879" s="68">
        <v>0</v>
      </c>
      <c r="N879" s="68">
        <v>52080</v>
      </c>
    </row>
    <row r="880" spans="1:14" x14ac:dyDescent="0.25">
      <c r="A880" s="69" t="s">
        <v>22</v>
      </c>
      <c r="B880" s="69" t="s">
        <v>284</v>
      </c>
      <c r="C880" s="69" t="s">
        <v>176</v>
      </c>
      <c r="D880" s="69" t="s">
        <v>177</v>
      </c>
      <c r="E880" s="69"/>
      <c r="F880" s="68">
        <v>0</v>
      </c>
      <c r="G880" s="68">
        <v>298704</v>
      </c>
      <c r="H880" s="68">
        <v>0</v>
      </c>
      <c r="I880" s="68">
        <v>0</v>
      </c>
      <c r="J880" s="68">
        <v>0</v>
      </c>
      <c r="K880" s="68">
        <v>0</v>
      </c>
      <c r="L880" s="68">
        <v>0</v>
      </c>
      <c r="M880" s="68">
        <v>0</v>
      </c>
      <c r="N880" s="68">
        <v>298704</v>
      </c>
    </row>
    <row r="881" spans="1:14" x14ac:dyDescent="0.25">
      <c r="A881" s="69" t="s">
        <v>22</v>
      </c>
      <c r="B881" s="69" t="s">
        <v>284</v>
      </c>
      <c r="C881" s="69" t="s">
        <v>178</v>
      </c>
      <c r="D881" s="69" t="s">
        <v>179</v>
      </c>
      <c r="E881" s="69"/>
      <c r="F881" s="68">
        <v>45120</v>
      </c>
      <c r="G881" s="68">
        <v>5184</v>
      </c>
      <c r="H881" s="68">
        <v>0</v>
      </c>
      <c r="I881" s="68">
        <v>0</v>
      </c>
      <c r="J881" s="68">
        <v>86256</v>
      </c>
      <c r="K881" s="68">
        <v>4368</v>
      </c>
      <c r="L881" s="68">
        <v>2753</v>
      </c>
      <c r="M881" s="68">
        <v>0</v>
      </c>
      <c r="N881" s="68">
        <v>143681</v>
      </c>
    </row>
    <row r="882" spans="1:14" x14ac:dyDescent="0.25">
      <c r="A882" s="69" t="s">
        <v>22</v>
      </c>
      <c r="B882" s="69" t="s">
        <v>284</v>
      </c>
      <c r="C882" s="69" t="s">
        <v>180</v>
      </c>
      <c r="D882" s="69" t="s">
        <v>181</v>
      </c>
      <c r="E882" s="69"/>
      <c r="F882" s="68">
        <v>0</v>
      </c>
      <c r="G882" s="68">
        <v>0</v>
      </c>
      <c r="H882" s="68">
        <v>0</v>
      </c>
      <c r="I882" s="68">
        <v>0</v>
      </c>
      <c r="J882" s="68">
        <v>0</v>
      </c>
      <c r="K882" s="68">
        <v>0</v>
      </c>
      <c r="L882" s="68">
        <v>0</v>
      </c>
      <c r="M882" s="68">
        <v>0</v>
      </c>
      <c r="N882" s="68">
        <v>0</v>
      </c>
    </row>
    <row r="883" spans="1:14" x14ac:dyDescent="0.25">
      <c r="A883" s="69" t="s">
        <v>22</v>
      </c>
      <c r="B883" s="69" t="s">
        <v>284</v>
      </c>
      <c r="C883" s="69" t="s">
        <v>182</v>
      </c>
      <c r="D883" s="69" t="s">
        <v>183</v>
      </c>
      <c r="E883" s="69"/>
      <c r="F883" s="68">
        <v>0</v>
      </c>
      <c r="G883" s="68">
        <v>0</v>
      </c>
      <c r="H883" s="68">
        <v>0</v>
      </c>
      <c r="I883" s="68">
        <v>0</v>
      </c>
      <c r="J883" s="68">
        <v>480</v>
      </c>
      <c r="K883" s="68">
        <v>0</v>
      </c>
      <c r="L883" s="68">
        <v>2112</v>
      </c>
      <c r="M883" s="68">
        <v>0</v>
      </c>
      <c r="N883" s="68">
        <v>2592</v>
      </c>
    </row>
    <row r="884" spans="1:14" x14ac:dyDescent="0.25">
      <c r="A884" s="69" t="s">
        <v>22</v>
      </c>
      <c r="B884" s="69" t="s">
        <v>284</v>
      </c>
      <c r="C884" s="69" t="s">
        <v>184</v>
      </c>
      <c r="D884" s="69" t="s">
        <v>185</v>
      </c>
      <c r="E884" s="69"/>
      <c r="F884" s="68">
        <v>0</v>
      </c>
      <c r="G884" s="68">
        <v>111872</v>
      </c>
      <c r="H884" s="68">
        <v>0</v>
      </c>
      <c r="I884" s="68">
        <v>0</v>
      </c>
      <c r="J884" s="68">
        <v>0</v>
      </c>
      <c r="K884" s="68">
        <v>36608</v>
      </c>
      <c r="L884" s="68">
        <v>0</v>
      </c>
      <c r="M884" s="68">
        <v>191</v>
      </c>
      <c r="N884" s="68">
        <v>148671</v>
      </c>
    </row>
    <row r="885" spans="1:14" x14ac:dyDescent="0.25">
      <c r="A885" s="69" t="s">
        <v>22</v>
      </c>
      <c r="B885" s="69" t="s">
        <v>284</v>
      </c>
      <c r="C885" s="69" t="s">
        <v>186</v>
      </c>
      <c r="D885" s="69" t="s">
        <v>187</v>
      </c>
      <c r="E885" s="69"/>
      <c r="F885" s="68">
        <v>0</v>
      </c>
      <c r="G885" s="68">
        <v>0</v>
      </c>
      <c r="H885" s="68">
        <v>0</v>
      </c>
      <c r="I885" s="68">
        <v>0</v>
      </c>
      <c r="J885" s="68">
        <v>24848</v>
      </c>
      <c r="K885" s="68">
        <v>0</v>
      </c>
      <c r="L885" s="68">
        <v>0</v>
      </c>
      <c r="M885" s="68">
        <v>0</v>
      </c>
      <c r="N885" s="68">
        <v>24848</v>
      </c>
    </row>
    <row r="886" spans="1:14" x14ac:dyDescent="0.25">
      <c r="A886" s="69" t="s">
        <v>22</v>
      </c>
      <c r="B886" s="69" t="s">
        <v>284</v>
      </c>
      <c r="C886" s="69" t="s">
        <v>188</v>
      </c>
      <c r="D886" s="69" t="s">
        <v>189</v>
      </c>
      <c r="E886" s="69"/>
      <c r="F886" s="68">
        <v>5712</v>
      </c>
      <c r="G886" s="68">
        <v>24912</v>
      </c>
      <c r="H886" s="68">
        <v>0</v>
      </c>
      <c r="I886" s="68">
        <v>0</v>
      </c>
      <c r="J886" s="68">
        <v>41152</v>
      </c>
      <c r="K886" s="68">
        <v>0</v>
      </c>
      <c r="L886" s="68">
        <v>144</v>
      </c>
      <c r="M886" s="68">
        <v>4464</v>
      </c>
      <c r="N886" s="68">
        <v>76384</v>
      </c>
    </row>
    <row r="887" spans="1:14" x14ac:dyDescent="0.25">
      <c r="A887" s="69" t="s">
        <v>22</v>
      </c>
      <c r="B887" s="69" t="s">
        <v>284</v>
      </c>
      <c r="C887" s="69" t="s">
        <v>190</v>
      </c>
      <c r="D887" s="69" t="s">
        <v>191</v>
      </c>
      <c r="E887" s="69"/>
      <c r="F887" s="68">
        <v>0</v>
      </c>
      <c r="G887" s="68">
        <v>1312</v>
      </c>
      <c r="H887" s="68">
        <v>0</v>
      </c>
      <c r="I887" s="68">
        <v>0</v>
      </c>
      <c r="J887" s="68">
        <v>0</v>
      </c>
      <c r="K887" s="68">
        <v>0</v>
      </c>
      <c r="L887" s="68">
        <v>0</v>
      </c>
      <c r="M887" s="68">
        <v>0</v>
      </c>
      <c r="N887" s="68">
        <v>1312</v>
      </c>
    </row>
    <row r="888" spans="1:14" x14ac:dyDescent="0.25">
      <c r="A888" s="69" t="s">
        <v>22</v>
      </c>
      <c r="B888" s="69" t="s">
        <v>284</v>
      </c>
      <c r="C888" s="69" t="s">
        <v>192</v>
      </c>
      <c r="D888" s="69" t="s">
        <v>193</v>
      </c>
      <c r="E888" s="69"/>
      <c r="F888" s="68">
        <v>0</v>
      </c>
      <c r="G888" s="68">
        <v>0</v>
      </c>
      <c r="H888" s="68">
        <v>0</v>
      </c>
      <c r="I888" s="68">
        <v>0</v>
      </c>
      <c r="J888" s="68">
        <v>0</v>
      </c>
      <c r="K888" s="68">
        <v>99424</v>
      </c>
      <c r="L888" s="68">
        <v>0</v>
      </c>
      <c r="M888" s="68">
        <v>5270</v>
      </c>
      <c r="N888" s="68">
        <v>104694</v>
      </c>
    </row>
    <row r="889" spans="1:14" x14ac:dyDescent="0.25">
      <c r="A889" s="69" t="s">
        <v>22</v>
      </c>
      <c r="B889" s="69" t="s">
        <v>284</v>
      </c>
      <c r="C889" s="69" t="s">
        <v>194</v>
      </c>
      <c r="D889" s="69" t="s">
        <v>195</v>
      </c>
      <c r="E889" s="69"/>
      <c r="F889" s="68">
        <v>359328</v>
      </c>
      <c r="G889" s="68">
        <v>0</v>
      </c>
      <c r="H889" s="68">
        <v>0</v>
      </c>
      <c r="I889" s="68">
        <v>142864</v>
      </c>
      <c r="J889" s="68">
        <v>0</v>
      </c>
      <c r="K889" s="68">
        <v>0</v>
      </c>
      <c r="L889" s="68">
        <v>0</v>
      </c>
      <c r="M889" s="68">
        <v>0</v>
      </c>
      <c r="N889" s="68">
        <v>502192</v>
      </c>
    </row>
    <row r="890" spans="1:14" x14ac:dyDescent="0.25">
      <c r="A890" s="69" t="s">
        <v>22</v>
      </c>
      <c r="B890" s="69" t="s">
        <v>284</v>
      </c>
      <c r="C890" s="69" t="s">
        <v>196</v>
      </c>
      <c r="D890" s="69" t="s">
        <v>197</v>
      </c>
      <c r="E890" s="69"/>
      <c r="F890" s="68">
        <v>29008</v>
      </c>
      <c r="G890" s="68">
        <v>0</v>
      </c>
      <c r="H890" s="68">
        <v>0</v>
      </c>
      <c r="I890" s="68">
        <v>0</v>
      </c>
      <c r="J890" s="68">
        <v>0</v>
      </c>
      <c r="K890" s="68">
        <v>0</v>
      </c>
      <c r="L890" s="68">
        <v>0</v>
      </c>
      <c r="M890" s="68">
        <v>0</v>
      </c>
      <c r="N890" s="68">
        <v>29008</v>
      </c>
    </row>
    <row r="891" spans="1:14" x14ac:dyDescent="0.25">
      <c r="A891" s="69" t="s">
        <v>22</v>
      </c>
      <c r="B891" s="69" t="s">
        <v>284</v>
      </c>
      <c r="C891" s="69" t="s">
        <v>198</v>
      </c>
      <c r="D891" s="69" t="s">
        <v>199</v>
      </c>
      <c r="E891" s="69"/>
      <c r="F891" s="68">
        <v>0</v>
      </c>
      <c r="G891" s="68">
        <v>0</v>
      </c>
      <c r="H891" s="68">
        <v>0</v>
      </c>
      <c r="I891" s="68">
        <v>0</v>
      </c>
      <c r="J891" s="68">
        <v>0</v>
      </c>
      <c r="K891" s="68">
        <v>65520</v>
      </c>
      <c r="L891" s="68">
        <v>0</v>
      </c>
      <c r="M891" s="68">
        <v>3500</v>
      </c>
      <c r="N891" s="68">
        <v>69020</v>
      </c>
    </row>
    <row r="892" spans="1:14" x14ac:dyDescent="0.25">
      <c r="A892" s="69" t="s">
        <v>22</v>
      </c>
      <c r="B892" s="69" t="s">
        <v>284</v>
      </c>
      <c r="C892" s="69" t="s">
        <v>200</v>
      </c>
      <c r="D892" s="69" t="s">
        <v>201</v>
      </c>
      <c r="E892" s="69"/>
      <c r="F892" s="68">
        <v>0</v>
      </c>
      <c r="G892" s="68">
        <v>0</v>
      </c>
      <c r="H892" s="68">
        <v>0</v>
      </c>
      <c r="I892" s="68">
        <v>0</v>
      </c>
      <c r="J892" s="68">
        <v>0</v>
      </c>
      <c r="K892" s="68">
        <v>0</v>
      </c>
      <c r="L892" s="68">
        <v>0</v>
      </c>
      <c r="M892" s="68">
        <v>0</v>
      </c>
      <c r="N892" s="68">
        <v>0</v>
      </c>
    </row>
    <row r="893" spans="1:14" x14ac:dyDescent="0.25">
      <c r="A893" s="69" t="s">
        <v>22</v>
      </c>
      <c r="B893" s="69" t="s">
        <v>284</v>
      </c>
      <c r="C893" s="69" t="s">
        <v>202</v>
      </c>
      <c r="D893" s="69" t="s">
        <v>203</v>
      </c>
      <c r="E893" s="69"/>
      <c r="F893" s="68">
        <v>5424</v>
      </c>
      <c r="G893" s="68">
        <v>0</v>
      </c>
      <c r="H893" s="68">
        <v>0</v>
      </c>
      <c r="I893" s="68">
        <v>0</v>
      </c>
      <c r="J893" s="68">
        <v>0</v>
      </c>
      <c r="K893" s="68">
        <v>213280</v>
      </c>
      <c r="L893" s="68">
        <v>0</v>
      </c>
      <c r="M893" s="68">
        <v>3526</v>
      </c>
      <c r="N893" s="68">
        <v>222230</v>
      </c>
    </row>
    <row r="894" spans="1:14" x14ac:dyDescent="0.25">
      <c r="A894" s="69" t="s">
        <v>22</v>
      </c>
      <c r="B894" s="69" t="s">
        <v>284</v>
      </c>
      <c r="C894" s="69" t="s">
        <v>204</v>
      </c>
      <c r="D894" s="69" t="s">
        <v>205</v>
      </c>
      <c r="E894" s="69"/>
      <c r="F894" s="68">
        <v>0</v>
      </c>
      <c r="G894" s="68">
        <v>0</v>
      </c>
      <c r="H894" s="68">
        <v>0</v>
      </c>
      <c r="I894" s="68">
        <v>0</v>
      </c>
      <c r="J894" s="68">
        <v>0</v>
      </c>
      <c r="K894" s="68">
        <v>0</v>
      </c>
      <c r="L894" s="68">
        <v>0</v>
      </c>
      <c r="M894" s="68">
        <v>0</v>
      </c>
      <c r="N894" s="68">
        <v>0</v>
      </c>
    </row>
    <row r="895" spans="1:14" x14ac:dyDescent="0.25">
      <c r="A895" s="69" t="s">
        <v>22</v>
      </c>
      <c r="B895" s="69" t="s">
        <v>284</v>
      </c>
      <c r="C895" s="69" t="s">
        <v>206</v>
      </c>
      <c r="D895" s="69" t="s">
        <v>207</v>
      </c>
      <c r="E895" s="69"/>
      <c r="F895" s="68">
        <v>0</v>
      </c>
      <c r="G895" s="68">
        <v>0</v>
      </c>
      <c r="H895" s="68">
        <v>0</v>
      </c>
      <c r="I895" s="68">
        <v>0</v>
      </c>
      <c r="J895" s="68">
        <v>0</v>
      </c>
      <c r="K895" s="68">
        <v>39440</v>
      </c>
      <c r="L895" s="68">
        <v>0</v>
      </c>
      <c r="M895" s="68">
        <v>0</v>
      </c>
      <c r="N895" s="68">
        <v>39440</v>
      </c>
    </row>
    <row r="896" spans="1:14" x14ac:dyDescent="0.25">
      <c r="A896" s="69" t="s">
        <v>22</v>
      </c>
      <c r="B896" s="69" t="s">
        <v>284</v>
      </c>
      <c r="C896" s="69" t="s">
        <v>208</v>
      </c>
      <c r="D896" s="69" t="s">
        <v>209</v>
      </c>
      <c r="E896" s="69"/>
      <c r="F896" s="68">
        <v>0</v>
      </c>
      <c r="G896" s="68">
        <v>195280</v>
      </c>
      <c r="H896" s="68">
        <v>133536</v>
      </c>
      <c r="I896" s="68">
        <v>0</v>
      </c>
      <c r="J896" s="68">
        <v>0</v>
      </c>
      <c r="K896" s="68">
        <v>0</v>
      </c>
      <c r="L896" s="68">
        <v>0</v>
      </c>
      <c r="M896" s="68">
        <v>196</v>
      </c>
      <c r="N896" s="68">
        <v>329012</v>
      </c>
    </row>
    <row r="897" spans="1:14" x14ac:dyDescent="0.25">
      <c r="A897" s="69" t="s">
        <v>22</v>
      </c>
      <c r="B897" s="69" t="s">
        <v>284</v>
      </c>
      <c r="C897" s="69" t="s">
        <v>210</v>
      </c>
      <c r="D897" s="69" t="s">
        <v>211</v>
      </c>
      <c r="E897" s="69"/>
      <c r="F897" s="68">
        <v>0</v>
      </c>
      <c r="G897" s="68">
        <v>0</v>
      </c>
      <c r="H897" s="68">
        <v>0</v>
      </c>
      <c r="I897" s="68">
        <v>0</v>
      </c>
      <c r="J897" s="68">
        <v>62608</v>
      </c>
      <c r="K897" s="68">
        <v>0</v>
      </c>
      <c r="L897" s="68">
        <v>0</v>
      </c>
      <c r="M897" s="68">
        <v>0</v>
      </c>
      <c r="N897" s="68">
        <v>62608</v>
      </c>
    </row>
    <row r="898" spans="1:14" x14ac:dyDescent="0.25">
      <c r="A898" s="69" t="s">
        <v>22</v>
      </c>
      <c r="B898" s="69" t="s">
        <v>284</v>
      </c>
      <c r="C898" s="69" t="s">
        <v>212</v>
      </c>
      <c r="D898" s="69" t="s">
        <v>213</v>
      </c>
      <c r="E898" s="69"/>
      <c r="F898" s="68">
        <v>0</v>
      </c>
      <c r="G898" s="68">
        <v>0</v>
      </c>
      <c r="H898" s="68">
        <v>0</v>
      </c>
      <c r="I898" s="68">
        <v>0</v>
      </c>
      <c r="J898" s="68">
        <v>75344</v>
      </c>
      <c r="K898" s="68">
        <v>0</v>
      </c>
      <c r="L898" s="68">
        <v>8609</v>
      </c>
      <c r="M898" s="68">
        <v>0</v>
      </c>
      <c r="N898" s="68">
        <v>83953</v>
      </c>
    </row>
    <row r="899" spans="1:14" x14ac:dyDescent="0.25">
      <c r="A899" s="69" t="s">
        <v>22</v>
      </c>
      <c r="B899" s="69" t="s">
        <v>284</v>
      </c>
      <c r="C899" s="69" t="s">
        <v>214</v>
      </c>
      <c r="D899" s="69" t="s">
        <v>215</v>
      </c>
      <c r="E899" s="69"/>
      <c r="F899" s="68">
        <v>0</v>
      </c>
      <c r="G899" s="68">
        <v>0</v>
      </c>
      <c r="H899" s="68">
        <v>0</v>
      </c>
      <c r="I899" s="68">
        <v>0</v>
      </c>
      <c r="J899" s="68">
        <v>26560</v>
      </c>
      <c r="K899" s="68">
        <v>0</v>
      </c>
      <c r="L899" s="68">
        <v>0</v>
      </c>
      <c r="M899" s="68">
        <v>0</v>
      </c>
      <c r="N899" s="68">
        <v>26560</v>
      </c>
    </row>
    <row r="900" spans="1:14" x14ac:dyDescent="0.25">
      <c r="A900" s="69" t="s">
        <v>22</v>
      </c>
      <c r="B900" s="69" t="s">
        <v>284</v>
      </c>
      <c r="C900" s="69" t="s">
        <v>216</v>
      </c>
      <c r="D900" s="69" t="s">
        <v>217</v>
      </c>
      <c r="E900" s="69"/>
      <c r="F900" s="68">
        <v>27152</v>
      </c>
      <c r="G900" s="68">
        <v>0</v>
      </c>
      <c r="H900" s="68">
        <v>0</v>
      </c>
      <c r="I900" s="68">
        <v>0</v>
      </c>
      <c r="J900" s="68">
        <v>0</v>
      </c>
      <c r="K900" s="68">
        <v>0</v>
      </c>
      <c r="L900" s="68">
        <v>168</v>
      </c>
      <c r="M900" s="68">
        <v>0</v>
      </c>
      <c r="N900" s="68">
        <v>27320</v>
      </c>
    </row>
    <row r="901" spans="1:14" x14ac:dyDescent="0.25">
      <c r="A901" s="69" t="s">
        <v>22</v>
      </c>
      <c r="B901" s="69" t="s">
        <v>284</v>
      </c>
      <c r="C901" s="69" t="s">
        <v>218</v>
      </c>
      <c r="D901" s="69" t="s">
        <v>219</v>
      </c>
      <c r="E901" s="69"/>
      <c r="F901" s="68">
        <v>42192</v>
      </c>
      <c r="G901" s="68">
        <v>0</v>
      </c>
      <c r="H901" s="68">
        <v>0</v>
      </c>
      <c r="I901" s="68">
        <v>0</v>
      </c>
      <c r="J901" s="68">
        <v>50064</v>
      </c>
      <c r="K901" s="68">
        <v>0</v>
      </c>
      <c r="L901" s="68">
        <v>30128</v>
      </c>
      <c r="M901" s="68">
        <v>0</v>
      </c>
      <c r="N901" s="68">
        <v>122384</v>
      </c>
    </row>
    <row r="902" spans="1:14" x14ac:dyDescent="0.25">
      <c r="A902" s="69" t="s">
        <v>22</v>
      </c>
      <c r="B902" s="69" t="s">
        <v>284</v>
      </c>
      <c r="C902" s="69" t="s">
        <v>220</v>
      </c>
      <c r="D902" s="69" t="s">
        <v>221</v>
      </c>
      <c r="E902" s="69"/>
      <c r="F902" s="68">
        <v>569520</v>
      </c>
      <c r="G902" s="68">
        <v>0</v>
      </c>
      <c r="H902" s="68">
        <v>0</v>
      </c>
      <c r="I902" s="68">
        <v>0</v>
      </c>
      <c r="J902" s="68">
        <v>3744</v>
      </c>
      <c r="K902" s="68">
        <v>0</v>
      </c>
      <c r="L902" s="68">
        <v>0</v>
      </c>
      <c r="M902" s="68">
        <v>0</v>
      </c>
      <c r="N902" s="68">
        <v>573264</v>
      </c>
    </row>
    <row r="903" spans="1:14" x14ac:dyDescent="0.25">
      <c r="A903" s="69" t="s">
        <v>22</v>
      </c>
      <c r="B903" s="69" t="s">
        <v>284</v>
      </c>
      <c r="C903" s="69" t="s">
        <v>222</v>
      </c>
      <c r="D903" s="69" t="s">
        <v>223</v>
      </c>
      <c r="E903" s="69"/>
      <c r="F903" s="68">
        <v>165360</v>
      </c>
      <c r="G903" s="68">
        <v>0</v>
      </c>
      <c r="H903" s="68">
        <v>0</v>
      </c>
      <c r="I903" s="68">
        <v>0</v>
      </c>
      <c r="J903" s="68">
        <v>0</v>
      </c>
      <c r="K903" s="68">
        <v>0</v>
      </c>
      <c r="L903" s="68">
        <v>0</v>
      </c>
      <c r="M903" s="68">
        <v>0</v>
      </c>
      <c r="N903" s="68">
        <v>165360</v>
      </c>
    </row>
    <row r="904" spans="1:14" x14ac:dyDescent="0.25">
      <c r="A904" s="69" t="s">
        <v>22</v>
      </c>
      <c r="B904" s="69" t="s">
        <v>284</v>
      </c>
      <c r="C904" s="69" t="s">
        <v>224</v>
      </c>
      <c r="D904" s="69" t="s">
        <v>225</v>
      </c>
      <c r="E904" s="69"/>
      <c r="F904" s="68">
        <v>0</v>
      </c>
      <c r="G904" s="68">
        <v>0</v>
      </c>
      <c r="H904" s="68">
        <v>0</v>
      </c>
      <c r="I904" s="68">
        <v>0</v>
      </c>
      <c r="J904" s="68">
        <v>0</v>
      </c>
      <c r="K904" s="68">
        <v>0</v>
      </c>
      <c r="L904" s="68">
        <v>0</v>
      </c>
      <c r="M904" s="68">
        <v>0</v>
      </c>
      <c r="N904" s="68">
        <v>0</v>
      </c>
    </row>
    <row r="905" spans="1:14" x14ac:dyDescent="0.25">
      <c r="A905" s="69" t="s">
        <v>22</v>
      </c>
      <c r="B905" s="69" t="s">
        <v>284</v>
      </c>
      <c r="C905" s="69" t="s">
        <v>226</v>
      </c>
      <c r="D905" s="69" t="s">
        <v>227</v>
      </c>
      <c r="E905" s="69"/>
      <c r="F905" s="68">
        <v>1250784</v>
      </c>
      <c r="G905" s="68">
        <v>637264</v>
      </c>
      <c r="H905" s="68">
        <v>133536</v>
      </c>
      <c r="I905" s="68">
        <v>142864</v>
      </c>
      <c r="J905" s="68">
        <v>423136</v>
      </c>
      <c r="K905" s="68">
        <v>458640</v>
      </c>
      <c r="L905" s="68">
        <v>43914</v>
      </c>
      <c r="M905" s="68">
        <v>17147</v>
      </c>
      <c r="N905" s="68">
        <v>3107285</v>
      </c>
    </row>
    <row r="906" spans="1:14" x14ac:dyDescent="0.25">
      <c r="D906" s="67" t="s">
        <v>228</v>
      </c>
      <c r="E906" s="67"/>
    </row>
    <row r="907" spans="1:14" x14ac:dyDescent="0.25">
      <c r="A907" s="69" t="s">
        <v>22</v>
      </c>
      <c r="B907" s="69" t="s">
        <v>284</v>
      </c>
      <c r="C907" s="69" t="s">
        <v>229</v>
      </c>
      <c r="D907" s="69" t="s">
        <v>230</v>
      </c>
      <c r="E907" s="69"/>
      <c r="F907" s="68">
        <v>0</v>
      </c>
      <c r="G907" s="68">
        <v>0</v>
      </c>
      <c r="H907" s="68">
        <v>0</v>
      </c>
      <c r="I907" s="68">
        <v>0</v>
      </c>
      <c r="J907" s="68">
        <v>0</v>
      </c>
      <c r="K907" s="68">
        <v>0</v>
      </c>
      <c r="L907" s="68">
        <v>0</v>
      </c>
      <c r="M907" s="68">
        <v>0</v>
      </c>
      <c r="N907" s="68">
        <v>0</v>
      </c>
    </row>
    <row r="908" spans="1:14" x14ac:dyDescent="0.25">
      <c r="A908" s="69" t="s">
        <v>22</v>
      </c>
      <c r="B908" s="69" t="s">
        <v>284</v>
      </c>
      <c r="C908" s="69" t="s">
        <v>231</v>
      </c>
      <c r="D908" s="69" t="s">
        <v>232</v>
      </c>
      <c r="E908" s="69"/>
      <c r="F908" s="68">
        <v>0</v>
      </c>
      <c r="G908" s="68">
        <v>0</v>
      </c>
      <c r="H908" s="68">
        <v>0</v>
      </c>
      <c r="I908" s="68">
        <v>0</v>
      </c>
      <c r="J908" s="68">
        <v>0</v>
      </c>
      <c r="K908" s="68">
        <v>0</v>
      </c>
      <c r="L908" s="68">
        <v>0</v>
      </c>
      <c r="M908" s="68">
        <v>0</v>
      </c>
      <c r="N908" s="68">
        <v>0</v>
      </c>
    </row>
    <row r="909" spans="1:14" x14ac:dyDescent="0.25">
      <c r="A909" s="69" t="s">
        <v>22</v>
      </c>
      <c r="B909" s="69" t="s">
        <v>284</v>
      </c>
      <c r="C909" s="69" t="s">
        <v>233</v>
      </c>
      <c r="D909" s="69" t="s">
        <v>234</v>
      </c>
      <c r="E909" s="69"/>
      <c r="F909" s="68">
        <v>0</v>
      </c>
      <c r="G909" s="68">
        <v>0</v>
      </c>
      <c r="H909" s="68">
        <v>0</v>
      </c>
      <c r="I909" s="68">
        <v>0</v>
      </c>
      <c r="J909" s="68">
        <v>0</v>
      </c>
      <c r="K909" s="68">
        <v>0</v>
      </c>
      <c r="L909" s="68">
        <v>0</v>
      </c>
      <c r="M909" s="68">
        <v>0</v>
      </c>
      <c r="N909" s="68">
        <v>0</v>
      </c>
    </row>
    <row r="910" spans="1:14" x14ac:dyDescent="0.25">
      <c r="A910" s="69" t="s">
        <v>22</v>
      </c>
      <c r="B910" s="69" t="s">
        <v>284</v>
      </c>
      <c r="C910" s="69" t="s">
        <v>235</v>
      </c>
      <c r="D910" s="69" t="s">
        <v>236</v>
      </c>
      <c r="E910" s="69"/>
      <c r="F910" s="68">
        <v>0</v>
      </c>
      <c r="G910" s="68">
        <v>0</v>
      </c>
      <c r="H910" s="68">
        <v>0</v>
      </c>
      <c r="I910" s="68">
        <v>0</v>
      </c>
      <c r="J910" s="68">
        <v>0</v>
      </c>
      <c r="K910" s="68">
        <v>0</v>
      </c>
      <c r="L910" s="68">
        <v>0</v>
      </c>
      <c r="M910" s="68">
        <v>0</v>
      </c>
      <c r="N910" s="68">
        <v>0</v>
      </c>
    </row>
    <row r="911" spans="1:14" x14ac:dyDescent="0.25">
      <c r="A911" s="69" t="s">
        <v>22</v>
      </c>
      <c r="B911" s="69" t="s">
        <v>284</v>
      </c>
      <c r="C911" s="69" t="s">
        <v>237</v>
      </c>
      <c r="D911" s="69" t="s">
        <v>238</v>
      </c>
      <c r="E911" s="69"/>
      <c r="F911" s="68">
        <v>0</v>
      </c>
      <c r="G911" s="68">
        <v>0</v>
      </c>
      <c r="H911" s="68">
        <v>0</v>
      </c>
      <c r="I911" s="68">
        <v>0</v>
      </c>
      <c r="J911" s="68">
        <v>0</v>
      </c>
      <c r="K911" s="68">
        <v>0</v>
      </c>
      <c r="L911" s="68">
        <v>0</v>
      </c>
      <c r="M911" s="68">
        <v>0</v>
      </c>
      <c r="N911" s="68">
        <v>0</v>
      </c>
    </row>
    <row r="914" spans="1:14" x14ac:dyDescent="0.25">
      <c r="A914" s="67" t="s">
        <v>285</v>
      </c>
    </row>
    <row r="915" spans="1:14" x14ac:dyDescent="0.25">
      <c r="A915" s="69" t="s">
        <v>0</v>
      </c>
      <c r="B915" s="69" t="s">
        <v>162</v>
      </c>
      <c r="C915" s="69" t="s">
        <v>115</v>
      </c>
      <c r="D915" s="67" t="s">
        <v>129</v>
      </c>
      <c r="E915" s="67"/>
      <c r="F915" s="68" t="s">
        <v>163</v>
      </c>
      <c r="G915" s="68" t="s">
        <v>164</v>
      </c>
      <c r="H915" s="68" t="s">
        <v>165</v>
      </c>
      <c r="I915" s="68" t="s">
        <v>166</v>
      </c>
      <c r="J915" s="68" t="s">
        <v>167</v>
      </c>
      <c r="K915" s="68" t="s">
        <v>168</v>
      </c>
      <c r="L915" s="68" t="s">
        <v>169</v>
      </c>
      <c r="M915" s="68" t="s">
        <v>170</v>
      </c>
      <c r="N915" s="68" t="s">
        <v>1</v>
      </c>
    </row>
    <row r="916" spans="1:14" x14ac:dyDescent="0.25">
      <c r="A916" s="69" t="s">
        <v>23</v>
      </c>
      <c r="B916" s="69" t="s">
        <v>286</v>
      </c>
      <c r="C916" s="69" t="s">
        <v>172</v>
      </c>
      <c r="D916" s="69" t="s">
        <v>173</v>
      </c>
      <c r="E916" s="69"/>
      <c r="F916" s="68">
        <v>18048</v>
      </c>
      <c r="G916" s="68">
        <v>0</v>
      </c>
      <c r="H916" s="68">
        <v>0</v>
      </c>
      <c r="I916" s="68">
        <v>0</v>
      </c>
      <c r="J916" s="68">
        <v>62688</v>
      </c>
      <c r="K916" s="68">
        <v>0</v>
      </c>
      <c r="L916" s="68">
        <v>0</v>
      </c>
      <c r="M916" s="68">
        <v>0</v>
      </c>
      <c r="N916" s="68">
        <v>80736</v>
      </c>
    </row>
    <row r="917" spans="1:14" x14ac:dyDescent="0.25">
      <c r="A917" s="69" t="s">
        <v>23</v>
      </c>
      <c r="B917" s="69" t="s">
        <v>286</v>
      </c>
      <c r="C917" s="69" t="s">
        <v>174</v>
      </c>
      <c r="D917" s="69" t="s">
        <v>175</v>
      </c>
      <c r="E917" s="69"/>
      <c r="F917" s="68">
        <v>4800</v>
      </c>
      <c r="G917" s="68">
        <v>0</v>
      </c>
      <c r="H917" s="68">
        <v>0</v>
      </c>
      <c r="I917" s="68">
        <v>0</v>
      </c>
      <c r="J917" s="68">
        <v>162912</v>
      </c>
      <c r="K917" s="68">
        <v>0</v>
      </c>
      <c r="L917" s="68">
        <v>4928</v>
      </c>
      <c r="M917" s="68">
        <v>0</v>
      </c>
      <c r="N917" s="68">
        <v>172640</v>
      </c>
    </row>
    <row r="918" spans="1:14" x14ac:dyDescent="0.25">
      <c r="A918" s="69" t="s">
        <v>23</v>
      </c>
      <c r="B918" s="69" t="s">
        <v>286</v>
      </c>
      <c r="C918" s="69" t="s">
        <v>176</v>
      </c>
      <c r="D918" s="69" t="s">
        <v>177</v>
      </c>
      <c r="E918" s="69"/>
      <c r="F918" s="68">
        <v>0</v>
      </c>
      <c r="G918" s="68">
        <v>266848</v>
      </c>
      <c r="H918" s="68">
        <v>0</v>
      </c>
      <c r="I918" s="68">
        <v>0</v>
      </c>
      <c r="J918" s="68">
        <v>156192</v>
      </c>
      <c r="K918" s="68">
        <v>38400</v>
      </c>
      <c r="L918" s="68">
        <v>1408</v>
      </c>
      <c r="M918" s="68">
        <v>105</v>
      </c>
      <c r="N918" s="68">
        <v>462953</v>
      </c>
    </row>
    <row r="919" spans="1:14" x14ac:dyDescent="0.25">
      <c r="A919" s="69" t="s">
        <v>23</v>
      </c>
      <c r="B919" s="69" t="s">
        <v>286</v>
      </c>
      <c r="C919" s="69" t="s">
        <v>178</v>
      </c>
      <c r="D919" s="69" t="s">
        <v>179</v>
      </c>
      <c r="E919" s="69"/>
      <c r="F919" s="68">
        <v>51840</v>
      </c>
      <c r="G919" s="68">
        <v>35616</v>
      </c>
      <c r="H919" s="68">
        <v>0</v>
      </c>
      <c r="I919" s="68">
        <v>0</v>
      </c>
      <c r="J919" s="68">
        <v>181920</v>
      </c>
      <c r="K919" s="68">
        <v>18768</v>
      </c>
      <c r="L919" s="68">
        <v>556</v>
      </c>
      <c r="M919" s="68">
        <v>0</v>
      </c>
      <c r="N919" s="68">
        <v>288700</v>
      </c>
    </row>
    <row r="920" spans="1:14" x14ac:dyDescent="0.25">
      <c r="A920" s="69" t="s">
        <v>23</v>
      </c>
      <c r="B920" s="69" t="s">
        <v>286</v>
      </c>
      <c r="C920" s="69" t="s">
        <v>180</v>
      </c>
      <c r="D920" s="69" t="s">
        <v>181</v>
      </c>
      <c r="E920" s="69"/>
      <c r="F920" s="68">
        <v>0</v>
      </c>
      <c r="G920" s="68">
        <v>0</v>
      </c>
      <c r="H920" s="68">
        <v>0</v>
      </c>
      <c r="I920" s="68">
        <v>0</v>
      </c>
      <c r="J920" s="68">
        <v>0</v>
      </c>
      <c r="K920" s="68">
        <v>0</v>
      </c>
      <c r="L920" s="68">
        <v>3792</v>
      </c>
      <c r="M920" s="68">
        <v>0</v>
      </c>
      <c r="N920" s="68">
        <v>3792</v>
      </c>
    </row>
    <row r="921" spans="1:14" x14ac:dyDescent="0.25">
      <c r="A921" s="69" t="s">
        <v>23</v>
      </c>
      <c r="B921" s="69" t="s">
        <v>286</v>
      </c>
      <c r="C921" s="69" t="s">
        <v>182</v>
      </c>
      <c r="D921" s="69" t="s">
        <v>183</v>
      </c>
      <c r="E921" s="69"/>
      <c r="F921" s="68">
        <v>0</v>
      </c>
      <c r="G921" s="68">
        <v>0</v>
      </c>
      <c r="H921" s="68">
        <v>0</v>
      </c>
      <c r="I921" s="68">
        <v>0</v>
      </c>
      <c r="J921" s="68">
        <v>12160</v>
      </c>
      <c r="K921" s="68">
        <v>0</v>
      </c>
      <c r="L921" s="68">
        <v>0</v>
      </c>
      <c r="M921" s="68">
        <v>0</v>
      </c>
      <c r="N921" s="68">
        <v>12160</v>
      </c>
    </row>
    <row r="922" spans="1:14" x14ac:dyDescent="0.25">
      <c r="A922" s="69" t="s">
        <v>23</v>
      </c>
      <c r="B922" s="69" t="s">
        <v>286</v>
      </c>
      <c r="C922" s="69" t="s">
        <v>184</v>
      </c>
      <c r="D922" s="69" t="s">
        <v>185</v>
      </c>
      <c r="E922" s="69"/>
      <c r="F922" s="68">
        <v>0</v>
      </c>
      <c r="G922" s="68">
        <v>14352</v>
      </c>
      <c r="H922" s="68">
        <v>0</v>
      </c>
      <c r="I922" s="68">
        <v>0</v>
      </c>
      <c r="J922" s="68">
        <v>0</v>
      </c>
      <c r="K922" s="68">
        <v>70016</v>
      </c>
      <c r="L922" s="68">
        <v>0</v>
      </c>
      <c r="M922" s="68">
        <v>4704</v>
      </c>
      <c r="N922" s="68">
        <v>89072</v>
      </c>
    </row>
    <row r="923" spans="1:14" x14ac:dyDescent="0.25">
      <c r="A923" s="69" t="s">
        <v>23</v>
      </c>
      <c r="B923" s="69" t="s">
        <v>286</v>
      </c>
      <c r="C923" s="69" t="s">
        <v>186</v>
      </c>
      <c r="D923" s="69" t="s">
        <v>187</v>
      </c>
      <c r="E923" s="69"/>
      <c r="F923" s="68">
        <v>0</v>
      </c>
      <c r="G923" s="68">
        <v>0</v>
      </c>
      <c r="H923" s="68">
        <v>0</v>
      </c>
      <c r="I923" s="68">
        <v>0</v>
      </c>
      <c r="J923" s="68">
        <v>60832</v>
      </c>
      <c r="K923" s="68">
        <v>0</v>
      </c>
      <c r="L923" s="68">
        <v>9604</v>
      </c>
      <c r="M923" s="68">
        <v>0</v>
      </c>
      <c r="N923" s="68">
        <v>70436</v>
      </c>
    </row>
    <row r="924" spans="1:14" x14ac:dyDescent="0.25">
      <c r="A924" s="69" t="s">
        <v>23</v>
      </c>
      <c r="B924" s="69" t="s">
        <v>286</v>
      </c>
      <c r="C924" s="69" t="s">
        <v>188</v>
      </c>
      <c r="D924" s="69" t="s">
        <v>189</v>
      </c>
      <c r="E924" s="69"/>
      <c r="F924" s="68">
        <v>14976</v>
      </c>
      <c r="G924" s="68">
        <v>17072</v>
      </c>
      <c r="H924" s="68">
        <v>0</v>
      </c>
      <c r="I924" s="68">
        <v>0</v>
      </c>
      <c r="J924" s="68">
        <v>148528</v>
      </c>
      <c r="K924" s="68">
        <v>0</v>
      </c>
      <c r="L924" s="68">
        <v>0</v>
      </c>
      <c r="M924" s="68">
        <v>252</v>
      </c>
      <c r="N924" s="68">
        <v>180828</v>
      </c>
    </row>
    <row r="925" spans="1:14" x14ac:dyDescent="0.25">
      <c r="A925" s="69" t="s">
        <v>23</v>
      </c>
      <c r="B925" s="69" t="s">
        <v>286</v>
      </c>
      <c r="C925" s="69" t="s">
        <v>190</v>
      </c>
      <c r="D925" s="69" t="s">
        <v>191</v>
      </c>
      <c r="E925" s="69"/>
      <c r="F925" s="68">
        <v>0</v>
      </c>
      <c r="G925" s="68">
        <v>1984</v>
      </c>
      <c r="H925" s="68">
        <v>0</v>
      </c>
      <c r="I925" s="68">
        <v>0</v>
      </c>
      <c r="J925" s="68">
        <v>0</v>
      </c>
      <c r="K925" s="68">
        <v>0</v>
      </c>
      <c r="L925" s="68">
        <v>0</v>
      </c>
      <c r="M925" s="68">
        <v>0</v>
      </c>
      <c r="N925" s="68">
        <v>1984</v>
      </c>
    </row>
    <row r="926" spans="1:14" x14ac:dyDescent="0.25">
      <c r="A926" s="69" t="s">
        <v>23</v>
      </c>
      <c r="B926" s="69" t="s">
        <v>286</v>
      </c>
      <c r="C926" s="69" t="s">
        <v>192</v>
      </c>
      <c r="D926" s="69" t="s">
        <v>193</v>
      </c>
      <c r="E926" s="69"/>
      <c r="F926" s="68">
        <v>0</v>
      </c>
      <c r="G926" s="68">
        <v>6432</v>
      </c>
      <c r="H926" s="68">
        <v>0</v>
      </c>
      <c r="I926" s="68">
        <v>0</v>
      </c>
      <c r="J926" s="68">
        <v>0</v>
      </c>
      <c r="K926" s="68">
        <v>249280</v>
      </c>
      <c r="L926" s="68">
        <v>0</v>
      </c>
      <c r="M926" s="68">
        <v>6184</v>
      </c>
      <c r="N926" s="68">
        <v>261896</v>
      </c>
    </row>
    <row r="927" spans="1:14" x14ac:dyDescent="0.25">
      <c r="A927" s="69" t="s">
        <v>23</v>
      </c>
      <c r="B927" s="69" t="s">
        <v>286</v>
      </c>
      <c r="C927" s="69" t="s">
        <v>194</v>
      </c>
      <c r="D927" s="69" t="s">
        <v>195</v>
      </c>
      <c r="E927" s="69"/>
      <c r="F927" s="68">
        <v>279024</v>
      </c>
      <c r="G927" s="68">
        <v>0</v>
      </c>
      <c r="H927" s="68">
        <v>0</v>
      </c>
      <c r="I927" s="68">
        <v>123864</v>
      </c>
      <c r="J927" s="68">
        <v>0</v>
      </c>
      <c r="K927" s="68">
        <v>0</v>
      </c>
      <c r="L927" s="68">
        <v>0</v>
      </c>
      <c r="M927" s="68">
        <v>0</v>
      </c>
      <c r="N927" s="68">
        <v>402888</v>
      </c>
    </row>
    <row r="928" spans="1:14" x14ac:dyDescent="0.25">
      <c r="A928" s="69" t="s">
        <v>23</v>
      </c>
      <c r="B928" s="69" t="s">
        <v>286</v>
      </c>
      <c r="C928" s="69" t="s">
        <v>196</v>
      </c>
      <c r="D928" s="69" t="s">
        <v>197</v>
      </c>
      <c r="E928" s="69"/>
      <c r="F928" s="68">
        <v>14112</v>
      </c>
      <c r="G928" s="68">
        <v>0</v>
      </c>
      <c r="H928" s="68">
        <v>0</v>
      </c>
      <c r="I928" s="68">
        <v>0</v>
      </c>
      <c r="J928" s="68">
        <v>0</v>
      </c>
      <c r="K928" s="68">
        <v>0</v>
      </c>
      <c r="L928" s="68">
        <v>0</v>
      </c>
      <c r="M928" s="68">
        <v>0</v>
      </c>
      <c r="N928" s="68">
        <v>14112</v>
      </c>
    </row>
    <row r="929" spans="1:14" x14ac:dyDescent="0.25">
      <c r="A929" s="69" t="s">
        <v>23</v>
      </c>
      <c r="B929" s="69" t="s">
        <v>286</v>
      </c>
      <c r="C929" s="69" t="s">
        <v>198</v>
      </c>
      <c r="D929" s="69" t="s">
        <v>199</v>
      </c>
      <c r="E929" s="69"/>
      <c r="F929" s="68">
        <v>0</v>
      </c>
      <c r="G929" s="68">
        <v>0</v>
      </c>
      <c r="H929" s="68">
        <v>0</v>
      </c>
      <c r="I929" s="68">
        <v>0</v>
      </c>
      <c r="J929" s="68">
        <v>0</v>
      </c>
      <c r="K929" s="68">
        <v>98080</v>
      </c>
      <c r="L929" s="68">
        <v>0</v>
      </c>
      <c r="M929" s="68">
        <v>6453</v>
      </c>
      <c r="N929" s="68">
        <v>104533</v>
      </c>
    </row>
    <row r="930" spans="1:14" x14ac:dyDescent="0.25">
      <c r="A930" s="69" t="s">
        <v>23</v>
      </c>
      <c r="B930" s="69" t="s">
        <v>286</v>
      </c>
      <c r="C930" s="69" t="s">
        <v>200</v>
      </c>
      <c r="D930" s="69" t="s">
        <v>201</v>
      </c>
      <c r="E930" s="69"/>
      <c r="F930" s="68">
        <v>0</v>
      </c>
      <c r="G930" s="68">
        <v>0</v>
      </c>
      <c r="H930" s="68">
        <v>0</v>
      </c>
      <c r="I930" s="68">
        <v>0</v>
      </c>
      <c r="J930" s="68">
        <v>0</v>
      </c>
      <c r="K930" s="68">
        <v>0</v>
      </c>
      <c r="L930" s="68">
        <v>0</v>
      </c>
      <c r="M930" s="68">
        <v>0</v>
      </c>
      <c r="N930" s="68">
        <v>0</v>
      </c>
    </row>
    <row r="931" spans="1:14" x14ac:dyDescent="0.25">
      <c r="A931" s="69" t="s">
        <v>23</v>
      </c>
      <c r="B931" s="69" t="s">
        <v>286</v>
      </c>
      <c r="C931" s="69" t="s">
        <v>202</v>
      </c>
      <c r="D931" s="69" t="s">
        <v>203</v>
      </c>
      <c r="E931" s="69"/>
      <c r="F931" s="68">
        <v>22464</v>
      </c>
      <c r="G931" s="68">
        <v>0</v>
      </c>
      <c r="H931" s="68">
        <v>0</v>
      </c>
      <c r="I931" s="68">
        <v>0</v>
      </c>
      <c r="J931" s="68">
        <v>0</v>
      </c>
      <c r="K931" s="68">
        <v>15376</v>
      </c>
      <c r="L931" s="68">
        <v>0</v>
      </c>
      <c r="M931" s="68">
        <v>4273</v>
      </c>
      <c r="N931" s="68">
        <v>42113</v>
      </c>
    </row>
    <row r="932" spans="1:14" x14ac:dyDescent="0.25">
      <c r="A932" s="69" t="s">
        <v>23</v>
      </c>
      <c r="B932" s="69" t="s">
        <v>286</v>
      </c>
      <c r="C932" s="69" t="s">
        <v>204</v>
      </c>
      <c r="D932" s="69" t="s">
        <v>205</v>
      </c>
      <c r="E932" s="69"/>
      <c r="F932" s="68">
        <v>0</v>
      </c>
      <c r="G932" s="68">
        <v>0</v>
      </c>
      <c r="H932" s="68">
        <v>0</v>
      </c>
      <c r="I932" s="68">
        <v>0</v>
      </c>
      <c r="J932" s="68">
        <v>0</v>
      </c>
      <c r="K932" s="68">
        <v>0</v>
      </c>
      <c r="L932" s="68">
        <v>0</v>
      </c>
      <c r="M932" s="68">
        <v>0</v>
      </c>
      <c r="N932" s="68">
        <v>0</v>
      </c>
    </row>
    <row r="933" spans="1:14" x14ac:dyDescent="0.25">
      <c r="A933" s="69" t="s">
        <v>23</v>
      </c>
      <c r="B933" s="69" t="s">
        <v>286</v>
      </c>
      <c r="C933" s="69" t="s">
        <v>206</v>
      </c>
      <c r="D933" s="69" t="s">
        <v>207</v>
      </c>
      <c r="E933" s="69"/>
      <c r="F933" s="68">
        <v>0</v>
      </c>
      <c r="G933" s="68">
        <v>0</v>
      </c>
      <c r="H933" s="68">
        <v>0</v>
      </c>
      <c r="I933" s="68">
        <v>0</v>
      </c>
      <c r="J933" s="68">
        <v>0</v>
      </c>
      <c r="K933" s="68">
        <v>38560</v>
      </c>
      <c r="L933" s="68">
        <v>0</v>
      </c>
      <c r="M933" s="68">
        <v>0</v>
      </c>
      <c r="N933" s="68">
        <v>38560</v>
      </c>
    </row>
    <row r="934" spans="1:14" x14ac:dyDescent="0.25">
      <c r="A934" s="69" t="s">
        <v>23</v>
      </c>
      <c r="B934" s="69" t="s">
        <v>286</v>
      </c>
      <c r="C934" s="69" t="s">
        <v>208</v>
      </c>
      <c r="D934" s="69" t="s">
        <v>209</v>
      </c>
      <c r="E934" s="69"/>
      <c r="F934" s="68">
        <v>0</v>
      </c>
      <c r="G934" s="68">
        <v>120896</v>
      </c>
      <c r="H934" s="68">
        <v>73045</v>
      </c>
      <c r="I934" s="68">
        <v>0</v>
      </c>
      <c r="J934" s="68">
        <v>0</v>
      </c>
      <c r="K934" s="68">
        <v>38720</v>
      </c>
      <c r="L934" s="68">
        <v>0</v>
      </c>
      <c r="M934" s="68">
        <v>0</v>
      </c>
      <c r="N934" s="68">
        <v>232661</v>
      </c>
    </row>
    <row r="935" spans="1:14" x14ac:dyDescent="0.25">
      <c r="A935" s="69" t="s">
        <v>23</v>
      </c>
      <c r="B935" s="69" t="s">
        <v>286</v>
      </c>
      <c r="C935" s="69" t="s">
        <v>210</v>
      </c>
      <c r="D935" s="69" t="s">
        <v>211</v>
      </c>
      <c r="E935" s="69"/>
      <c r="F935" s="68">
        <v>0</v>
      </c>
      <c r="G935" s="68">
        <v>0</v>
      </c>
      <c r="H935" s="68">
        <v>0</v>
      </c>
      <c r="I935" s="68">
        <v>0</v>
      </c>
      <c r="J935" s="68">
        <v>30688</v>
      </c>
      <c r="K935" s="68">
        <v>0</v>
      </c>
      <c r="L935" s="68">
        <v>120</v>
      </c>
      <c r="M935" s="68">
        <v>0</v>
      </c>
      <c r="N935" s="68">
        <v>30808</v>
      </c>
    </row>
    <row r="936" spans="1:14" x14ac:dyDescent="0.25">
      <c r="A936" s="69" t="s">
        <v>23</v>
      </c>
      <c r="B936" s="69" t="s">
        <v>286</v>
      </c>
      <c r="C936" s="69" t="s">
        <v>212</v>
      </c>
      <c r="D936" s="69" t="s">
        <v>213</v>
      </c>
      <c r="E936" s="69"/>
      <c r="F936" s="68">
        <v>0</v>
      </c>
      <c r="G936" s="68">
        <v>0</v>
      </c>
      <c r="H936" s="68">
        <v>0</v>
      </c>
      <c r="I936" s="68">
        <v>0</v>
      </c>
      <c r="J936" s="68">
        <v>45264</v>
      </c>
      <c r="K936" s="68">
        <v>0</v>
      </c>
      <c r="L936" s="68">
        <v>0</v>
      </c>
      <c r="M936" s="68">
        <v>0</v>
      </c>
      <c r="N936" s="68">
        <v>45264</v>
      </c>
    </row>
    <row r="937" spans="1:14" x14ac:dyDescent="0.25">
      <c r="A937" s="69" t="s">
        <v>23</v>
      </c>
      <c r="B937" s="69" t="s">
        <v>286</v>
      </c>
      <c r="C937" s="69" t="s">
        <v>214</v>
      </c>
      <c r="D937" s="69" t="s">
        <v>215</v>
      </c>
      <c r="E937" s="69"/>
      <c r="F937" s="68">
        <v>0</v>
      </c>
      <c r="G937" s="68">
        <v>0</v>
      </c>
      <c r="H937" s="68">
        <v>0</v>
      </c>
      <c r="I937" s="68">
        <v>0</v>
      </c>
      <c r="J937" s="68">
        <v>19888</v>
      </c>
      <c r="K937" s="68">
        <v>0</v>
      </c>
      <c r="L937" s="68">
        <v>0</v>
      </c>
      <c r="M937" s="68">
        <v>0</v>
      </c>
      <c r="N937" s="68">
        <v>19888</v>
      </c>
    </row>
    <row r="938" spans="1:14" x14ac:dyDescent="0.25">
      <c r="A938" s="69" t="s">
        <v>23</v>
      </c>
      <c r="B938" s="69" t="s">
        <v>286</v>
      </c>
      <c r="C938" s="69" t="s">
        <v>216</v>
      </c>
      <c r="D938" s="69" t="s">
        <v>217</v>
      </c>
      <c r="E938" s="69"/>
      <c r="F938" s="68">
        <v>28960</v>
      </c>
      <c r="G938" s="68">
        <v>0</v>
      </c>
      <c r="H938" s="68">
        <v>0</v>
      </c>
      <c r="I938" s="68">
        <v>0</v>
      </c>
      <c r="J938" s="68">
        <v>0</v>
      </c>
      <c r="K938" s="68">
        <v>0</v>
      </c>
      <c r="L938" s="68">
        <v>0</v>
      </c>
      <c r="M938" s="68">
        <v>0</v>
      </c>
      <c r="N938" s="68">
        <v>28960</v>
      </c>
    </row>
    <row r="939" spans="1:14" x14ac:dyDescent="0.25">
      <c r="A939" s="69" t="s">
        <v>23</v>
      </c>
      <c r="B939" s="69" t="s">
        <v>286</v>
      </c>
      <c r="C939" s="69" t="s">
        <v>218</v>
      </c>
      <c r="D939" s="69" t="s">
        <v>219</v>
      </c>
      <c r="E939" s="69"/>
      <c r="F939" s="68">
        <v>25920</v>
      </c>
      <c r="G939" s="68">
        <v>0</v>
      </c>
      <c r="H939" s="68">
        <v>0</v>
      </c>
      <c r="I939" s="68">
        <v>0</v>
      </c>
      <c r="J939" s="68">
        <v>0</v>
      </c>
      <c r="K939" s="68">
        <v>0</v>
      </c>
      <c r="L939" s="68">
        <v>0</v>
      </c>
      <c r="M939" s="68">
        <v>0</v>
      </c>
      <c r="N939" s="68">
        <v>25920</v>
      </c>
    </row>
    <row r="940" spans="1:14" x14ac:dyDescent="0.25">
      <c r="A940" s="69" t="s">
        <v>23</v>
      </c>
      <c r="B940" s="69" t="s">
        <v>286</v>
      </c>
      <c r="C940" s="69" t="s">
        <v>220</v>
      </c>
      <c r="D940" s="69" t="s">
        <v>221</v>
      </c>
      <c r="E940" s="69"/>
      <c r="F940" s="68">
        <v>352496</v>
      </c>
      <c r="G940" s="68">
        <v>0</v>
      </c>
      <c r="H940" s="68">
        <v>0</v>
      </c>
      <c r="I940" s="68">
        <v>0</v>
      </c>
      <c r="J940" s="68">
        <v>7424</v>
      </c>
      <c r="K940" s="68">
        <v>0</v>
      </c>
      <c r="L940" s="68">
        <v>0</v>
      </c>
      <c r="M940" s="68">
        <v>0</v>
      </c>
      <c r="N940" s="68">
        <v>359920</v>
      </c>
    </row>
    <row r="941" spans="1:14" x14ac:dyDescent="0.25">
      <c r="A941" s="69" t="s">
        <v>23</v>
      </c>
      <c r="B941" s="69" t="s">
        <v>286</v>
      </c>
      <c r="C941" s="69" t="s">
        <v>222</v>
      </c>
      <c r="D941" s="69" t="s">
        <v>223</v>
      </c>
      <c r="E941" s="69"/>
      <c r="F941" s="68">
        <v>109392</v>
      </c>
      <c r="G941" s="68">
        <v>0</v>
      </c>
      <c r="H941" s="68">
        <v>0</v>
      </c>
      <c r="I941" s="68">
        <v>0</v>
      </c>
      <c r="J941" s="68">
        <v>4304</v>
      </c>
      <c r="K941" s="68">
        <v>0</v>
      </c>
      <c r="L941" s="68">
        <v>5952</v>
      </c>
      <c r="M941" s="68">
        <v>0</v>
      </c>
      <c r="N941" s="68">
        <v>119648</v>
      </c>
    </row>
    <row r="942" spans="1:14" x14ac:dyDescent="0.25">
      <c r="A942" s="69" t="s">
        <v>23</v>
      </c>
      <c r="B942" s="69" t="s">
        <v>286</v>
      </c>
      <c r="C942" s="69" t="s">
        <v>224</v>
      </c>
      <c r="D942" s="69" t="s">
        <v>225</v>
      </c>
      <c r="E942" s="69"/>
      <c r="F942" s="68">
        <v>0</v>
      </c>
      <c r="G942" s="68">
        <v>0</v>
      </c>
      <c r="H942" s="68">
        <v>0</v>
      </c>
      <c r="I942" s="68">
        <v>0</v>
      </c>
      <c r="J942" s="68">
        <v>0</v>
      </c>
      <c r="K942" s="68">
        <v>0</v>
      </c>
      <c r="L942" s="68">
        <v>0</v>
      </c>
      <c r="M942" s="68">
        <v>0</v>
      </c>
      <c r="N942" s="68">
        <v>0</v>
      </c>
    </row>
    <row r="943" spans="1:14" x14ac:dyDescent="0.25">
      <c r="A943" s="69" t="s">
        <v>23</v>
      </c>
      <c r="B943" s="69" t="s">
        <v>286</v>
      </c>
      <c r="C943" s="69" t="s">
        <v>226</v>
      </c>
      <c r="D943" s="69" t="s">
        <v>227</v>
      </c>
      <c r="E943" s="69"/>
      <c r="F943" s="68">
        <v>922032</v>
      </c>
      <c r="G943" s="68">
        <v>463200</v>
      </c>
      <c r="H943" s="68">
        <v>73045</v>
      </c>
      <c r="I943" s="68">
        <v>123864</v>
      </c>
      <c r="J943" s="68">
        <v>892800</v>
      </c>
      <c r="K943" s="68">
        <v>567200</v>
      </c>
      <c r="L943" s="68">
        <v>26360</v>
      </c>
      <c r="M943" s="68">
        <v>21971</v>
      </c>
      <c r="N943" s="68">
        <v>3090472</v>
      </c>
    </row>
    <row r="944" spans="1:14" x14ac:dyDescent="0.25">
      <c r="D944" s="67" t="s">
        <v>228</v>
      </c>
      <c r="E944" s="67"/>
    </row>
    <row r="945" spans="1:14" x14ac:dyDescent="0.25">
      <c r="A945" s="69" t="s">
        <v>23</v>
      </c>
      <c r="B945" s="69" t="s">
        <v>286</v>
      </c>
      <c r="C945" s="69" t="s">
        <v>229</v>
      </c>
      <c r="D945" s="69" t="s">
        <v>230</v>
      </c>
      <c r="E945" s="69"/>
      <c r="F945" s="68">
        <v>0</v>
      </c>
      <c r="G945" s="68">
        <v>0</v>
      </c>
      <c r="H945" s="68">
        <v>0</v>
      </c>
      <c r="I945" s="68">
        <v>0</v>
      </c>
      <c r="J945" s="68">
        <v>0</v>
      </c>
      <c r="K945" s="68">
        <v>0</v>
      </c>
      <c r="L945" s="68">
        <v>0</v>
      </c>
      <c r="M945" s="68">
        <v>0</v>
      </c>
      <c r="N945" s="68">
        <v>0</v>
      </c>
    </row>
    <row r="946" spans="1:14" x14ac:dyDescent="0.25">
      <c r="A946" s="69" t="s">
        <v>23</v>
      </c>
      <c r="B946" s="69" t="s">
        <v>286</v>
      </c>
      <c r="C946" s="69" t="s">
        <v>231</v>
      </c>
      <c r="D946" s="69" t="s">
        <v>232</v>
      </c>
      <c r="E946" s="69"/>
      <c r="F946" s="68">
        <v>0</v>
      </c>
      <c r="G946" s="68">
        <v>0</v>
      </c>
      <c r="H946" s="68">
        <v>0</v>
      </c>
      <c r="I946" s="68">
        <v>0</v>
      </c>
      <c r="J946" s="68">
        <v>0</v>
      </c>
      <c r="K946" s="68">
        <v>0</v>
      </c>
      <c r="L946" s="68">
        <v>0</v>
      </c>
      <c r="M946" s="68">
        <v>0</v>
      </c>
      <c r="N946" s="68">
        <v>0</v>
      </c>
    </row>
    <row r="947" spans="1:14" x14ac:dyDescent="0.25">
      <c r="A947" s="69" t="s">
        <v>23</v>
      </c>
      <c r="B947" s="69" t="s">
        <v>286</v>
      </c>
      <c r="C947" s="69" t="s">
        <v>233</v>
      </c>
      <c r="D947" s="69" t="s">
        <v>234</v>
      </c>
      <c r="E947" s="69"/>
      <c r="F947" s="68">
        <v>0</v>
      </c>
      <c r="G947" s="68">
        <v>0</v>
      </c>
      <c r="H947" s="68">
        <v>0</v>
      </c>
      <c r="I947" s="68">
        <v>0</v>
      </c>
      <c r="J947" s="68">
        <v>0</v>
      </c>
      <c r="K947" s="68">
        <v>0</v>
      </c>
      <c r="L947" s="68">
        <v>0</v>
      </c>
      <c r="M947" s="68">
        <v>0</v>
      </c>
      <c r="N947" s="68">
        <v>0</v>
      </c>
    </row>
    <row r="948" spans="1:14" x14ac:dyDescent="0.25">
      <c r="A948" s="69" t="s">
        <v>23</v>
      </c>
      <c r="B948" s="69" t="s">
        <v>286</v>
      </c>
      <c r="C948" s="69" t="s">
        <v>235</v>
      </c>
      <c r="D948" s="69" t="s">
        <v>236</v>
      </c>
      <c r="E948" s="69"/>
      <c r="F948" s="68">
        <v>0</v>
      </c>
      <c r="G948" s="68">
        <v>0</v>
      </c>
      <c r="H948" s="68">
        <v>0</v>
      </c>
      <c r="I948" s="68">
        <v>0</v>
      </c>
      <c r="J948" s="68">
        <v>0</v>
      </c>
      <c r="K948" s="68">
        <v>0</v>
      </c>
      <c r="L948" s="68">
        <v>0</v>
      </c>
      <c r="M948" s="68">
        <v>0</v>
      </c>
      <c r="N948" s="68">
        <v>0</v>
      </c>
    </row>
    <row r="949" spans="1:14" x14ac:dyDescent="0.25">
      <c r="A949" s="69" t="s">
        <v>23</v>
      </c>
      <c r="B949" s="69" t="s">
        <v>286</v>
      </c>
      <c r="C949" s="69" t="s">
        <v>237</v>
      </c>
      <c r="D949" s="69" t="s">
        <v>238</v>
      </c>
      <c r="E949" s="69"/>
      <c r="F949" s="68">
        <v>0</v>
      </c>
      <c r="G949" s="68">
        <v>0</v>
      </c>
      <c r="H949" s="68">
        <v>0</v>
      </c>
      <c r="I949" s="68">
        <v>0</v>
      </c>
      <c r="J949" s="68">
        <v>0</v>
      </c>
      <c r="K949" s="68">
        <v>0</v>
      </c>
      <c r="L949" s="68">
        <v>0</v>
      </c>
      <c r="M949" s="68">
        <v>0</v>
      </c>
      <c r="N949" s="68">
        <v>0</v>
      </c>
    </row>
    <row r="952" spans="1:14" x14ac:dyDescent="0.25">
      <c r="A952" s="67" t="s">
        <v>287</v>
      </c>
    </row>
    <row r="953" spans="1:14" x14ac:dyDescent="0.25">
      <c r="A953" s="69" t="s">
        <v>0</v>
      </c>
      <c r="B953" s="69" t="s">
        <v>162</v>
      </c>
      <c r="C953" s="69" t="s">
        <v>115</v>
      </c>
      <c r="D953" s="67" t="s">
        <v>129</v>
      </c>
      <c r="E953" s="67"/>
      <c r="F953" s="68" t="s">
        <v>163</v>
      </c>
      <c r="G953" s="68" t="s">
        <v>164</v>
      </c>
      <c r="H953" s="68" t="s">
        <v>165</v>
      </c>
      <c r="I953" s="68" t="s">
        <v>166</v>
      </c>
      <c r="J953" s="68" t="s">
        <v>167</v>
      </c>
      <c r="K953" s="68" t="s">
        <v>168</v>
      </c>
      <c r="L953" s="68" t="s">
        <v>169</v>
      </c>
      <c r="M953" s="68" t="s">
        <v>170</v>
      </c>
      <c r="N953" s="68" t="s">
        <v>1</v>
      </c>
    </row>
    <row r="954" spans="1:14" x14ac:dyDescent="0.25">
      <c r="A954" s="69" t="s">
        <v>24</v>
      </c>
      <c r="B954" s="69" t="s">
        <v>288</v>
      </c>
      <c r="C954" s="69" t="s">
        <v>172</v>
      </c>
      <c r="D954" s="69" t="s">
        <v>173</v>
      </c>
      <c r="E954" s="69"/>
      <c r="F954" s="68">
        <v>56960</v>
      </c>
      <c r="G954" s="68">
        <v>0</v>
      </c>
      <c r="H954" s="68">
        <v>0</v>
      </c>
      <c r="I954" s="68">
        <v>0</v>
      </c>
      <c r="J954" s="68">
        <v>0</v>
      </c>
      <c r="K954" s="68">
        <v>0</v>
      </c>
      <c r="L954" s="68">
        <v>828</v>
      </c>
      <c r="M954" s="68">
        <v>0</v>
      </c>
      <c r="N954" s="68">
        <v>57788</v>
      </c>
    </row>
    <row r="955" spans="1:14" x14ac:dyDescent="0.25">
      <c r="A955" s="69" t="s">
        <v>24</v>
      </c>
      <c r="B955" s="69" t="s">
        <v>288</v>
      </c>
      <c r="C955" s="69" t="s">
        <v>174</v>
      </c>
      <c r="D955" s="69" t="s">
        <v>175</v>
      </c>
      <c r="E955" s="69"/>
      <c r="F955" s="68">
        <v>0</v>
      </c>
      <c r="G955" s="68">
        <v>0</v>
      </c>
      <c r="H955" s="68">
        <v>0</v>
      </c>
      <c r="I955" s="68">
        <v>0</v>
      </c>
      <c r="J955" s="68">
        <v>0</v>
      </c>
      <c r="K955" s="68">
        <v>0</v>
      </c>
      <c r="L955" s="68">
        <v>0</v>
      </c>
      <c r="M955" s="68">
        <v>0</v>
      </c>
      <c r="N955" s="68">
        <v>0</v>
      </c>
    </row>
    <row r="956" spans="1:14" x14ac:dyDescent="0.25">
      <c r="A956" s="69" t="s">
        <v>24</v>
      </c>
      <c r="B956" s="69" t="s">
        <v>288</v>
      </c>
      <c r="C956" s="69" t="s">
        <v>176</v>
      </c>
      <c r="D956" s="69" t="s">
        <v>177</v>
      </c>
      <c r="E956" s="69"/>
      <c r="F956" s="68">
        <v>0</v>
      </c>
      <c r="G956" s="68">
        <v>512720</v>
      </c>
      <c r="H956" s="68">
        <v>0</v>
      </c>
      <c r="I956" s="68">
        <v>0</v>
      </c>
      <c r="J956" s="68">
        <v>0</v>
      </c>
      <c r="K956" s="68">
        <v>0</v>
      </c>
      <c r="L956" s="68">
        <v>0</v>
      </c>
      <c r="M956" s="68">
        <v>0</v>
      </c>
      <c r="N956" s="68">
        <v>512720</v>
      </c>
    </row>
    <row r="957" spans="1:14" x14ac:dyDescent="0.25">
      <c r="A957" s="69" t="s">
        <v>24</v>
      </c>
      <c r="B957" s="69" t="s">
        <v>288</v>
      </c>
      <c r="C957" s="69" t="s">
        <v>178</v>
      </c>
      <c r="D957" s="69" t="s">
        <v>179</v>
      </c>
      <c r="E957" s="69"/>
      <c r="F957" s="68">
        <v>46176</v>
      </c>
      <c r="G957" s="68">
        <v>30496</v>
      </c>
      <c r="H957" s="68">
        <v>0</v>
      </c>
      <c r="I957" s="68">
        <v>0</v>
      </c>
      <c r="J957" s="68">
        <v>132176</v>
      </c>
      <c r="K957" s="68">
        <v>68544</v>
      </c>
      <c r="L957" s="68">
        <v>2611</v>
      </c>
      <c r="M957" s="68">
        <v>336</v>
      </c>
      <c r="N957" s="68">
        <v>280339</v>
      </c>
    </row>
    <row r="958" spans="1:14" x14ac:dyDescent="0.25">
      <c r="A958" s="69" t="s">
        <v>24</v>
      </c>
      <c r="B958" s="69" t="s">
        <v>288</v>
      </c>
      <c r="C958" s="69" t="s">
        <v>180</v>
      </c>
      <c r="D958" s="69" t="s">
        <v>181</v>
      </c>
      <c r="E958" s="69"/>
      <c r="F958" s="68">
        <v>0</v>
      </c>
      <c r="G958" s="68">
        <v>0</v>
      </c>
      <c r="H958" s="68">
        <v>0</v>
      </c>
      <c r="I958" s="68">
        <v>0</v>
      </c>
      <c r="J958" s="68">
        <v>0</v>
      </c>
      <c r="K958" s="68">
        <v>0</v>
      </c>
      <c r="L958" s="68">
        <v>0</v>
      </c>
      <c r="M958" s="68">
        <v>0</v>
      </c>
      <c r="N958" s="68">
        <v>0</v>
      </c>
    </row>
    <row r="959" spans="1:14" x14ac:dyDescent="0.25">
      <c r="A959" s="69" t="s">
        <v>24</v>
      </c>
      <c r="B959" s="69" t="s">
        <v>288</v>
      </c>
      <c r="C959" s="69" t="s">
        <v>182</v>
      </c>
      <c r="D959" s="69" t="s">
        <v>183</v>
      </c>
      <c r="E959" s="69"/>
      <c r="F959" s="68">
        <v>13104</v>
      </c>
      <c r="G959" s="68">
        <v>0</v>
      </c>
      <c r="H959" s="68">
        <v>0</v>
      </c>
      <c r="I959" s="68">
        <v>0</v>
      </c>
      <c r="J959" s="68">
        <v>9680</v>
      </c>
      <c r="K959" s="68">
        <v>0</v>
      </c>
      <c r="L959" s="68">
        <v>0</v>
      </c>
      <c r="M959" s="68">
        <v>0</v>
      </c>
      <c r="N959" s="68">
        <v>22784</v>
      </c>
    </row>
    <row r="960" spans="1:14" x14ac:dyDescent="0.25">
      <c r="A960" s="69" t="s">
        <v>24</v>
      </c>
      <c r="B960" s="69" t="s">
        <v>288</v>
      </c>
      <c r="C960" s="69" t="s">
        <v>184</v>
      </c>
      <c r="D960" s="69" t="s">
        <v>185</v>
      </c>
      <c r="E960" s="69"/>
      <c r="F960" s="68">
        <v>0</v>
      </c>
      <c r="G960" s="68">
        <v>30256</v>
      </c>
      <c r="H960" s="68">
        <v>0</v>
      </c>
      <c r="I960" s="68">
        <v>0</v>
      </c>
      <c r="J960" s="68">
        <v>0</v>
      </c>
      <c r="K960" s="68">
        <v>27168</v>
      </c>
      <c r="L960" s="68">
        <v>0</v>
      </c>
      <c r="M960" s="68">
        <v>2966</v>
      </c>
      <c r="N960" s="68">
        <v>60390</v>
      </c>
    </row>
    <row r="961" spans="1:14" x14ac:dyDescent="0.25">
      <c r="A961" s="69" t="s">
        <v>24</v>
      </c>
      <c r="B961" s="69" t="s">
        <v>288</v>
      </c>
      <c r="C961" s="69" t="s">
        <v>186</v>
      </c>
      <c r="D961" s="69" t="s">
        <v>187</v>
      </c>
      <c r="E961" s="69"/>
      <c r="F961" s="68">
        <v>0</v>
      </c>
      <c r="G961" s="68">
        <v>0</v>
      </c>
      <c r="H961" s="68">
        <v>0</v>
      </c>
      <c r="I961" s="68">
        <v>0</v>
      </c>
      <c r="J961" s="68">
        <v>0</v>
      </c>
      <c r="K961" s="68">
        <v>0</v>
      </c>
      <c r="L961" s="68">
        <v>264</v>
      </c>
      <c r="M961" s="68">
        <v>0</v>
      </c>
      <c r="N961" s="68">
        <v>264</v>
      </c>
    </row>
    <row r="962" spans="1:14" x14ac:dyDescent="0.25">
      <c r="A962" s="69" t="s">
        <v>24</v>
      </c>
      <c r="B962" s="69" t="s">
        <v>288</v>
      </c>
      <c r="C962" s="69" t="s">
        <v>188</v>
      </c>
      <c r="D962" s="69" t="s">
        <v>189</v>
      </c>
      <c r="E962" s="69"/>
      <c r="F962" s="68">
        <v>18432</v>
      </c>
      <c r="G962" s="68">
        <v>21600</v>
      </c>
      <c r="H962" s="68">
        <v>0</v>
      </c>
      <c r="I962" s="68">
        <v>0</v>
      </c>
      <c r="J962" s="68">
        <v>76384</v>
      </c>
      <c r="K962" s="68">
        <v>0</v>
      </c>
      <c r="L962" s="68">
        <v>2068</v>
      </c>
      <c r="M962" s="68">
        <v>1320</v>
      </c>
      <c r="N962" s="68">
        <v>119804</v>
      </c>
    </row>
    <row r="963" spans="1:14" x14ac:dyDescent="0.25">
      <c r="A963" s="69" t="s">
        <v>24</v>
      </c>
      <c r="B963" s="69" t="s">
        <v>288</v>
      </c>
      <c r="C963" s="69" t="s">
        <v>190</v>
      </c>
      <c r="D963" s="69" t="s">
        <v>191</v>
      </c>
      <c r="E963" s="69"/>
      <c r="F963" s="68">
        <v>0</v>
      </c>
      <c r="G963" s="68">
        <v>14544</v>
      </c>
      <c r="H963" s="68">
        <v>0</v>
      </c>
      <c r="I963" s="68">
        <v>0</v>
      </c>
      <c r="J963" s="68">
        <v>0</v>
      </c>
      <c r="K963" s="68">
        <v>0</v>
      </c>
      <c r="L963" s="68">
        <v>0</v>
      </c>
      <c r="M963" s="68">
        <v>0</v>
      </c>
      <c r="N963" s="68">
        <v>14544</v>
      </c>
    </row>
    <row r="964" spans="1:14" x14ac:dyDescent="0.25">
      <c r="A964" s="69" t="s">
        <v>24</v>
      </c>
      <c r="B964" s="69" t="s">
        <v>288</v>
      </c>
      <c r="C964" s="69" t="s">
        <v>192</v>
      </c>
      <c r="D964" s="69" t="s">
        <v>193</v>
      </c>
      <c r="E964" s="69"/>
      <c r="F964" s="68">
        <v>0</v>
      </c>
      <c r="G964" s="68">
        <v>5472</v>
      </c>
      <c r="H964" s="68">
        <v>0</v>
      </c>
      <c r="I964" s="68">
        <v>0</v>
      </c>
      <c r="J964" s="68">
        <v>0</v>
      </c>
      <c r="K964" s="68">
        <v>1296</v>
      </c>
      <c r="L964" s="68">
        <v>0</v>
      </c>
      <c r="M964" s="68">
        <v>3108</v>
      </c>
      <c r="N964" s="68">
        <v>9876</v>
      </c>
    </row>
    <row r="965" spans="1:14" x14ac:dyDescent="0.25">
      <c r="A965" s="69" t="s">
        <v>24</v>
      </c>
      <c r="B965" s="69" t="s">
        <v>288</v>
      </c>
      <c r="C965" s="69" t="s">
        <v>194</v>
      </c>
      <c r="D965" s="69" t="s">
        <v>195</v>
      </c>
      <c r="E965" s="69"/>
      <c r="F965" s="68">
        <v>431280</v>
      </c>
      <c r="G965" s="68">
        <v>0</v>
      </c>
      <c r="H965" s="68">
        <v>0</v>
      </c>
      <c r="I965" s="68">
        <v>105216</v>
      </c>
      <c r="J965" s="68">
        <v>1104</v>
      </c>
      <c r="K965" s="68">
        <v>0</v>
      </c>
      <c r="L965" s="68">
        <v>0</v>
      </c>
      <c r="M965" s="68">
        <v>0</v>
      </c>
      <c r="N965" s="68">
        <v>537600</v>
      </c>
    </row>
    <row r="966" spans="1:14" x14ac:dyDescent="0.25">
      <c r="A966" s="69" t="s">
        <v>24</v>
      </c>
      <c r="B966" s="69" t="s">
        <v>288</v>
      </c>
      <c r="C966" s="69" t="s">
        <v>196</v>
      </c>
      <c r="D966" s="69" t="s">
        <v>197</v>
      </c>
      <c r="E966" s="69"/>
      <c r="F966" s="68">
        <v>67248</v>
      </c>
      <c r="G966" s="68">
        <v>0</v>
      </c>
      <c r="H966" s="68">
        <v>0</v>
      </c>
      <c r="I966" s="68">
        <v>0</v>
      </c>
      <c r="J966" s="68">
        <v>10800</v>
      </c>
      <c r="K966" s="68">
        <v>0</v>
      </c>
      <c r="L966" s="68">
        <v>224</v>
      </c>
      <c r="M966" s="68">
        <v>0</v>
      </c>
      <c r="N966" s="68">
        <v>78272</v>
      </c>
    </row>
    <row r="967" spans="1:14" x14ac:dyDescent="0.25">
      <c r="A967" s="69" t="s">
        <v>24</v>
      </c>
      <c r="B967" s="69" t="s">
        <v>288</v>
      </c>
      <c r="C967" s="69" t="s">
        <v>198</v>
      </c>
      <c r="D967" s="69" t="s">
        <v>199</v>
      </c>
      <c r="E967" s="69"/>
      <c r="F967" s="68">
        <v>0</v>
      </c>
      <c r="G967" s="68">
        <v>0</v>
      </c>
      <c r="H967" s="68">
        <v>0</v>
      </c>
      <c r="I967" s="68">
        <v>0</v>
      </c>
      <c r="J967" s="68">
        <v>0</v>
      </c>
      <c r="K967" s="68">
        <v>196240</v>
      </c>
      <c r="L967" s="68">
        <v>0</v>
      </c>
      <c r="M967" s="68">
        <v>4511</v>
      </c>
      <c r="N967" s="68">
        <v>200751</v>
      </c>
    </row>
    <row r="968" spans="1:14" x14ac:dyDescent="0.25">
      <c r="A968" s="69" t="s">
        <v>24</v>
      </c>
      <c r="B968" s="69" t="s">
        <v>288</v>
      </c>
      <c r="C968" s="69" t="s">
        <v>200</v>
      </c>
      <c r="D968" s="69" t="s">
        <v>201</v>
      </c>
      <c r="E968" s="69"/>
      <c r="F968" s="68">
        <v>0</v>
      </c>
      <c r="G968" s="68">
        <v>0</v>
      </c>
      <c r="H968" s="68">
        <v>0</v>
      </c>
      <c r="I968" s="68">
        <v>0</v>
      </c>
      <c r="J968" s="68">
        <v>0</v>
      </c>
      <c r="K968" s="68">
        <v>0</v>
      </c>
      <c r="L968" s="68">
        <v>0</v>
      </c>
      <c r="M968" s="68">
        <v>0</v>
      </c>
      <c r="N968" s="68">
        <v>0</v>
      </c>
    </row>
    <row r="969" spans="1:14" x14ac:dyDescent="0.25">
      <c r="A969" s="69" t="s">
        <v>24</v>
      </c>
      <c r="B969" s="69" t="s">
        <v>288</v>
      </c>
      <c r="C969" s="69" t="s">
        <v>202</v>
      </c>
      <c r="D969" s="69" t="s">
        <v>203</v>
      </c>
      <c r="E969" s="69"/>
      <c r="F969" s="68">
        <v>3264</v>
      </c>
      <c r="G969" s="68">
        <v>1504</v>
      </c>
      <c r="H969" s="68">
        <v>0</v>
      </c>
      <c r="I969" s="68">
        <v>0</v>
      </c>
      <c r="J969" s="68">
        <v>5104</v>
      </c>
      <c r="K969" s="68">
        <v>270000</v>
      </c>
      <c r="L969" s="68">
        <v>2118</v>
      </c>
      <c r="M969" s="68">
        <v>19425</v>
      </c>
      <c r="N969" s="68">
        <v>301415</v>
      </c>
    </row>
    <row r="970" spans="1:14" x14ac:dyDescent="0.25">
      <c r="A970" s="69" t="s">
        <v>24</v>
      </c>
      <c r="B970" s="69" t="s">
        <v>288</v>
      </c>
      <c r="C970" s="69" t="s">
        <v>204</v>
      </c>
      <c r="D970" s="69" t="s">
        <v>205</v>
      </c>
      <c r="E970" s="69"/>
      <c r="F970" s="68">
        <v>0</v>
      </c>
      <c r="G970" s="68">
        <v>0</v>
      </c>
      <c r="H970" s="68">
        <v>0</v>
      </c>
      <c r="I970" s="68">
        <v>0</v>
      </c>
      <c r="J970" s="68">
        <v>0</v>
      </c>
      <c r="K970" s="68">
        <v>39456</v>
      </c>
      <c r="L970" s="68">
        <v>0</v>
      </c>
      <c r="M970" s="68">
        <v>376</v>
      </c>
      <c r="N970" s="68">
        <v>39832</v>
      </c>
    </row>
    <row r="971" spans="1:14" x14ac:dyDescent="0.25">
      <c r="A971" s="69" t="s">
        <v>24</v>
      </c>
      <c r="B971" s="69" t="s">
        <v>288</v>
      </c>
      <c r="C971" s="69" t="s">
        <v>206</v>
      </c>
      <c r="D971" s="69" t="s">
        <v>207</v>
      </c>
      <c r="E971" s="69"/>
      <c r="F971" s="68">
        <v>0</v>
      </c>
      <c r="G971" s="68">
        <v>0</v>
      </c>
      <c r="H971" s="68">
        <v>0</v>
      </c>
      <c r="I971" s="68">
        <v>0</v>
      </c>
      <c r="J971" s="68">
        <v>0</v>
      </c>
      <c r="K971" s="68">
        <v>58448</v>
      </c>
      <c r="L971" s="68">
        <v>0</v>
      </c>
      <c r="M971" s="68">
        <v>0</v>
      </c>
      <c r="N971" s="68">
        <v>58448</v>
      </c>
    </row>
    <row r="972" spans="1:14" x14ac:dyDescent="0.25">
      <c r="A972" s="69" t="s">
        <v>24</v>
      </c>
      <c r="B972" s="69" t="s">
        <v>288</v>
      </c>
      <c r="C972" s="69" t="s">
        <v>208</v>
      </c>
      <c r="D972" s="69" t="s">
        <v>209</v>
      </c>
      <c r="E972" s="69"/>
      <c r="F972" s="68">
        <v>0</v>
      </c>
      <c r="G972" s="68">
        <v>225488</v>
      </c>
      <c r="H972" s="68">
        <v>111920</v>
      </c>
      <c r="I972" s="68">
        <v>0</v>
      </c>
      <c r="J972" s="68">
        <v>0</v>
      </c>
      <c r="K972" s="68">
        <v>0</v>
      </c>
      <c r="L972" s="68">
        <v>0</v>
      </c>
      <c r="M972" s="68">
        <v>0</v>
      </c>
      <c r="N972" s="68">
        <v>337408</v>
      </c>
    </row>
    <row r="973" spans="1:14" x14ac:dyDescent="0.25">
      <c r="A973" s="69" t="s">
        <v>24</v>
      </c>
      <c r="B973" s="69" t="s">
        <v>288</v>
      </c>
      <c r="C973" s="69" t="s">
        <v>210</v>
      </c>
      <c r="D973" s="69" t="s">
        <v>211</v>
      </c>
      <c r="E973" s="69"/>
      <c r="F973" s="68">
        <v>0</v>
      </c>
      <c r="G973" s="68">
        <v>0</v>
      </c>
      <c r="H973" s="68">
        <v>0</v>
      </c>
      <c r="I973" s="68">
        <v>0</v>
      </c>
      <c r="J973" s="68">
        <v>0</v>
      </c>
      <c r="K973" s="68">
        <v>0</v>
      </c>
      <c r="L973" s="68">
        <v>0</v>
      </c>
      <c r="M973" s="68">
        <v>0</v>
      </c>
      <c r="N973" s="68">
        <v>0</v>
      </c>
    </row>
    <row r="974" spans="1:14" x14ac:dyDescent="0.25">
      <c r="A974" s="69" t="s">
        <v>24</v>
      </c>
      <c r="B974" s="69" t="s">
        <v>288</v>
      </c>
      <c r="C974" s="69" t="s">
        <v>212</v>
      </c>
      <c r="D974" s="69" t="s">
        <v>213</v>
      </c>
      <c r="E974" s="69"/>
      <c r="F974" s="68">
        <v>0</v>
      </c>
      <c r="G974" s="68">
        <v>0</v>
      </c>
      <c r="H974" s="68">
        <v>0</v>
      </c>
      <c r="I974" s="68">
        <v>0</v>
      </c>
      <c r="J974" s="68">
        <v>0</v>
      </c>
      <c r="K974" s="68">
        <v>0</v>
      </c>
      <c r="L974" s="68">
        <v>22450</v>
      </c>
      <c r="M974" s="68">
        <v>0</v>
      </c>
      <c r="N974" s="68">
        <v>22450</v>
      </c>
    </row>
    <row r="975" spans="1:14" x14ac:dyDescent="0.25">
      <c r="A975" s="69" t="s">
        <v>24</v>
      </c>
      <c r="B975" s="69" t="s">
        <v>288</v>
      </c>
      <c r="C975" s="69" t="s">
        <v>214</v>
      </c>
      <c r="D975" s="69" t="s">
        <v>215</v>
      </c>
      <c r="E975" s="69"/>
      <c r="F975" s="68">
        <v>0</v>
      </c>
      <c r="G975" s="68">
        <v>0</v>
      </c>
      <c r="H975" s="68">
        <v>0</v>
      </c>
      <c r="I975" s="68">
        <v>0</v>
      </c>
      <c r="J975" s="68">
        <v>1920</v>
      </c>
      <c r="K975" s="68">
        <v>0</v>
      </c>
      <c r="L975" s="68">
        <v>0</v>
      </c>
      <c r="M975" s="68">
        <v>0</v>
      </c>
      <c r="N975" s="68">
        <v>1920</v>
      </c>
    </row>
    <row r="976" spans="1:14" x14ac:dyDescent="0.25">
      <c r="A976" s="69" t="s">
        <v>24</v>
      </c>
      <c r="B976" s="69" t="s">
        <v>288</v>
      </c>
      <c r="C976" s="69" t="s">
        <v>216</v>
      </c>
      <c r="D976" s="69" t="s">
        <v>217</v>
      </c>
      <c r="E976" s="69"/>
      <c r="F976" s="68">
        <v>57408</v>
      </c>
      <c r="G976" s="68">
        <v>0</v>
      </c>
      <c r="H976" s="68">
        <v>0</v>
      </c>
      <c r="I976" s="68">
        <v>0</v>
      </c>
      <c r="J976" s="68">
        <v>0</v>
      </c>
      <c r="K976" s="68">
        <v>0</v>
      </c>
      <c r="L976" s="68">
        <v>802</v>
      </c>
      <c r="M976" s="68">
        <v>0</v>
      </c>
      <c r="N976" s="68">
        <v>58210</v>
      </c>
    </row>
    <row r="977" spans="1:14" x14ac:dyDescent="0.25">
      <c r="A977" s="69" t="s">
        <v>24</v>
      </c>
      <c r="B977" s="69" t="s">
        <v>288</v>
      </c>
      <c r="C977" s="69" t="s">
        <v>218</v>
      </c>
      <c r="D977" s="69" t="s">
        <v>219</v>
      </c>
      <c r="E977" s="69"/>
      <c r="F977" s="68">
        <v>60720</v>
      </c>
      <c r="G977" s="68">
        <v>0</v>
      </c>
      <c r="H977" s="68">
        <v>0</v>
      </c>
      <c r="I977" s="68">
        <v>0</v>
      </c>
      <c r="J977" s="68">
        <v>45760</v>
      </c>
      <c r="K977" s="68">
        <v>0</v>
      </c>
      <c r="L977" s="68">
        <v>33872</v>
      </c>
      <c r="M977" s="68">
        <v>0</v>
      </c>
      <c r="N977" s="68">
        <v>140352</v>
      </c>
    </row>
    <row r="978" spans="1:14" x14ac:dyDescent="0.25">
      <c r="A978" s="69" t="s">
        <v>24</v>
      </c>
      <c r="B978" s="69" t="s">
        <v>288</v>
      </c>
      <c r="C978" s="69" t="s">
        <v>220</v>
      </c>
      <c r="D978" s="69" t="s">
        <v>221</v>
      </c>
      <c r="E978" s="69"/>
      <c r="F978" s="68">
        <v>699120</v>
      </c>
      <c r="G978" s="68">
        <v>0</v>
      </c>
      <c r="H978" s="68">
        <v>0</v>
      </c>
      <c r="I978" s="68">
        <v>0</v>
      </c>
      <c r="J978" s="68">
        <v>3312</v>
      </c>
      <c r="K978" s="68">
        <v>0</v>
      </c>
      <c r="L978" s="68">
        <v>0</v>
      </c>
      <c r="M978" s="68">
        <v>0</v>
      </c>
      <c r="N978" s="68">
        <v>702432</v>
      </c>
    </row>
    <row r="979" spans="1:14" x14ac:dyDescent="0.25">
      <c r="A979" s="69" t="s">
        <v>24</v>
      </c>
      <c r="B979" s="69" t="s">
        <v>288</v>
      </c>
      <c r="C979" s="69" t="s">
        <v>222</v>
      </c>
      <c r="D979" s="69" t="s">
        <v>223</v>
      </c>
      <c r="E979" s="69"/>
      <c r="F979" s="68">
        <v>206112</v>
      </c>
      <c r="G979" s="68">
        <v>0</v>
      </c>
      <c r="H979" s="68">
        <v>0</v>
      </c>
      <c r="I979" s="68">
        <v>0</v>
      </c>
      <c r="J979" s="68">
        <v>28736</v>
      </c>
      <c r="K979" s="68">
        <v>0</v>
      </c>
      <c r="L979" s="68">
        <v>1528</v>
      </c>
      <c r="M979" s="68">
        <v>0</v>
      </c>
      <c r="N979" s="68">
        <v>236376</v>
      </c>
    </row>
    <row r="980" spans="1:14" x14ac:dyDescent="0.25">
      <c r="A980" s="69" t="s">
        <v>24</v>
      </c>
      <c r="B980" s="69" t="s">
        <v>288</v>
      </c>
      <c r="C980" s="69" t="s">
        <v>224</v>
      </c>
      <c r="D980" s="69" t="s">
        <v>225</v>
      </c>
      <c r="E980" s="69"/>
      <c r="F980" s="68">
        <v>0</v>
      </c>
      <c r="G980" s="68">
        <v>0</v>
      </c>
      <c r="H980" s="68">
        <v>0</v>
      </c>
      <c r="I980" s="68">
        <v>0</v>
      </c>
      <c r="J980" s="68">
        <v>0</v>
      </c>
      <c r="K980" s="68">
        <v>0</v>
      </c>
      <c r="L980" s="68">
        <v>0</v>
      </c>
      <c r="M980" s="68">
        <v>0</v>
      </c>
      <c r="N980" s="68">
        <v>0</v>
      </c>
    </row>
    <row r="981" spans="1:14" x14ac:dyDescent="0.25">
      <c r="A981" s="69" t="s">
        <v>24</v>
      </c>
      <c r="B981" s="69" t="s">
        <v>288</v>
      </c>
      <c r="C981" s="69" t="s">
        <v>226</v>
      </c>
      <c r="D981" s="69" t="s">
        <v>227</v>
      </c>
      <c r="E981" s="69"/>
      <c r="F981" s="68">
        <v>1659824</v>
      </c>
      <c r="G981" s="68">
        <v>842080</v>
      </c>
      <c r="H981" s="68">
        <v>111920</v>
      </c>
      <c r="I981" s="68">
        <v>105216</v>
      </c>
      <c r="J981" s="68">
        <v>314976</v>
      </c>
      <c r="K981" s="68">
        <v>661152</v>
      </c>
      <c r="L981" s="68">
        <v>66765</v>
      </c>
      <c r="M981" s="68">
        <v>32042</v>
      </c>
      <c r="N981" s="68">
        <v>3793975</v>
      </c>
    </row>
    <row r="982" spans="1:14" x14ac:dyDescent="0.25">
      <c r="D982" s="67" t="s">
        <v>228</v>
      </c>
      <c r="E982" s="67"/>
    </row>
    <row r="983" spans="1:14" x14ac:dyDescent="0.25">
      <c r="A983" s="69" t="s">
        <v>24</v>
      </c>
      <c r="B983" s="69" t="s">
        <v>288</v>
      </c>
      <c r="C983" s="69" t="s">
        <v>229</v>
      </c>
      <c r="D983" s="69" t="s">
        <v>230</v>
      </c>
      <c r="E983" s="69"/>
      <c r="F983" s="68">
        <v>0</v>
      </c>
      <c r="G983" s="68">
        <v>0</v>
      </c>
      <c r="H983" s="68">
        <v>0</v>
      </c>
      <c r="I983" s="68">
        <v>0</v>
      </c>
      <c r="J983" s="68">
        <v>0</v>
      </c>
      <c r="K983" s="68">
        <v>0</v>
      </c>
      <c r="L983" s="68">
        <v>0</v>
      </c>
      <c r="M983" s="68">
        <v>0</v>
      </c>
      <c r="N983" s="68">
        <v>0</v>
      </c>
    </row>
    <row r="984" spans="1:14" x14ac:dyDescent="0.25">
      <c r="A984" s="69" t="s">
        <v>24</v>
      </c>
      <c r="B984" s="69" t="s">
        <v>288</v>
      </c>
      <c r="C984" s="69" t="s">
        <v>231</v>
      </c>
      <c r="D984" s="69" t="s">
        <v>232</v>
      </c>
      <c r="E984" s="69"/>
      <c r="F984" s="68">
        <v>0</v>
      </c>
      <c r="G984" s="68">
        <v>0</v>
      </c>
      <c r="H984" s="68">
        <v>0</v>
      </c>
      <c r="I984" s="68">
        <v>0</v>
      </c>
      <c r="J984" s="68">
        <v>0</v>
      </c>
      <c r="K984" s="68">
        <v>0</v>
      </c>
      <c r="L984" s="68">
        <v>0</v>
      </c>
      <c r="M984" s="68">
        <v>0</v>
      </c>
      <c r="N984" s="68">
        <v>0</v>
      </c>
    </row>
    <row r="985" spans="1:14" x14ac:dyDescent="0.25">
      <c r="A985" s="69" t="s">
        <v>24</v>
      </c>
      <c r="B985" s="69" t="s">
        <v>288</v>
      </c>
      <c r="C985" s="69" t="s">
        <v>233</v>
      </c>
      <c r="D985" s="69" t="s">
        <v>234</v>
      </c>
      <c r="E985" s="69"/>
      <c r="F985" s="68">
        <v>0</v>
      </c>
      <c r="G985" s="68">
        <v>0</v>
      </c>
      <c r="H985" s="68">
        <v>0</v>
      </c>
      <c r="I985" s="68">
        <v>0</v>
      </c>
      <c r="J985" s="68">
        <v>0</v>
      </c>
      <c r="K985" s="68">
        <v>0</v>
      </c>
      <c r="L985" s="68">
        <v>0</v>
      </c>
      <c r="M985" s="68">
        <v>0</v>
      </c>
      <c r="N985" s="68">
        <v>0</v>
      </c>
    </row>
    <row r="986" spans="1:14" x14ac:dyDescent="0.25">
      <c r="A986" s="69" t="s">
        <v>24</v>
      </c>
      <c r="B986" s="69" t="s">
        <v>288</v>
      </c>
      <c r="C986" s="69" t="s">
        <v>235</v>
      </c>
      <c r="D986" s="69" t="s">
        <v>236</v>
      </c>
      <c r="E986" s="69"/>
      <c r="F986" s="68">
        <v>0</v>
      </c>
      <c r="G986" s="68">
        <v>0</v>
      </c>
      <c r="H986" s="68">
        <v>0</v>
      </c>
      <c r="I986" s="68">
        <v>0</v>
      </c>
      <c r="J986" s="68">
        <v>0</v>
      </c>
      <c r="K986" s="68">
        <v>0</v>
      </c>
      <c r="L986" s="68">
        <v>0</v>
      </c>
      <c r="M986" s="68">
        <v>0</v>
      </c>
      <c r="N986" s="68">
        <v>0</v>
      </c>
    </row>
    <row r="987" spans="1:14" x14ac:dyDescent="0.25">
      <c r="A987" s="69" t="s">
        <v>24</v>
      </c>
      <c r="B987" s="69" t="s">
        <v>288</v>
      </c>
      <c r="C987" s="69" t="s">
        <v>237</v>
      </c>
      <c r="D987" s="69" t="s">
        <v>238</v>
      </c>
      <c r="E987" s="69"/>
      <c r="F987" s="68">
        <v>0</v>
      </c>
      <c r="G987" s="68">
        <v>0</v>
      </c>
      <c r="H987" s="68">
        <v>0</v>
      </c>
      <c r="I987" s="68">
        <v>0</v>
      </c>
      <c r="J987" s="68">
        <v>0</v>
      </c>
      <c r="K987" s="68">
        <v>0</v>
      </c>
      <c r="L987" s="68">
        <v>0</v>
      </c>
      <c r="M987" s="68">
        <v>0</v>
      </c>
      <c r="N987" s="68">
        <v>0</v>
      </c>
    </row>
    <row r="990" spans="1:14" x14ac:dyDescent="0.25">
      <c r="A990" s="67" t="s">
        <v>289</v>
      </c>
    </row>
    <row r="991" spans="1:14" x14ac:dyDescent="0.25">
      <c r="A991" s="69" t="s">
        <v>0</v>
      </c>
      <c r="B991" s="69" t="s">
        <v>162</v>
      </c>
      <c r="C991" s="69" t="s">
        <v>115</v>
      </c>
      <c r="D991" s="67" t="s">
        <v>129</v>
      </c>
      <c r="E991" s="67"/>
      <c r="F991" s="68" t="s">
        <v>163</v>
      </c>
      <c r="G991" s="68" t="s">
        <v>164</v>
      </c>
      <c r="H991" s="68" t="s">
        <v>165</v>
      </c>
      <c r="I991" s="68" t="s">
        <v>166</v>
      </c>
      <c r="J991" s="68" t="s">
        <v>167</v>
      </c>
      <c r="K991" s="68" t="s">
        <v>168</v>
      </c>
      <c r="L991" s="68" t="s">
        <v>169</v>
      </c>
      <c r="M991" s="68" t="s">
        <v>170</v>
      </c>
      <c r="N991" s="68" t="s">
        <v>1</v>
      </c>
    </row>
    <row r="992" spans="1:14" x14ac:dyDescent="0.25">
      <c r="A992" s="69" t="s">
        <v>48</v>
      </c>
      <c r="B992" s="69" t="s">
        <v>290</v>
      </c>
      <c r="C992" s="69" t="s">
        <v>172</v>
      </c>
      <c r="D992" s="69" t="s">
        <v>173</v>
      </c>
      <c r="E992" s="69"/>
      <c r="F992" s="68">
        <v>9504</v>
      </c>
      <c r="G992" s="68">
        <v>0</v>
      </c>
      <c r="H992" s="68">
        <v>0</v>
      </c>
      <c r="I992" s="68">
        <v>0</v>
      </c>
      <c r="J992" s="68">
        <v>0</v>
      </c>
      <c r="K992" s="68">
        <v>0</v>
      </c>
      <c r="L992" s="68">
        <v>0</v>
      </c>
      <c r="M992" s="68">
        <v>0</v>
      </c>
      <c r="N992" s="68">
        <v>9504</v>
      </c>
    </row>
    <row r="993" spans="1:14" x14ac:dyDescent="0.25">
      <c r="A993" s="69" t="s">
        <v>48</v>
      </c>
      <c r="B993" s="69" t="s">
        <v>290</v>
      </c>
      <c r="C993" s="69" t="s">
        <v>174</v>
      </c>
      <c r="D993" s="69" t="s">
        <v>175</v>
      </c>
      <c r="E993" s="69"/>
      <c r="F993" s="68">
        <v>0</v>
      </c>
      <c r="G993" s="68">
        <v>0</v>
      </c>
      <c r="H993" s="68">
        <v>0</v>
      </c>
      <c r="I993" s="68">
        <v>0</v>
      </c>
      <c r="J993" s="68">
        <v>38112</v>
      </c>
      <c r="K993" s="68">
        <v>0</v>
      </c>
      <c r="L993" s="68">
        <v>96</v>
      </c>
      <c r="M993" s="68">
        <v>0</v>
      </c>
      <c r="N993" s="68">
        <v>38208</v>
      </c>
    </row>
    <row r="994" spans="1:14" x14ac:dyDescent="0.25">
      <c r="A994" s="69" t="s">
        <v>48</v>
      </c>
      <c r="B994" s="69" t="s">
        <v>290</v>
      </c>
      <c r="C994" s="69" t="s">
        <v>176</v>
      </c>
      <c r="D994" s="69" t="s">
        <v>177</v>
      </c>
      <c r="E994" s="69"/>
      <c r="F994" s="68">
        <v>0</v>
      </c>
      <c r="G994" s="68">
        <v>239968</v>
      </c>
      <c r="H994" s="68">
        <v>0</v>
      </c>
      <c r="I994" s="68">
        <v>0</v>
      </c>
      <c r="J994" s="68">
        <v>0</v>
      </c>
      <c r="K994" s="68">
        <v>0</v>
      </c>
      <c r="L994" s="68">
        <v>0</v>
      </c>
      <c r="M994" s="68">
        <v>0</v>
      </c>
      <c r="N994" s="68">
        <v>239968</v>
      </c>
    </row>
    <row r="995" spans="1:14" x14ac:dyDescent="0.25">
      <c r="A995" s="69" t="s">
        <v>48</v>
      </c>
      <c r="B995" s="69" t="s">
        <v>290</v>
      </c>
      <c r="C995" s="69" t="s">
        <v>178</v>
      </c>
      <c r="D995" s="69" t="s">
        <v>179</v>
      </c>
      <c r="E995" s="69"/>
      <c r="F995" s="68">
        <v>22800</v>
      </c>
      <c r="G995" s="68">
        <v>18816</v>
      </c>
      <c r="H995" s="68">
        <v>0</v>
      </c>
      <c r="I995" s="68">
        <v>0</v>
      </c>
      <c r="J995" s="68">
        <v>39584</v>
      </c>
      <c r="K995" s="68">
        <v>44608</v>
      </c>
      <c r="L995" s="68">
        <v>8729</v>
      </c>
      <c r="M995" s="68">
        <v>0</v>
      </c>
      <c r="N995" s="68">
        <v>134537</v>
      </c>
    </row>
    <row r="996" spans="1:14" x14ac:dyDescent="0.25">
      <c r="A996" s="69" t="s">
        <v>48</v>
      </c>
      <c r="B996" s="69" t="s">
        <v>290</v>
      </c>
      <c r="C996" s="69" t="s">
        <v>180</v>
      </c>
      <c r="D996" s="69" t="s">
        <v>181</v>
      </c>
      <c r="E996" s="69"/>
      <c r="F996" s="68">
        <v>0</v>
      </c>
      <c r="G996" s="68">
        <v>0</v>
      </c>
      <c r="H996" s="68">
        <v>0</v>
      </c>
      <c r="I996" s="68">
        <v>0</v>
      </c>
      <c r="J996" s="68">
        <v>0</v>
      </c>
      <c r="K996" s="68">
        <v>0</v>
      </c>
      <c r="L996" s="68">
        <v>0</v>
      </c>
      <c r="M996" s="68">
        <v>0</v>
      </c>
      <c r="N996" s="68">
        <v>0</v>
      </c>
    </row>
    <row r="997" spans="1:14" x14ac:dyDescent="0.25">
      <c r="A997" s="69" t="s">
        <v>48</v>
      </c>
      <c r="B997" s="69" t="s">
        <v>290</v>
      </c>
      <c r="C997" s="69" t="s">
        <v>182</v>
      </c>
      <c r="D997" s="69" t="s">
        <v>183</v>
      </c>
      <c r="E997" s="69"/>
      <c r="F997" s="68">
        <v>5424</v>
      </c>
      <c r="G997" s="68">
        <v>0</v>
      </c>
      <c r="H997" s="68">
        <v>0</v>
      </c>
      <c r="I997" s="68">
        <v>0</v>
      </c>
      <c r="J997" s="68">
        <v>0</v>
      </c>
      <c r="K997" s="68">
        <v>0</v>
      </c>
      <c r="L997" s="68">
        <v>956</v>
      </c>
      <c r="M997" s="68">
        <v>0</v>
      </c>
      <c r="N997" s="68">
        <v>6380</v>
      </c>
    </row>
    <row r="998" spans="1:14" x14ac:dyDescent="0.25">
      <c r="A998" s="69" t="s">
        <v>48</v>
      </c>
      <c r="B998" s="69" t="s">
        <v>290</v>
      </c>
      <c r="C998" s="69" t="s">
        <v>184</v>
      </c>
      <c r="D998" s="69" t="s">
        <v>185</v>
      </c>
      <c r="E998" s="69"/>
      <c r="F998" s="68">
        <v>0</v>
      </c>
      <c r="G998" s="68">
        <v>6016</v>
      </c>
      <c r="H998" s="68">
        <v>0</v>
      </c>
      <c r="I998" s="68">
        <v>0</v>
      </c>
      <c r="J998" s="68">
        <v>0</v>
      </c>
      <c r="K998" s="68">
        <v>36544</v>
      </c>
      <c r="L998" s="68">
        <v>0</v>
      </c>
      <c r="M998" s="68">
        <v>514</v>
      </c>
      <c r="N998" s="68">
        <v>43074</v>
      </c>
    </row>
    <row r="999" spans="1:14" x14ac:dyDescent="0.25">
      <c r="A999" s="69" t="s">
        <v>48</v>
      </c>
      <c r="B999" s="69" t="s">
        <v>290</v>
      </c>
      <c r="C999" s="69" t="s">
        <v>186</v>
      </c>
      <c r="D999" s="69" t="s">
        <v>187</v>
      </c>
      <c r="E999" s="69"/>
      <c r="F999" s="68">
        <v>0</v>
      </c>
      <c r="G999" s="68">
        <v>0</v>
      </c>
      <c r="H999" s="68">
        <v>0</v>
      </c>
      <c r="I999" s="68">
        <v>0</v>
      </c>
      <c r="J999" s="68">
        <v>0</v>
      </c>
      <c r="K999" s="68">
        <v>0</v>
      </c>
      <c r="L999" s="68">
        <v>836</v>
      </c>
      <c r="M999" s="68">
        <v>0</v>
      </c>
      <c r="N999" s="68">
        <v>836</v>
      </c>
    </row>
    <row r="1000" spans="1:14" x14ac:dyDescent="0.25">
      <c r="A1000" s="69" t="s">
        <v>48</v>
      </c>
      <c r="B1000" s="69" t="s">
        <v>290</v>
      </c>
      <c r="C1000" s="69" t="s">
        <v>188</v>
      </c>
      <c r="D1000" s="69" t="s">
        <v>189</v>
      </c>
      <c r="E1000" s="69"/>
      <c r="F1000" s="68">
        <v>4800</v>
      </c>
      <c r="G1000" s="68">
        <v>8000</v>
      </c>
      <c r="H1000" s="68">
        <v>0</v>
      </c>
      <c r="I1000" s="68">
        <v>0</v>
      </c>
      <c r="J1000" s="68">
        <v>63408</v>
      </c>
      <c r="K1000" s="68">
        <v>0</v>
      </c>
      <c r="L1000" s="68">
        <v>744</v>
      </c>
      <c r="M1000" s="68">
        <v>0</v>
      </c>
      <c r="N1000" s="68">
        <v>76952</v>
      </c>
    </row>
    <row r="1001" spans="1:14" x14ac:dyDescent="0.25">
      <c r="A1001" s="69" t="s">
        <v>48</v>
      </c>
      <c r="B1001" s="69" t="s">
        <v>290</v>
      </c>
      <c r="C1001" s="69" t="s">
        <v>190</v>
      </c>
      <c r="D1001" s="69" t="s">
        <v>191</v>
      </c>
      <c r="E1001" s="69"/>
      <c r="F1001" s="68">
        <v>0</v>
      </c>
      <c r="G1001" s="68">
        <v>2720</v>
      </c>
      <c r="H1001" s="68">
        <v>0</v>
      </c>
      <c r="I1001" s="68">
        <v>0</v>
      </c>
      <c r="J1001" s="68">
        <v>0</v>
      </c>
      <c r="K1001" s="68">
        <v>0</v>
      </c>
      <c r="L1001" s="68">
        <v>0</v>
      </c>
      <c r="M1001" s="68">
        <v>240</v>
      </c>
      <c r="N1001" s="68">
        <v>2960</v>
      </c>
    </row>
    <row r="1002" spans="1:14" x14ac:dyDescent="0.25">
      <c r="A1002" s="69" t="s">
        <v>48</v>
      </c>
      <c r="B1002" s="69" t="s">
        <v>290</v>
      </c>
      <c r="C1002" s="69" t="s">
        <v>192</v>
      </c>
      <c r="D1002" s="69" t="s">
        <v>193</v>
      </c>
      <c r="E1002" s="69"/>
      <c r="F1002" s="68">
        <v>0</v>
      </c>
      <c r="G1002" s="68">
        <v>1152</v>
      </c>
      <c r="H1002" s="68">
        <v>0</v>
      </c>
      <c r="I1002" s="68">
        <v>0</v>
      </c>
      <c r="J1002" s="68">
        <v>0</v>
      </c>
      <c r="K1002" s="68">
        <v>78288</v>
      </c>
      <c r="L1002" s="68">
        <v>0</v>
      </c>
      <c r="M1002" s="68">
        <v>11045</v>
      </c>
      <c r="N1002" s="68">
        <v>90485</v>
      </c>
    </row>
    <row r="1003" spans="1:14" x14ac:dyDescent="0.25">
      <c r="A1003" s="69" t="s">
        <v>48</v>
      </c>
      <c r="B1003" s="69" t="s">
        <v>290</v>
      </c>
      <c r="C1003" s="69" t="s">
        <v>194</v>
      </c>
      <c r="D1003" s="69" t="s">
        <v>195</v>
      </c>
      <c r="E1003" s="69"/>
      <c r="F1003" s="68">
        <v>290736</v>
      </c>
      <c r="G1003" s="68">
        <v>0</v>
      </c>
      <c r="H1003" s="68">
        <v>0</v>
      </c>
      <c r="I1003" s="68">
        <v>64064</v>
      </c>
      <c r="J1003" s="68">
        <v>0</v>
      </c>
      <c r="K1003" s="68">
        <v>0</v>
      </c>
      <c r="L1003" s="68">
        <v>344</v>
      </c>
      <c r="M1003" s="68">
        <v>0</v>
      </c>
      <c r="N1003" s="68">
        <v>355144</v>
      </c>
    </row>
    <row r="1004" spans="1:14" x14ac:dyDescent="0.25">
      <c r="A1004" s="69" t="s">
        <v>48</v>
      </c>
      <c r="B1004" s="69" t="s">
        <v>290</v>
      </c>
      <c r="C1004" s="69" t="s">
        <v>196</v>
      </c>
      <c r="D1004" s="69" t="s">
        <v>197</v>
      </c>
      <c r="E1004" s="69"/>
      <c r="F1004" s="68">
        <v>262592</v>
      </c>
      <c r="G1004" s="68">
        <v>0</v>
      </c>
      <c r="H1004" s="68">
        <v>0</v>
      </c>
      <c r="I1004" s="68">
        <v>0</v>
      </c>
      <c r="J1004" s="68">
        <v>0</v>
      </c>
      <c r="K1004" s="68">
        <v>0</v>
      </c>
      <c r="L1004" s="68">
        <v>0</v>
      </c>
      <c r="M1004" s="68">
        <v>0</v>
      </c>
      <c r="N1004" s="68">
        <v>262592</v>
      </c>
    </row>
    <row r="1005" spans="1:14" x14ac:dyDescent="0.25">
      <c r="A1005" s="69" t="s">
        <v>48</v>
      </c>
      <c r="B1005" s="69" t="s">
        <v>290</v>
      </c>
      <c r="C1005" s="69" t="s">
        <v>198</v>
      </c>
      <c r="D1005" s="69" t="s">
        <v>199</v>
      </c>
      <c r="E1005" s="69"/>
      <c r="F1005" s="68">
        <v>0</v>
      </c>
      <c r="G1005" s="68">
        <v>0</v>
      </c>
      <c r="H1005" s="68">
        <v>0</v>
      </c>
      <c r="I1005" s="68">
        <v>0</v>
      </c>
      <c r="J1005" s="68">
        <v>0</v>
      </c>
      <c r="K1005" s="68">
        <v>97120</v>
      </c>
      <c r="L1005" s="68">
        <v>0</v>
      </c>
      <c r="M1005" s="68">
        <v>36736</v>
      </c>
      <c r="N1005" s="68">
        <v>133856</v>
      </c>
    </row>
    <row r="1006" spans="1:14" x14ac:dyDescent="0.25">
      <c r="A1006" s="69" t="s">
        <v>48</v>
      </c>
      <c r="B1006" s="69" t="s">
        <v>290</v>
      </c>
      <c r="C1006" s="69" t="s">
        <v>200</v>
      </c>
      <c r="D1006" s="69" t="s">
        <v>201</v>
      </c>
      <c r="E1006" s="69"/>
      <c r="F1006" s="68">
        <v>0</v>
      </c>
      <c r="G1006" s="68">
        <v>0</v>
      </c>
      <c r="H1006" s="68">
        <v>0</v>
      </c>
      <c r="I1006" s="68">
        <v>0</v>
      </c>
      <c r="J1006" s="68">
        <v>0</v>
      </c>
      <c r="K1006" s="68">
        <v>0</v>
      </c>
      <c r="L1006" s="68">
        <v>0</v>
      </c>
      <c r="M1006" s="68">
        <v>0</v>
      </c>
      <c r="N1006" s="68">
        <v>0</v>
      </c>
    </row>
    <row r="1007" spans="1:14" x14ac:dyDescent="0.25">
      <c r="A1007" s="69" t="s">
        <v>48</v>
      </c>
      <c r="B1007" s="69" t="s">
        <v>290</v>
      </c>
      <c r="C1007" s="69" t="s">
        <v>202</v>
      </c>
      <c r="D1007" s="69" t="s">
        <v>203</v>
      </c>
      <c r="E1007" s="69"/>
      <c r="F1007" s="68">
        <v>1584</v>
      </c>
      <c r="G1007" s="68">
        <v>0</v>
      </c>
      <c r="H1007" s="68">
        <v>0</v>
      </c>
      <c r="I1007" s="68">
        <v>0</v>
      </c>
      <c r="J1007" s="68">
        <v>0</v>
      </c>
      <c r="K1007" s="68">
        <v>65568</v>
      </c>
      <c r="L1007" s="68">
        <v>12194</v>
      </c>
      <c r="M1007" s="68">
        <v>29408</v>
      </c>
      <c r="N1007" s="68">
        <v>108754</v>
      </c>
    </row>
    <row r="1008" spans="1:14" x14ac:dyDescent="0.25">
      <c r="A1008" s="69" t="s">
        <v>48</v>
      </c>
      <c r="B1008" s="69" t="s">
        <v>290</v>
      </c>
      <c r="C1008" s="69" t="s">
        <v>204</v>
      </c>
      <c r="D1008" s="69" t="s">
        <v>205</v>
      </c>
      <c r="E1008" s="69"/>
      <c r="F1008" s="68">
        <v>0</v>
      </c>
      <c r="G1008" s="68">
        <v>0</v>
      </c>
      <c r="H1008" s="68">
        <v>0</v>
      </c>
      <c r="I1008" s="68">
        <v>0</v>
      </c>
      <c r="J1008" s="68">
        <v>0</v>
      </c>
      <c r="K1008" s="68">
        <v>16944</v>
      </c>
      <c r="L1008" s="68">
        <v>0</v>
      </c>
      <c r="M1008" s="68">
        <v>662</v>
      </c>
      <c r="N1008" s="68">
        <v>17606</v>
      </c>
    </row>
    <row r="1009" spans="1:14" x14ac:dyDescent="0.25">
      <c r="A1009" s="69" t="s">
        <v>48</v>
      </c>
      <c r="B1009" s="69" t="s">
        <v>290</v>
      </c>
      <c r="C1009" s="69" t="s">
        <v>206</v>
      </c>
      <c r="D1009" s="69" t="s">
        <v>207</v>
      </c>
      <c r="E1009" s="69"/>
      <c r="F1009" s="68">
        <v>0</v>
      </c>
      <c r="G1009" s="68">
        <v>0</v>
      </c>
      <c r="H1009" s="68">
        <v>0</v>
      </c>
      <c r="I1009" s="68">
        <v>0</v>
      </c>
      <c r="J1009" s="68">
        <v>0</v>
      </c>
      <c r="K1009" s="68">
        <v>27200</v>
      </c>
      <c r="L1009" s="68">
        <v>0</v>
      </c>
      <c r="M1009" s="68">
        <v>196</v>
      </c>
      <c r="N1009" s="68">
        <v>27396</v>
      </c>
    </row>
    <row r="1010" spans="1:14" x14ac:dyDescent="0.25">
      <c r="A1010" s="69" t="s">
        <v>48</v>
      </c>
      <c r="B1010" s="69" t="s">
        <v>290</v>
      </c>
      <c r="C1010" s="69" t="s">
        <v>208</v>
      </c>
      <c r="D1010" s="69" t="s">
        <v>209</v>
      </c>
      <c r="E1010" s="69"/>
      <c r="F1010" s="68">
        <v>0</v>
      </c>
      <c r="G1010" s="68">
        <v>128560</v>
      </c>
      <c r="H1010" s="68">
        <v>79754</v>
      </c>
      <c r="I1010" s="68">
        <v>0</v>
      </c>
      <c r="J1010" s="68">
        <v>0</v>
      </c>
      <c r="K1010" s="68">
        <v>1488</v>
      </c>
      <c r="L1010" s="68">
        <v>0</v>
      </c>
      <c r="M1010" s="68">
        <v>0</v>
      </c>
      <c r="N1010" s="68">
        <v>209802</v>
      </c>
    </row>
    <row r="1011" spans="1:14" x14ac:dyDescent="0.25">
      <c r="A1011" s="69" t="s">
        <v>48</v>
      </c>
      <c r="B1011" s="69" t="s">
        <v>290</v>
      </c>
      <c r="C1011" s="69" t="s">
        <v>210</v>
      </c>
      <c r="D1011" s="69" t="s">
        <v>211</v>
      </c>
      <c r="E1011" s="69"/>
      <c r="F1011" s="68">
        <v>0</v>
      </c>
      <c r="G1011" s="68">
        <v>0</v>
      </c>
      <c r="H1011" s="68">
        <v>0</v>
      </c>
      <c r="I1011" s="68">
        <v>0</v>
      </c>
      <c r="J1011" s="68">
        <v>32304</v>
      </c>
      <c r="K1011" s="68">
        <v>0</v>
      </c>
      <c r="L1011" s="68">
        <v>366</v>
      </c>
      <c r="M1011" s="68">
        <v>0</v>
      </c>
      <c r="N1011" s="68">
        <v>32670</v>
      </c>
    </row>
    <row r="1012" spans="1:14" x14ac:dyDescent="0.25">
      <c r="A1012" s="69" t="s">
        <v>48</v>
      </c>
      <c r="B1012" s="69" t="s">
        <v>290</v>
      </c>
      <c r="C1012" s="69" t="s">
        <v>212</v>
      </c>
      <c r="D1012" s="69" t="s">
        <v>213</v>
      </c>
      <c r="E1012" s="69"/>
      <c r="F1012" s="68">
        <v>0</v>
      </c>
      <c r="G1012" s="68">
        <v>0</v>
      </c>
      <c r="H1012" s="68">
        <v>0</v>
      </c>
      <c r="I1012" s="68">
        <v>0</v>
      </c>
      <c r="J1012" s="68">
        <v>53552</v>
      </c>
      <c r="K1012" s="68">
        <v>0</v>
      </c>
      <c r="L1012" s="68">
        <v>8720</v>
      </c>
      <c r="M1012" s="68">
        <v>0</v>
      </c>
      <c r="N1012" s="68">
        <v>62272</v>
      </c>
    </row>
    <row r="1013" spans="1:14" x14ac:dyDescent="0.25">
      <c r="A1013" s="69" t="s">
        <v>48</v>
      </c>
      <c r="B1013" s="69" t="s">
        <v>290</v>
      </c>
      <c r="C1013" s="69" t="s">
        <v>214</v>
      </c>
      <c r="D1013" s="69" t="s">
        <v>215</v>
      </c>
      <c r="E1013" s="69"/>
      <c r="F1013" s="68">
        <v>0</v>
      </c>
      <c r="G1013" s="68">
        <v>0</v>
      </c>
      <c r="H1013" s="68">
        <v>0</v>
      </c>
      <c r="I1013" s="68">
        <v>0</v>
      </c>
      <c r="J1013" s="68">
        <v>2240</v>
      </c>
      <c r="K1013" s="68">
        <v>0</v>
      </c>
      <c r="L1013" s="68">
        <v>0</v>
      </c>
      <c r="M1013" s="68">
        <v>0</v>
      </c>
      <c r="N1013" s="68">
        <v>2240</v>
      </c>
    </row>
    <row r="1014" spans="1:14" x14ac:dyDescent="0.25">
      <c r="A1014" s="69" t="s">
        <v>48</v>
      </c>
      <c r="B1014" s="69" t="s">
        <v>290</v>
      </c>
      <c r="C1014" s="69" t="s">
        <v>216</v>
      </c>
      <c r="D1014" s="69" t="s">
        <v>217</v>
      </c>
      <c r="E1014" s="69"/>
      <c r="F1014" s="68">
        <v>30672</v>
      </c>
      <c r="G1014" s="68">
        <v>0</v>
      </c>
      <c r="H1014" s="68">
        <v>0</v>
      </c>
      <c r="I1014" s="68">
        <v>0</v>
      </c>
      <c r="J1014" s="68">
        <v>0</v>
      </c>
      <c r="K1014" s="68">
        <v>0</v>
      </c>
      <c r="L1014" s="68">
        <v>396</v>
      </c>
      <c r="M1014" s="68">
        <v>0</v>
      </c>
      <c r="N1014" s="68">
        <v>31068</v>
      </c>
    </row>
    <row r="1015" spans="1:14" x14ac:dyDescent="0.25">
      <c r="A1015" s="69" t="s">
        <v>48</v>
      </c>
      <c r="B1015" s="69" t="s">
        <v>290</v>
      </c>
      <c r="C1015" s="69" t="s">
        <v>218</v>
      </c>
      <c r="D1015" s="69" t="s">
        <v>219</v>
      </c>
      <c r="E1015" s="69"/>
      <c r="F1015" s="68">
        <v>9792</v>
      </c>
      <c r="G1015" s="68">
        <v>0</v>
      </c>
      <c r="H1015" s="68">
        <v>0</v>
      </c>
      <c r="I1015" s="68">
        <v>0</v>
      </c>
      <c r="J1015" s="68">
        <v>13168</v>
      </c>
      <c r="K1015" s="68">
        <v>0</v>
      </c>
      <c r="L1015" s="68">
        <v>38542</v>
      </c>
      <c r="M1015" s="68">
        <v>0</v>
      </c>
      <c r="N1015" s="68">
        <v>61502</v>
      </c>
    </row>
    <row r="1016" spans="1:14" x14ac:dyDescent="0.25">
      <c r="A1016" s="69" t="s">
        <v>48</v>
      </c>
      <c r="B1016" s="69" t="s">
        <v>290</v>
      </c>
      <c r="C1016" s="69" t="s">
        <v>220</v>
      </c>
      <c r="D1016" s="69" t="s">
        <v>221</v>
      </c>
      <c r="E1016" s="69"/>
      <c r="F1016" s="68">
        <v>382105</v>
      </c>
      <c r="G1016" s="68">
        <v>0</v>
      </c>
      <c r="H1016" s="68">
        <v>0</v>
      </c>
      <c r="I1016" s="68">
        <v>0</v>
      </c>
      <c r="J1016" s="68">
        <v>960</v>
      </c>
      <c r="K1016" s="68">
        <v>0</v>
      </c>
      <c r="L1016" s="68">
        <v>0</v>
      </c>
      <c r="M1016" s="68">
        <v>0</v>
      </c>
      <c r="N1016" s="68">
        <v>383065</v>
      </c>
    </row>
    <row r="1017" spans="1:14" x14ac:dyDescent="0.25">
      <c r="A1017" s="69" t="s">
        <v>48</v>
      </c>
      <c r="B1017" s="69" t="s">
        <v>290</v>
      </c>
      <c r="C1017" s="69" t="s">
        <v>222</v>
      </c>
      <c r="D1017" s="69" t="s">
        <v>223</v>
      </c>
      <c r="E1017" s="69"/>
      <c r="F1017" s="68">
        <v>105968</v>
      </c>
      <c r="G1017" s="68">
        <v>0</v>
      </c>
      <c r="H1017" s="68">
        <v>0</v>
      </c>
      <c r="I1017" s="68">
        <v>0</v>
      </c>
      <c r="J1017" s="68">
        <v>0</v>
      </c>
      <c r="K1017" s="68">
        <v>0</v>
      </c>
      <c r="L1017" s="68">
        <v>0</v>
      </c>
      <c r="M1017" s="68">
        <v>0</v>
      </c>
      <c r="N1017" s="68">
        <v>105968</v>
      </c>
    </row>
    <row r="1018" spans="1:14" x14ac:dyDescent="0.25">
      <c r="A1018" s="69" t="s">
        <v>48</v>
      </c>
      <c r="B1018" s="69" t="s">
        <v>290</v>
      </c>
      <c r="C1018" s="69" t="s">
        <v>224</v>
      </c>
      <c r="D1018" s="69" t="s">
        <v>225</v>
      </c>
      <c r="E1018" s="69"/>
      <c r="F1018" s="68">
        <v>0</v>
      </c>
      <c r="G1018" s="68">
        <v>68</v>
      </c>
      <c r="H1018" s="68">
        <v>0</v>
      </c>
      <c r="I1018" s="68">
        <v>0</v>
      </c>
      <c r="J1018" s="68">
        <v>0</v>
      </c>
      <c r="K1018" s="68">
        <v>0</v>
      </c>
      <c r="L1018" s="68">
        <v>0</v>
      </c>
      <c r="M1018" s="68">
        <v>0</v>
      </c>
      <c r="N1018" s="68">
        <v>68</v>
      </c>
    </row>
    <row r="1019" spans="1:14" x14ac:dyDescent="0.25">
      <c r="A1019" s="69" t="s">
        <v>48</v>
      </c>
      <c r="B1019" s="69" t="s">
        <v>290</v>
      </c>
      <c r="C1019" s="69" t="s">
        <v>226</v>
      </c>
      <c r="D1019" s="69" t="s">
        <v>227</v>
      </c>
      <c r="E1019" s="69"/>
      <c r="F1019" s="68">
        <v>1125977</v>
      </c>
      <c r="G1019" s="68">
        <v>405300</v>
      </c>
      <c r="H1019" s="68">
        <v>79754</v>
      </c>
      <c r="I1019" s="68">
        <v>64064</v>
      </c>
      <c r="J1019" s="68">
        <v>243328</v>
      </c>
      <c r="K1019" s="68">
        <v>367760</v>
      </c>
      <c r="L1019" s="68">
        <v>71923</v>
      </c>
      <c r="M1019" s="68">
        <v>78801</v>
      </c>
      <c r="N1019" s="68">
        <v>2436907</v>
      </c>
    </row>
    <row r="1020" spans="1:14" x14ac:dyDescent="0.25">
      <c r="D1020" s="67" t="s">
        <v>228</v>
      </c>
      <c r="E1020" s="67"/>
    </row>
    <row r="1021" spans="1:14" x14ac:dyDescent="0.25">
      <c r="A1021" s="69" t="s">
        <v>48</v>
      </c>
      <c r="B1021" s="69" t="s">
        <v>290</v>
      </c>
      <c r="C1021" s="69" t="s">
        <v>229</v>
      </c>
      <c r="D1021" s="69" t="s">
        <v>230</v>
      </c>
      <c r="E1021" s="69"/>
      <c r="F1021" s="68">
        <v>183</v>
      </c>
      <c r="G1021" s="68">
        <v>0</v>
      </c>
      <c r="H1021" s="68">
        <v>0</v>
      </c>
      <c r="I1021" s="68">
        <v>0</v>
      </c>
      <c r="J1021" s="68">
        <v>0</v>
      </c>
      <c r="K1021" s="68">
        <v>0</v>
      </c>
      <c r="L1021" s="68">
        <v>0</v>
      </c>
      <c r="M1021" s="68">
        <v>0</v>
      </c>
      <c r="N1021" s="68">
        <v>183</v>
      </c>
    </row>
    <row r="1022" spans="1:14" x14ac:dyDescent="0.25">
      <c r="A1022" s="69" t="s">
        <v>48</v>
      </c>
      <c r="B1022" s="69" t="s">
        <v>290</v>
      </c>
      <c r="C1022" s="69" t="s">
        <v>231</v>
      </c>
      <c r="D1022" s="69" t="s">
        <v>232</v>
      </c>
      <c r="E1022" s="69"/>
      <c r="F1022" s="68">
        <v>0</v>
      </c>
      <c r="G1022" s="68">
        <v>0</v>
      </c>
      <c r="H1022" s="68">
        <v>0</v>
      </c>
      <c r="I1022" s="68">
        <v>0</v>
      </c>
      <c r="J1022" s="68">
        <v>0</v>
      </c>
      <c r="K1022" s="68">
        <v>0</v>
      </c>
      <c r="L1022" s="68">
        <v>0</v>
      </c>
      <c r="M1022" s="68">
        <v>0</v>
      </c>
      <c r="N1022" s="68">
        <v>0</v>
      </c>
    </row>
    <row r="1023" spans="1:14" x14ac:dyDescent="0.25">
      <c r="A1023" s="69" t="s">
        <v>48</v>
      </c>
      <c r="B1023" s="69" t="s">
        <v>290</v>
      </c>
      <c r="C1023" s="69" t="s">
        <v>233</v>
      </c>
      <c r="D1023" s="69" t="s">
        <v>234</v>
      </c>
      <c r="E1023" s="69"/>
      <c r="F1023" s="68">
        <v>1056</v>
      </c>
      <c r="G1023" s="68">
        <v>0</v>
      </c>
      <c r="H1023" s="68">
        <v>0</v>
      </c>
      <c r="I1023" s="68">
        <v>0</v>
      </c>
      <c r="J1023" s="68">
        <v>0</v>
      </c>
      <c r="K1023" s="68">
        <v>0</v>
      </c>
      <c r="L1023" s="68">
        <v>0</v>
      </c>
      <c r="M1023" s="68">
        <v>0</v>
      </c>
      <c r="N1023" s="68">
        <v>1056</v>
      </c>
    </row>
    <row r="1024" spans="1:14" x14ac:dyDescent="0.25">
      <c r="A1024" s="69" t="s">
        <v>48</v>
      </c>
      <c r="B1024" s="69" t="s">
        <v>290</v>
      </c>
      <c r="C1024" s="69" t="s">
        <v>235</v>
      </c>
      <c r="D1024" s="69" t="s">
        <v>236</v>
      </c>
      <c r="E1024" s="69"/>
      <c r="F1024" s="68">
        <v>0</v>
      </c>
      <c r="G1024" s="68">
        <v>0</v>
      </c>
      <c r="H1024" s="68">
        <v>0</v>
      </c>
      <c r="I1024" s="68">
        <v>0</v>
      </c>
      <c r="J1024" s="68">
        <v>0</v>
      </c>
      <c r="K1024" s="68">
        <v>0</v>
      </c>
      <c r="L1024" s="68">
        <v>0</v>
      </c>
      <c r="M1024" s="68">
        <v>0</v>
      </c>
      <c r="N1024" s="68">
        <v>0</v>
      </c>
    </row>
    <row r="1025" spans="1:14" x14ac:dyDescent="0.25">
      <c r="A1025" s="69" t="s">
        <v>48</v>
      </c>
      <c r="B1025" s="69" t="s">
        <v>290</v>
      </c>
      <c r="C1025" s="69" t="s">
        <v>237</v>
      </c>
      <c r="D1025" s="69" t="s">
        <v>238</v>
      </c>
      <c r="E1025" s="69"/>
      <c r="F1025" s="68">
        <v>1239</v>
      </c>
      <c r="G1025" s="68">
        <v>0</v>
      </c>
      <c r="H1025" s="68">
        <v>0</v>
      </c>
      <c r="I1025" s="68">
        <v>0</v>
      </c>
      <c r="J1025" s="68">
        <v>0</v>
      </c>
      <c r="K1025" s="68">
        <v>0</v>
      </c>
      <c r="L1025" s="68">
        <v>0</v>
      </c>
      <c r="M1025" s="68">
        <v>0</v>
      </c>
      <c r="N1025" s="68">
        <v>1239</v>
      </c>
    </row>
    <row r="1028" spans="1:14" x14ac:dyDescent="0.25">
      <c r="A1028" s="67" t="s">
        <v>291</v>
      </c>
    </row>
    <row r="1029" spans="1:14" x14ac:dyDescent="0.25">
      <c r="A1029" s="69" t="s">
        <v>0</v>
      </c>
      <c r="B1029" s="69" t="s">
        <v>162</v>
      </c>
      <c r="C1029" s="69" t="s">
        <v>115</v>
      </c>
      <c r="D1029" s="67" t="s">
        <v>129</v>
      </c>
      <c r="E1029" s="67"/>
      <c r="F1029" s="68" t="s">
        <v>163</v>
      </c>
      <c r="G1029" s="68" t="s">
        <v>164</v>
      </c>
      <c r="H1029" s="68" t="s">
        <v>165</v>
      </c>
      <c r="I1029" s="68" t="s">
        <v>166</v>
      </c>
      <c r="J1029" s="68" t="s">
        <v>167</v>
      </c>
      <c r="K1029" s="68" t="s">
        <v>168</v>
      </c>
      <c r="L1029" s="68" t="s">
        <v>169</v>
      </c>
      <c r="M1029" s="68" t="s">
        <v>170</v>
      </c>
      <c r="N1029" s="68" t="s">
        <v>1</v>
      </c>
    </row>
    <row r="1030" spans="1:14" x14ac:dyDescent="0.25">
      <c r="A1030" s="69" t="s">
        <v>25</v>
      </c>
      <c r="B1030" s="69" t="s">
        <v>292</v>
      </c>
      <c r="C1030" s="69" t="s">
        <v>172</v>
      </c>
      <c r="D1030" s="69" t="s">
        <v>173</v>
      </c>
      <c r="E1030" s="69"/>
      <c r="F1030" s="68">
        <v>17664</v>
      </c>
      <c r="G1030" s="68">
        <v>0</v>
      </c>
      <c r="H1030" s="68">
        <v>0</v>
      </c>
      <c r="I1030" s="68">
        <v>0</v>
      </c>
      <c r="J1030" s="68">
        <v>5184</v>
      </c>
      <c r="K1030" s="68">
        <v>0</v>
      </c>
      <c r="L1030" s="68">
        <v>0</v>
      </c>
      <c r="M1030" s="68">
        <v>0</v>
      </c>
      <c r="N1030" s="68">
        <v>22848</v>
      </c>
    </row>
    <row r="1031" spans="1:14" x14ac:dyDescent="0.25">
      <c r="A1031" s="69" t="s">
        <v>25</v>
      </c>
      <c r="B1031" s="69" t="s">
        <v>292</v>
      </c>
      <c r="C1031" s="69" t="s">
        <v>174</v>
      </c>
      <c r="D1031" s="69" t="s">
        <v>175</v>
      </c>
      <c r="E1031" s="69"/>
      <c r="F1031" s="68">
        <v>0</v>
      </c>
      <c r="G1031" s="68">
        <v>0</v>
      </c>
      <c r="H1031" s="68">
        <v>0</v>
      </c>
      <c r="I1031" s="68">
        <v>0</v>
      </c>
      <c r="J1031" s="68">
        <v>121984</v>
      </c>
      <c r="K1031" s="68">
        <v>0</v>
      </c>
      <c r="L1031" s="68">
        <v>136</v>
      </c>
      <c r="M1031" s="68">
        <v>0</v>
      </c>
      <c r="N1031" s="68">
        <v>122120</v>
      </c>
    </row>
    <row r="1032" spans="1:14" x14ac:dyDescent="0.25">
      <c r="A1032" s="69" t="s">
        <v>25</v>
      </c>
      <c r="B1032" s="69" t="s">
        <v>292</v>
      </c>
      <c r="C1032" s="69" t="s">
        <v>176</v>
      </c>
      <c r="D1032" s="69" t="s">
        <v>177</v>
      </c>
      <c r="E1032" s="69"/>
      <c r="F1032" s="68">
        <v>0</v>
      </c>
      <c r="G1032" s="68">
        <v>476954</v>
      </c>
      <c r="H1032" s="68">
        <v>0</v>
      </c>
      <c r="I1032" s="68">
        <v>0</v>
      </c>
      <c r="J1032" s="68">
        <v>0</v>
      </c>
      <c r="K1032" s="68">
        <v>0</v>
      </c>
      <c r="L1032" s="68">
        <v>0</v>
      </c>
      <c r="M1032" s="68">
        <v>0</v>
      </c>
      <c r="N1032" s="68">
        <v>476954</v>
      </c>
    </row>
    <row r="1033" spans="1:14" x14ac:dyDescent="0.25">
      <c r="A1033" s="69" t="s">
        <v>25</v>
      </c>
      <c r="B1033" s="69" t="s">
        <v>292</v>
      </c>
      <c r="C1033" s="69" t="s">
        <v>178</v>
      </c>
      <c r="D1033" s="69" t="s">
        <v>179</v>
      </c>
      <c r="E1033" s="69"/>
      <c r="F1033" s="68">
        <v>47024</v>
      </c>
      <c r="G1033" s="68">
        <v>0</v>
      </c>
      <c r="H1033" s="68">
        <v>0</v>
      </c>
      <c r="I1033" s="68">
        <v>0</v>
      </c>
      <c r="J1033" s="68">
        <v>119940</v>
      </c>
      <c r="K1033" s="68">
        <v>9520</v>
      </c>
      <c r="L1033" s="68">
        <v>1770</v>
      </c>
      <c r="M1033" s="68">
        <v>0</v>
      </c>
      <c r="N1033" s="68">
        <v>178254</v>
      </c>
    </row>
    <row r="1034" spans="1:14" x14ac:dyDescent="0.25">
      <c r="A1034" s="69" t="s">
        <v>25</v>
      </c>
      <c r="B1034" s="69" t="s">
        <v>292</v>
      </c>
      <c r="C1034" s="69" t="s">
        <v>180</v>
      </c>
      <c r="D1034" s="69" t="s">
        <v>181</v>
      </c>
      <c r="E1034" s="69"/>
      <c r="F1034" s="68">
        <v>0</v>
      </c>
      <c r="G1034" s="68">
        <v>0</v>
      </c>
      <c r="H1034" s="68">
        <v>0</v>
      </c>
      <c r="I1034" s="68">
        <v>0</v>
      </c>
      <c r="J1034" s="68">
        <v>0</v>
      </c>
      <c r="K1034" s="68">
        <v>0</v>
      </c>
      <c r="L1034" s="68">
        <v>0</v>
      </c>
      <c r="M1034" s="68">
        <v>0</v>
      </c>
      <c r="N1034" s="68">
        <v>0</v>
      </c>
    </row>
    <row r="1035" spans="1:14" x14ac:dyDescent="0.25">
      <c r="A1035" s="69" t="s">
        <v>25</v>
      </c>
      <c r="B1035" s="69" t="s">
        <v>292</v>
      </c>
      <c r="C1035" s="69" t="s">
        <v>182</v>
      </c>
      <c r="D1035" s="69" t="s">
        <v>183</v>
      </c>
      <c r="E1035" s="69"/>
      <c r="F1035" s="68">
        <v>0</v>
      </c>
      <c r="G1035" s="68">
        <v>0</v>
      </c>
      <c r="H1035" s="68">
        <v>0</v>
      </c>
      <c r="I1035" s="68">
        <v>0</v>
      </c>
      <c r="J1035" s="68">
        <v>10704</v>
      </c>
      <c r="K1035" s="68">
        <v>0</v>
      </c>
      <c r="L1035" s="68">
        <v>836</v>
      </c>
      <c r="M1035" s="68">
        <v>0</v>
      </c>
      <c r="N1035" s="68">
        <v>11540</v>
      </c>
    </row>
    <row r="1036" spans="1:14" x14ac:dyDescent="0.25">
      <c r="A1036" s="69" t="s">
        <v>25</v>
      </c>
      <c r="B1036" s="69" t="s">
        <v>292</v>
      </c>
      <c r="C1036" s="69" t="s">
        <v>184</v>
      </c>
      <c r="D1036" s="69" t="s">
        <v>185</v>
      </c>
      <c r="E1036" s="69"/>
      <c r="F1036" s="68">
        <v>0</v>
      </c>
      <c r="G1036" s="68">
        <v>188016</v>
      </c>
      <c r="H1036" s="68">
        <v>0</v>
      </c>
      <c r="I1036" s="68">
        <v>0</v>
      </c>
      <c r="J1036" s="68">
        <v>0</v>
      </c>
      <c r="K1036" s="68">
        <v>24652</v>
      </c>
      <c r="L1036" s="68">
        <v>0</v>
      </c>
      <c r="M1036" s="68">
        <v>156</v>
      </c>
      <c r="N1036" s="68">
        <v>212824</v>
      </c>
    </row>
    <row r="1037" spans="1:14" x14ac:dyDescent="0.25">
      <c r="A1037" s="69" t="s">
        <v>25</v>
      </c>
      <c r="B1037" s="69" t="s">
        <v>292</v>
      </c>
      <c r="C1037" s="69" t="s">
        <v>186</v>
      </c>
      <c r="D1037" s="69" t="s">
        <v>187</v>
      </c>
      <c r="E1037" s="69"/>
      <c r="F1037" s="68">
        <v>0</v>
      </c>
      <c r="G1037" s="68">
        <v>0</v>
      </c>
      <c r="H1037" s="68">
        <v>0</v>
      </c>
      <c r="I1037" s="68">
        <v>0</v>
      </c>
      <c r="J1037" s="68">
        <v>1104</v>
      </c>
      <c r="K1037" s="68">
        <v>0</v>
      </c>
      <c r="L1037" s="68">
        <v>48</v>
      </c>
      <c r="M1037" s="68">
        <v>0</v>
      </c>
      <c r="N1037" s="68">
        <v>1152</v>
      </c>
    </row>
    <row r="1038" spans="1:14" x14ac:dyDescent="0.25">
      <c r="A1038" s="69" t="s">
        <v>25</v>
      </c>
      <c r="B1038" s="69" t="s">
        <v>292</v>
      </c>
      <c r="C1038" s="69" t="s">
        <v>188</v>
      </c>
      <c r="D1038" s="69" t="s">
        <v>189</v>
      </c>
      <c r="E1038" s="69"/>
      <c r="F1038" s="68">
        <v>11184</v>
      </c>
      <c r="G1038" s="68">
        <v>17424</v>
      </c>
      <c r="H1038" s="68">
        <v>0</v>
      </c>
      <c r="I1038" s="68">
        <v>0</v>
      </c>
      <c r="J1038" s="68">
        <v>398480</v>
      </c>
      <c r="K1038" s="68">
        <v>1872</v>
      </c>
      <c r="L1038" s="68">
        <v>0</v>
      </c>
      <c r="M1038" s="68">
        <v>0</v>
      </c>
      <c r="N1038" s="68">
        <v>428960</v>
      </c>
    </row>
    <row r="1039" spans="1:14" x14ac:dyDescent="0.25">
      <c r="A1039" s="69" t="s">
        <v>25</v>
      </c>
      <c r="B1039" s="69" t="s">
        <v>292</v>
      </c>
      <c r="C1039" s="69" t="s">
        <v>190</v>
      </c>
      <c r="D1039" s="69" t="s">
        <v>191</v>
      </c>
      <c r="E1039" s="69"/>
      <c r="F1039" s="68">
        <v>0</v>
      </c>
      <c r="G1039" s="68">
        <v>528</v>
      </c>
      <c r="H1039" s="68">
        <v>0</v>
      </c>
      <c r="I1039" s="68">
        <v>0</v>
      </c>
      <c r="J1039" s="68">
        <v>0</v>
      </c>
      <c r="K1039" s="68">
        <v>0</v>
      </c>
      <c r="L1039" s="68">
        <v>0</v>
      </c>
      <c r="M1039" s="68">
        <v>0</v>
      </c>
      <c r="N1039" s="68">
        <v>528</v>
      </c>
    </row>
    <row r="1040" spans="1:14" x14ac:dyDescent="0.25">
      <c r="A1040" s="69" t="s">
        <v>25</v>
      </c>
      <c r="B1040" s="69" t="s">
        <v>292</v>
      </c>
      <c r="C1040" s="69" t="s">
        <v>192</v>
      </c>
      <c r="D1040" s="69" t="s">
        <v>193</v>
      </c>
      <c r="E1040" s="69"/>
      <c r="F1040" s="68">
        <v>0</v>
      </c>
      <c r="G1040" s="68">
        <v>0</v>
      </c>
      <c r="H1040" s="68">
        <v>0</v>
      </c>
      <c r="I1040" s="68">
        <v>0</v>
      </c>
      <c r="J1040" s="68">
        <v>0</v>
      </c>
      <c r="K1040" s="68">
        <v>26448</v>
      </c>
      <c r="L1040" s="68">
        <v>0</v>
      </c>
      <c r="M1040" s="68">
        <v>184</v>
      </c>
      <c r="N1040" s="68">
        <v>26632</v>
      </c>
    </row>
    <row r="1041" spans="1:14" x14ac:dyDescent="0.25">
      <c r="A1041" s="69" t="s">
        <v>25</v>
      </c>
      <c r="B1041" s="69" t="s">
        <v>292</v>
      </c>
      <c r="C1041" s="69" t="s">
        <v>194</v>
      </c>
      <c r="D1041" s="69" t="s">
        <v>195</v>
      </c>
      <c r="E1041" s="69"/>
      <c r="F1041" s="68">
        <v>562080</v>
      </c>
      <c r="G1041" s="68">
        <v>0</v>
      </c>
      <c r="H1041" s="68">
        <v>0</v>
      </c>
      <c r="I1041" s="68">
        <v>93552</v>
      </c>
      <c r="J1041" s="68">
        <v>0</v>
      </c>
      <c r="K1041" s="68">
        <v>0</v>
      </c>
      <c r="L1041" s="68">
        <v>0</v>
      </c>
      <c r="M1041" s="68">
        <v>0</v>
      </c>
      <c r="N1041" s="68">
        <v>655632</v>
      </c>
    </row>
    <row r="1042" spans="1:14" x14ac:dyDescent="0.25">
      <c r="A1042" s="69" t="s">
        <v>25</v>
      </c>
      <c r="B1042" s="69" t="s">
        <v>292</v>
      </c>
      <c r="C1042" s="69" t="s">
        <v>196</v>
      </c>
      <c r="D1042" s="69" t="s">
        <v>197</v>
      </c>
      <c r="E1042" s="69"/>
      <c r="F1042" s="68">
        <v>46948</v>
      </c>
      <c r="G1042" s="68">
        <v>0</v>
      </c>
      <c r="H1042" s="68">
        <v>0</v>
      </c>
      <c r="I1042" s="68">
        <v>0</v>
      </c>
      <c r="J1042" s="68">
        <v>0</v>
      </c>
      <c r="K1042" s="68">
        <v>0</v>
      </c>
      <c r="L1042" s="68">
        <v>108</v>
      </c>
      <c r="M1042" s="68">
        <v>0</v>
      </c>
      <c r="N1042" s="68">
        <v>47056</v>
      </c>
    </row>
    <row r="1043" spans="1:14" x14ac:dyDescent="0.25">
      <c r="A1043" s="69" t="s">
        <v>25</v>
      </c>
      <c r="B1043" s="69" t="s">
        <v>292</v>
      </c>
      <c r="C1043" s="69" t="s">
        <v>198</v>
      </c>
      <c r="D1043" s="69" t="s">
        <v>199</v>
      </c>
      <c r="E1043" s="69"/>
      <c r="F1043" s="68">
        <v>0</v>
      </c>
      <c r="G1043" s="68">
        <v>0</v>
      </c>
      <c r="H1043" s="68">
        <v>0</v>
      </c>
      <c r="I1043" s="68">
        <v>0</v>
      </c>
      <c r="J1043" s="68">
        <v>0</v>
      </c>
      <c r="K1043" s="68">
        <v>152408</v>
      </c>
      <c r="L1043" s="68">
        <v>0</v>
      </c>
      <c r="M1043" s="68">
        <v>4392</v>
      </c>
      <c r="N1043" s="68">
        <v>156800</v>
      </c>
    </row>
    <row r="1044" spans="1:14" x14ac:dyDescent="0.25">
      <c r="A1044" s="69" t="s">
        <v>25</v>
      </c>
      <c r="B1044" s="69" t="s">
        <v>292</v>
      </c>
      <c r="C1044" s="69" t="s">
        <v>200</v>
      </c>
      <c r="D1044" s="69" t="s">
        <v>201</v>
      </c>
      <c r="E1044" s="69"/>
      <c r="F1044" s="68">
        <v>0</v>
      </c>
      <c r="G1044" s="68">
        <v>0</v>
      </c>
      <c r="H1044" s="68">
        <v>0</v>
      </c>
      <c r="I1044" s="68">
        <v>0</v>
      </c>
      <c r="J1044" s="68">
        <v>0</v>
      </c>
      <c r="K1044" s="68">
        <v>0</v>
      </c>
      <c r="L1044" s="68">
        <v>0</v>
      </c>
      <c r="M1044" s="68">
        <v>0</v>
      </c>
      <c r="N1044" s="68">
        <v>0</v>
      </c>
    </row>
    <row r="1045" spans="1:14" x14ac:dyDescent="0.25">
      <c r="A1045" s="69" t="s">
        <v>25</v>
      </c>
      <c r="B1045" s="69" t="s">
        <v>292</v>
      </c>
      <c r="C1045" s="69" t="s">
        <v>202</v>
      </c>
      <c r="D1045" s="69" t="s">
        <v>203</v>
      </c>
      <c r="E1045" s="69"/>
      <c r="F1045" s="68">
        <v>3072</v>
      </c>
      <c r="G1045" s="68">
        <v>0</v>
      </c>
      <c r="H1045" s="68">
        <v>0</v>
      </c>
      <c r="I1045" s="68">
        <v>0</v>
      </c>
      <c r="J1045" s="68">
        <v>9920</v>
      </c>
      <c r="K1045" s="68">
        <v>244240</v>
      </c>
      <c r="L1045" s="68">
        <v>0</v>
      </c>
      <c r="M1045" s="68">
        <v>52138</v>
      </c>
      <c r="N1045" s="68">
        <v>309370</v>
      </c>
    </row>
    <row r="1046" spans="1:14" x14ac:dyDescent="0.25">
      <c r="A1046" s="69" t="s">
        <v>25</v>
      </c>
      <c r="B1046" s="69" t="s">
        <v>292</v>
      </c>
      <c r="C1046" s="69" t="s">
        <v>204</v>
      </c>
      <c r="D1046" s="69" t="s">
        <v>205</v>
      </c>
      <c r="E1046" s="69"/>
      <c r="F1046" s="68">
        <v>0</v>
      </c>
      <c r="G1046" s="68">
        <v>0</v>
      </c>
      <c r="H1046" s="68">
        <v>0</v>
      </c>
      <c r="I1046" s="68">
        <v>0</v>
      </c>
      <c r="J1046" s="68">
        <v>0</v>
      </c>
      <c r="K1046" s="68">
        <v>0</v>
      </c>
      <c r="L1046" s="68">
        <v>0</v>
      </c>
      <c r="M1046" s="68">
        <v>0</v>
      </c>
      <c r="N1046" s="68">
        <v>0</v>
      </c>
    </row>
    <row r="1047" spans="1:14" x14ac:dyDescent="0.25">
      <c r="A1047" s="69" t="s">
        <v>25</v>
      </c>
      <c r="B1047" s="69" t="s">
        <v>292</v>
      </c>
      <c r="C1047" s="69" t="s">
        <v>206</v>
      </c>
      <c r="D1047" s="69" t="s">
        <v>207</v>
      </c>
      <c r="E1047" s="69"/>
      <c r="F1047" s="68">
        <v>0</v>
      </c>
      <c r="G1047" s="68">
        <v>0</v>
      </c>
      <c r="H1047" s="68">
        <v>0</v>
      </c>
      <c r="I1047" s="68">
        <v>0</v>
      </c>
      <c r="J1047" s="68">
        <v>0</v>
      </c>
      <c r="K1047" s="68">
        <v>132512</v>
      </c>
      <c r="L1047" s="68">
        <v>0</v>
      </c>
      <c r="M1047" s="68">
        <v>0</v>
      </c>
      <c r="N1047" s="68">
        <v>132512</v>
      </c>
    </row>
    <row r="1048" spans="1:14" x14ac:dyDescent="0.25">
      <c r="A1048" s="69" t="s">
        <v>25</v>
      </c>
      <c r="B1048" s="69" t="s">
        <v>292</v>
      </c>
      <c r="C1048" s="69" t="s">
        <v>208</v>
      </c>
      <c r="D1048" s="69" t="s">
        <v>209</v>
      </c>
      <c r="E1048" s="69"/>
      <c r="F1048" s="68">
        <v>0</v>
      </c>
      <c r="G1048" s="68">
        <v>198992</v>
      </c>
      <c r="H1048" s="68">
        <v>150832</v>
      </c>
      <c r="I1048" s="68">
        <v>0</v>
      </c>
      <c r="J1048" s="68">
        <v>0</v>
      </c>
      <c r="K1048" s="68">
        <v>0</v>
      </c>
      <c r="L1048" s="68">
        <v>0</v>
      </c>
      <c r="M1048" s="68">
        <v>0</v>
      </c>
      <c r="N1048" s="68">
        <v>349824</v>
      </c>
    </row>
    <row r="1049" spans="1:14" x14ac:dyDescent="0.25">
      <c r="A1049" s="69" t="s">
        <v>25</v>
      </c>
      <c r="B1049" s="69" t="s">
        <v>292</v>
      </c>
      <c r="C1049" s="69" t="s">
        <v>210</v>
      </c>
      <c r="D1049" s="69" t="s">
        <v>211</v>
      </c>
      <c r="E1049" s="69"/>
      <c r="F1049" s="68">
        <v>0</v>
      </c>
      <c r="G1049" s="68">
        <v>0</v>
      </c>
      <c r="H1049" s="68">
        <v>0</v>
      </c>
      <c r="I1049" s="68">
        <v>0</v>
      </c>
      <c r="J1049" s="68">
        <v>0</v>
      </c>
      <c r="K1049" s="68">
        <v>0</v>
      </c>
      <c r="L1049" s="68">
        <v>0</v>
      </c>
      <c r="M1049" s="68">
        <v>0</v>
      </c>
      <c r="N1049" s="68">
        <v>0</v>
      </c>
    </row>
    <row r="1050" spans="1:14" x14ac:dyDescent="0.25">
      <c r="A1050" s="69" t="s">
        <v>25</v>
      </c>
      <c r="B1050" s="69" t="s">
        <v>292</v>
      </c>
      <c r="C1050" s="69" t="s">
        <v>212</v>
      </c>
      <c r="D1050" s="69" t="s">
        <v>213</v>
      </c>
      <c r="E1050" s="69"/>
      <c r="F1050" s="68">
        <v>0</v>
      </c>
      <c r="G1050" s="68">
        <v>0</v>
      </c>
      <c r="H1050" s="68">
        <v>0</v>
      </c>
      <c r="I1050" s="68">
        <v>0</v>
      </c>
      <c r="J1050" s="68">
        <v>29324</v>
      </c>
      <c r="K1050" s="68">
        <v>0</v>
      </c>
      <c r="L1050" s="68">
        <v>0</v>
      </c>
      <c r="M1050" s="68">
        <v>0</v>
      </c>
      <c r="N1050" s="68">
        <v>29324</v>
      </c>
    </row>
    <row r="1051" spans="1:14" x14ac:dyDescent="0.25">
      <c r="A1051" s="69" t="s">
        <v>25</v>
      </c>
      <c r="B1051" s="69" t="s">
        <v>292</v>
      </c>
      <c r="C1051" s="69" t="s">
        <v>214</v>
      </c>
      <c r="D1051" s="69" t="s">
        <v>215</v>
      </c>
      <c r="E1051" s="69"/>
      <c r="F1051" s="68">
        <v>0</v>
      </c>
      <c r="G1051" s="68">
        <v>0</v>
      </c>
      <c r="H1051" s="68">
        <v>0</v>
      </c>
      <c r="I1051" s="68">
        <v>0</v>
      </c>
      <c r="J1051" s="68">
        <v>960</v>
      </c>
      <c r="K1051" s="68">
        <v>0</v>
      </c>
      <c r="L1051" s="68">
        <v>0</v>
      </c>
      <c r="M1051" s="68">
        <v>0</v>
      </c>
      <c r="N1051" s="68">
        <v>960</v>
      </c>
    </row>
    <row r="1052" spans="1:14" x14ac:dyDescent="0.25">
      <c r="A1052" s="69" t="s">
        <v>25</v>
      </c>
      <c r="B1052" s="69" t="s">
        <v>292</v>
      </c>
      <c r="C1052" s="69" t="s">
        <v>216</v>
      </c>
      <c r="D1052" s="69" t="s">
        <v>217</v>
      </c>
      <c r="E1052" s="69"/>
      <c r="F1052" s="68">
        <v>106096</v>
      </c>
      <c r="G1052" s="68">
        <v>0</v>
      </c>
      <c r="H1052" s="68">
        <v>0</v>
      </c>
      <c r="I1052" s="68">
        <v>0</v>
      </c>
      <c r="J1052" s="68">
        <v>0</v>
      </c>
      <c r="K1052" s="68">
        <v>0</v>
      </c>
      <c r="L1052" s="68">
        <v>0</v>
      </c>
      <c r="M1052" s="68">
        <v>0</v>
      </c>
      <c r="N1052" s="68">
        <v>106096</v>
      </c>
    </row>
    <row r="1053" spans="1:14" x14ac:dyDescent="0.25">
      <c r="A1053" s="69" t="s">
        <v>25</v>
      </c>
      <c r="B1053" s="69" t="s">
        <v>292</v>
      </c>
      <c r="C1053" s="69" t="s">
        <v>218</v>
      </c>
      <c r="D1053" s="69" t="s">
        <v>219</v>
      </c>
      <c r="E1053" s="69"/>
      <c r="F1053" s="68">
        <v>30480</v>
      </c>
      <c r="G1053" s="68">
        <v>0</v>
      </c>
      <c r="H1053" s="68">
        <v>0</v>
      </c>
      <c r="I1053" s="68">
        <v>0</v>
      </c>
      <c r="J1053" s="68">
        <v>62992</v>
      </c>
      <c r="K1053" s="68">
        <v>0</v>
      </c>
      <c r="L1053" s="68">
        <v>123890</v>
      </c>
      <c r="M1053" s="68">
        <v>0</v>
      </c>
      <c r="N1053" s="68">
        <v>217362</v>
      </c>
    </row>
    <row r="1054" spans="1:14" x14ac:dyDescent="0.25">
      <c r="A1054" s="69" t="s">
        <v>25</v>
      </c>
      <c r="B1054" s="69" t="s">
        <v>292</v>
      </c>
      <c r="C1054" s="69" t="s">
        <v>220</v>
      </c>
      <c r="D1054" s="69" t="s">
        <v>221</v>
      </c>
      <c r="E1054" s="69"/>
      <c r="F1054" s="68">
        <v>593424</v>
      </c>
      <c r="G1054" s="68">
        <v>0</v>
      </c>
      <c r="H1054" s="68">
        <v>0</v>
      </c>
      <c r="I1054" s="68">
        <v>0</v>
      </c>
      <c r="J1054" s="68">
        <v>0</v>
      </c>
      <c r="K1054" s="68">
        <v>0</v>
      </c>
      <c r="L1054" s="68">
        <v>528</v>
      </c>
      <c r="M1054" s="68">
        <v>0</v>
      </c>
      <c r="N1054" s="68">
        <v>593952</v>
      </c>
    </row>
    <row r="1055" spans="1:14" x14ac:dyDescent="0.25">
      <c r="A1055" s="69" t="s">
        <v>25</v>
      </c>
      <c r="B1055" s="69" t="s">
        <v>292</v>
      </c>
      <c r="C1055" s="69" t="s">
        <v>222</v>
      </c>
      <c r="D1055" s="69" t="s">
        <v>223</v>
      </c>
      <c r="E1055" s="69"/>
      <c r="F1055" s="68">
        <v>213200</v>
      </c>
      <c r="G1055" s="68">
        <v>0</v>
      </c>
      <c r="H1055" s="68">
        <v>0</v>
      </c>
      <c r="I1055" s="68">
        <v>0</v>
      </c>
      <c r="J1055" s="68">
        <v>2320</v>
      </c>
      <c r="K1055" s="68">
        <v>0</v>
      </c>
      <c r="L1055" s="68">
        <v>0</v>
      </c>
      <c r="M1055" s="68">
        <v>0</v>
      </c>
      <c r="N1055" s="68">
        <v>215520</v>
      </c>
    </row>
    <row r="1056" spans="1:14" x14ac:dyDescent="0.25">
      <c r="A1056" s="69" t="s">
        <v>25</v>
      </c>
      <c r="B1056" s="69" t="s">
        <v>292</v>
      </c>
      <c r="C1056" s="69" t="s">
        <v>224</v>
      </c>
      <c r="D1056" s="69" t="s">
        <v>225</v>
      </c>
      <c r="E1056" s="69"/>
      <c r="F1056" s="68">
        <v>0</v>
      </c>
      <c r="G1056" s="68">
        <v>0</v>
      </c>
      <c r="H1056" s="68">
        <v>0</v>
      </c>
      <c r="I1056" s="68">
        <v>0</v>
      </c>
      <c r="J1056" s="68">
        <v>0</v>
      </c>
      <c r="K1056" s="68">
        <v>0</v>
      </c>
      <c r="L1056" s="68">
        <v>0</v>
      </c>
      <c r="M1056" s="68">
        <v>0</v>
      </c>
      <c r="N1056" s="68">
        <v>0</v>
      </c>
    </row>
    <row r="1057" spans="1:14" x14ac:dyDescent="0.25">
      <c r="A1057" s="69" t="s">
        <v>25</v>
      </c>
      <c r="B1057" s="69" t="s">
        <v>292</v>
      </c>
      <c r="C1057" s="69" t="s">
        <v>226</v>
      </c>
      <c r="D1057" s="69" t="s">
        <v>227</v>
      </c>
      <c r="E1057" s="69"/>
      <c r="F1057" s="68">
        <v>1631172</v>
      </c>
      <c r="G1057" s="68">
        <v>881914</v>
      </c>
      <c r="H1057" s="68">
        <v>150832</v>
      </c>
      <c r="I1057" s="68">
        <v>93552</v>
      </c>
      <c r="J1057" s="68">
        <v>762912</v>
      </c>
      <c r="K1057" s="68">
        <v>591652</v>
      </c>
      <c r="L1057" s="68">
        <v>127316</v>
      </c>
      <c r="M1057" s="68">
        <v>56870</v>
      </c>
      <c r="N1057" s="68">
        <v>4296220</v>
      </c>
    </row>
    <row r="1058" spans="1:14" x14ac:dyDescent="0.25">
      <c r="D1058" s="67" t="s">
        <v>228</v>
      </c>
      <c r="E1058" s="67"/>
    </row>
    <row r="1059" spans="1:14" x14ac:dyDescent="0.25">
      <c r="A1059" s="69" t="s">
        <v>25</v>
      </c>
      <c r="B1059" s="69" t="s">
        <v>292</v>
      </c>
      <c r="C1059" s="69" t="s">
        <v>229</v>
      </c>
      <c r="D1059" s="69" t="s">
        <v>230</v>
      </c>
      <c r="E1059" s="69"/>
      <c r="F1059" s="68">
        <v>0</v>
      </c>
      <c r="G1059" s="68">
        <v>0</v>
      </c>
      <c r="H1059" s="68">
        <v>0</v>
      </c>
      <c r="I1059" s="68">
        <v>0</v>
      </c>
      <c r="J1059" s="68">
        <v>0</v>
      </c>
      <c r="K1059" s="68">
        <v>0</v>
      </c>
      <c r="L1059" s="68">
        <v>0</v>
      </c>
      <c r="M1059" s="68">
        <v>0</v>
      </c>
      <c r="N1059" s="68">
        <v>0</v>
      </c>
    </row>
    <row r="1060" spans="1:14" x14ac:dyDescent="0.25">
      <c r="A1060" s="69" t="s">
        <v>25</v>
      </c>
      <c r="B1060" s="69" t="s">
        <v>292</v>
      </c>
      <c r="C1060" s="69" t="s">
        <v>231</v>
      </c>
      <c r="D1060" s="69" t="s">
        <v>232</v>
      </c>
      <c r="E1060" s="69"/>
      <c r="F1060" s="68">
        <v>0</v>
      </c>
      <c r="G1060" s="68">
        <v>0</v>
      </c>
      <c r="H1060" s="68">
        <v>0</v>
      </c>
      <c r="I1060" s="68">
        <v>0</v>
      </c>
      <c r="J1060" s="68">
        <v>0</v>
      </c>
      <c r="K1060" s="68">
        <v>0</v>
      </c>
      <c r="L1060" s="68">
        <v>0</v>
      </c>
      <c r="M1060" s="68">
        <v>0</v>
      </c>
      <c r="N1060" s="68">
        <v>0</v>
      </c>
    </row>
    <row r="1061" spans="1:14" x14ac:dyDescent="0.25">
      <c r="A1061" s="69" t="s">
        <v>25</v>
      </c>
      <c r="B1061" s="69" t="s">
        <v>292</v>
      </c>
      <c r="C1061" s="69" t="s">
        <v>233</v>
      </c>
      <c r="D1061" s="69" t="s">
        <v>234</v>
      </c>
      <c r="E1061" s="69"/>
      <c r="F1061" s="68">
        <v>0</v>
      </c>
      <c r="G1061" s="68">
        <v>0</v>
      </c>
      <c r="H1061" s="68">
        <v>0</v>
      </c>
      <c r="I1061" s="68">
        <v>0</v>
      </c>
      <c r="J1061" s="68">
        <v>0</v>
      </c>
      <c r="K1061" s="68">
        <v>0</v>
      </c>
      <c r="L1061" s="68">
        <v>0</v>
      </c>
      <c r="M1061" s="68">
        <v>0</v>
      </c>
      <c r="N1061" s="68">
        <v>0</v>
      </c>
    </row>
    <row r="1062" spans="1:14" x14ac:dyDescent="0.25">
      <c r="A1062" s="69" t="s">
        <v>25</v>
      </c>
      <c r="B1062" s="69" t="s">
        <v>292</v>
      </c>
      <c r="C1062" s="69" t="s">
        <v>235</v>
      </c>
      <c r="D1062" s="69" t="s">
        <v>236</v>
      </c>
      <c r="E1062" s="69"/>
      <c r="F1062" s="68">
        <v>0</v>
      </c>
      <c r="G1062" s="68">
        <v>0</v>
      </c>
      <c r="H1062" s="68">
        <v>0</v>
      </c>
      <c r="I1062" s="68">
        <v>0</v>
      </c>
      <c r="J1062" s="68">
        <v>0</v>
      </c>
      <c r="K1062" s="68">
        <v>0</v>
      </c>
      <c r="L1062" s="68">
        <v>0</v>
      </c>
      <c r="M1062" s="68">
        <v>0</v>
      </c>
      <c r="N1062" s="68">
        <v>0</v>
      </c>
    </row>
    <row r="1063" spans="1:14" x14ac:dyDescent="0.25">
      <c r="A1063" s="69" t="s">
        <v>25</v>
      </c>
      <c r="B1063" s="69" t="s">
        <v>292</v>
      </c>
      <c r="C1063" s="69" t="s">
        <v>237</v>
      </c>
      <c r="D1063" s="69" t="s">
        <v>238</v>
      </c>
      <c r="E1063" s="69"/>
      <c r="F1063" s="68">
        <v>0</v>
      </c>
      <c r="G1063" s="68">
        <v>0</v>
      </c>
      <c r="H1063" s="68">
        <v>0</v>
      </c>
      <c r="I1063" s="68">
        <v>0</v>
      </c>
      <c r="J1063" s="68">
        <v>0</v>
      </c>
      <c r="K1063" s="68">
        <v>0</v>
      </c>
      <c r="L1063" s="68">
        <v>0</v>
      </c>
      <c r="M1063" s="68">
        <v>0</v>
      </c>
      <c r="N1063" s="68">
        <v>0</v>
      </c>
    </row>
    <row r="1066" spans="1:14" x14ac:dyDescent="0.25">
      <c r="A1066" s="67" t="s">
        <v>293</v>
      </c>
    </row>
    <row r="1067" spans="1:14" x14ac:dyDescent="0.25">
      <c r="A1067" s="69" t="s">
        <v>0</v>
      </c>
      <c r="B1067" s="69" t="s">
        <v>162</v>
      </c>
      <c r="C1067" s="69" t="s">
        <v>115</v>
      </c>
      <c r="D1067" s="67" t="s">
        <v>129</v>
      </c>
      <c r="E1067" s="67"/>
      <c r="F1067" s="68" t="s">
        <v>163</v>
      </c>
      <c r="G1067" s="68" t="s">
        <v>164</v>
      </c>
      <c r="H1067" s="68" t="s">
        <v>165</v>
      </c>
      <c r="I1067" s="68" t="s">
        <v>166</v>
      </c>
      <c r="J1067" s="68" t="s">
        <v>167</v>
      </c>
      <c r="K1067" s="68" t="s">
        <v>168</v>
      </c>
      <c r="L1067" s="68" t="s">
        <v>169</v>
      </c>
      <c r="M1067" s="68" t="s">
        <v>170</v>
      </c>
      <c r="N1067" s="68" t="s">
        <v>1</v>
      </c>
    </row>
    <row r="1068" spans="1:14" x14ac:dyDescent="0.25">
      <c r="A1068" s="69" t="s">
        <v>14</v>
      </c>
      <c r="B1068" s="69" t="s">
        <v>294</v>
      </c>
      <c r="C1068" s="69" t="s">
        <v>172</v>
      </c>
      <c r="D1068" s="69" t="s">
        <v>173</v>
      </c>
      <c r="E1068" s="69"/>
      <c r="F1068" s="68">
        <v>63232</v>
      </c>
      <c r="G1068" s="68">
        <v>0</v>
      </c>
      <c r="H1068" s="68">
        <v>0</v>
      </c>
      <c r="I1068" s="68">
        <v>0</v>
      </c>
      <c r="J1068" s="68">
        <v>34672</v>
      </c>
      <c r="K1068" s="68">
        <v>0</v>
      </c>
      <c r="L1068" s="68">
        <v>0</v>
      </c>
      <c r="M1068" s="68">
        <v>0</v>
      </c>
      <c r="N1068" s="68">
        <v>97904</v>
      </c>
    </row>
    <row r="1069" spans="1:14" x14ac:dyDescent="0.25">
      <c r="A1069" s="69" t="s">
        <v>14</v>
      </c>
      <c r="B1069" s="69" t="s">
        <v>294</v>
      </c>
      <c r="C1069" s="69" t="s">
        <v>174</v>
      </c>
      <c r="D1069" s="69" t="s">
        <v>175</v>
      </c>
      <c r="E1069" s="69"/>
      <c r="F1069" s="68">
        <v>0</v>
      </c>
      <c r="G1069" s="68">
        <v>0</v>
      </c>
      <c r="H1069" s="68">
        <v>0</v>
      </c>
      <c r="I1069" s="68">
        <v>0</v>
      </c>
      <c r="J1069" s="68">
        <v>49056</v>
      </c>
      <c r="K1069" s="68">
        <v>0</v>
      </c>
      <c r="L1069" s="68">
        <v>1364</v>
      </c>
      <c r="M1069" s="68">
        <v>0</v>
      </c>
      <c r="N1069" s="68">
        <v>50420</v>
      </c>
    </row>
    <row r="1070" spans="1:14" x14ac:dyDescent="0.25">
      <c r="A1070" s="69" t="s">
        <v>14</v>
      </c>
      <c r="B1070" s="69" t="s">
        <v>294</v>
      </c>
      <c r="C1070" s="69" t="s">
        <v>176</v>
      </c>
      <c r="D1070" s="69" t="s">
        <v>177</v>
      </c>
      <c r="E1070" s="69"/>
      <c r="F1070" s="68">
        <v>0</v>
      </c>
      <c r="G1070" s="68">
        <v>308192</v>
      </c>
      <c r="H1070" s="68">
        <v>0</v>
      </c>
      <c r="I1070" s="68">
        <v>0</v>
      </c>
      <c r="J1070" s="68">
        <v>0</v>
      </c>
      <c r="K1070" s="68">
        <v>0</v>
      </c>
      <c r="L1070" s="68">
        <v>0</v>
      </c>
      <c r="M1070" s="68">
        <v>0</v>
      </c>
      <c r="N1070" s="68">
        <v>308192</v>
      </c>
    </row>
    <row r="1071" spans="1:14" x14ac:dyDescent="0.25">
      <c r="A1071" s="69" t="s">
        <v>14</v>
      </c>
      <c r="B1071" s="69" t="s">
        <v>294</v>
      </c>
      <c r="C1071" s="69" t="s">
        <v>178</v>
      </c>
      <c r="D1071" s="69" t="s">
        <v>179</v>
      </c>
      <c r="E1071" s="69"/>
      <c r="F1071" s="68">
        <v>32016</v>
      </c>
      <c r="G1071" s="68">
        <v>26080</v>
      </c>
      <c r="H1071" s="68">
        <v>0</v>
      </c>
      <c r="I1071" s="68">
        <v>0</v>
      </c>
      <c r="J1071" s="68">
        <v>65088</v>
      </c>
      <c r="K1071" s="68">
        <v>19680</v>
      </c>
      <c r="L1071" s="68">
        <v>4624</v>
      </c>
      <c r="M1071" s="68">
        <v>1050</v>
      </c>
      <c r="N1071" s="68">
        <v>148538</v>
      </c>
    </row>
    <row r="1072" spans="1:14" x14ac:dyDescent="0.25">
      <c r="A1072" s="69" t="s">
        <v>14</v>
      </c>
      <c r="B1072" s="69" t="s">
        <v>294</v>
      </c>
      <c r="C1072" s="69" t="s">
        <v>180</v>
      </c>
      <c r="D1072" s="69" t="s">
        <v>181</v>
      </c>
      <c r="E1072" s="69"/>
      <c r="F1072" s="68">
        <v>0</v>
      </c>
      <c r="G1072" s="68">
        <v>0</v>
      </c>
      <c r="H1072" s="68">
        <v>0</v>
      </c>
      <c r="I1072" s="68">
        <v>0</v>
      </c>
      <c r="J1072" s="68">
        <v>0</v>
      </c>
      <c r="K1072" s="68">
        <v>0</v>
      </c>
      <c r="L1072" s="68">
        <v>0</v>
      </c>
      <c r="M1072" s="68">
        <v>0</v>
      </c>
      <c r="N1072" s="68">
        <v>0</v>
      </c>
    </row>
    <row r="1073" spans="1:14" x14ac:dyDescent="0.25">
      <c r="A1073" s="69" t="s">
        <v>14</v>
      </c>
      <c r="B1073" s="69" t="s">
        <v>294</v>
      </c>
      <c r="C1073" s="69" t="s">
        <v>182</v>
      </c>
      <c r="D1073" s="69" t="s">
        <v>183</v>
      </c>
      <c r="E1073" s="69"/>
      <c r="F1073" s="68">
        <v>0</v>
      </c>
      <c r="G1073" s="68">
        <v>0</v>
      </c>
      <c r="H1073" s="68">
        <v>0</v>
      </c>
      <c r="I1073" s="68">
        <v>0</v>
      </c>
      <c r="J1073" s="68">
        <v>8192</v>
      </c>
      <c r="K1073" s="68">
        <v>0</v>
      </c>
      <c r="L1073" s="68">
        <v>4056</v>
      </c>
      <c r="M1073" s="68">
        <v>0</v>
      </c>
      <c r="N1073" s="68">
        <v>12248</v>
      </c>
    </row>
    <row r="1074" spans="1:14" x14ac:dyDescent="0.25">
      <c r="A1074" s="69" t="s">
        <v>14</v>
      </c>
      <c r="B1074" s="69" t="s">
        <v>294</v>
      </c>
      <c r="C1074" s="69" t="s">
        <v>184</v>
      </c>
      <c r="D1074" s="69" t="s">
        <v>185</v>
      </c>
      <c r="E1074" s="69"/>
      <c r="F1074" s="68">
        <v>0</v>
      </c>
      <c r="G1074" s="68">
        <v>10960</v>
      </c>
      <c r="H1074" s="68">
        <v>0</v>
      </c>
      <c r="I1074" s="68">
        <v>0</v>
      </c>
      <c r="J1074" s="68">
        <v>0</v>
      </c>
      <c r="K1074" s="68">
        <v>61840</v>
      </c>
      <c r="L1074" s="68">
        <v>0</v>
      </c>
      <c r="M1074" s="68">
        <v>790</v>
      </c>
      <c r="N1074" s="68">
        <v>73590</v>
      </c>
    </row>
    <row r="1075" spans="1:14" x14ac:dyDescent="0.25">
      <c r="A1075" s="69" t="s">
        <v>14</v>
      </c>
      <c r="B1075" s="69" t="s">
        <v>294</v>
      </c>
      <c r="C1075" s="69" t="s">
        <v>186</v>
      </c>
      <c r="D1075" s="69" t="s">
        <v>187</v>
      </c>
      <c r="E1075" s="69"/>
      <c r="F1075" s="68">
        <v>0</v>
      </c>
      <c r="G1075" s="68">
        <v>0</v>
      </c>
      <c r="H1075" s="68">
        <v>0</v>
      </c>
      <c r="I1075" s="68">
        <v>0</v>
      </c>
      <c r="J1075" s="68">
        <v>2176</v>
      </c>
      <c r="K1075" s="68">
        <v>0</v>
      </c>
      <c r="L1075" s="68">
        <v>904</v>
      </c>
      <c r="M1075" s="68">
        <v>0</v>
      </c>
      <c r="N1075" s="68">
        <v>3080</v>
      </c>
    </row>
    <row r="1076" spans="1:14" x14ac:dyDescent="0.25">
      <c r="A1076" s="69" t="s">
        <v>14</v>
      </c>
      <c r="B1076" s="69" t="s">
        <v>294</v>
      </c>
      <c r="C1076" s="69" t="s">
        <v>188</v>
      </c>
      <c r="D1076" s="69" t="s">
        <v>189</v>
      </c>
      <c r="E1076" s="69"/>
      <c r="F1076" s="68">
        <v>26016</v>
      </c>
      <c r="G1076" s="68">
        <v>18336</v>
      </c>
      <c r="H1076" s="68">
        <v>0</v>
      </c>
      <c r="I1076" s="68">
        <v>0</v>
      </c>
      <c r="J1076" s="68">
        <v>55152</v>
      </c>
      <c r="K1076" s="68">
        <v>0</v>
      </c>
      <c r="L1076" s="68">
        <v>0</v>
      </c>
      <c r="M1076" s="68">
        <v>0</v>
      </c>
      <c r="N1076" s="68">
        <v>99504</v>
      </c>
    </row>
    <row r="1077" spans="1:14" x14ac:dyDescent="0.25">
      <c r="A1077" s="69" t="s">
        <v>14</v>
      </c>
      <c r="B1077" s="69" t="s">
        <v>294</v>
      </c>
      <c r="C1077" s="69" t="s">
        <v>190</v>
      </c>
      <c r="D1077" s="69" t="s">
        <v>191</v>
      </c>
      <c r="E1077" s="69"/>
      <c r="F1077" s="68">
        <v>0</v>
      </c>
      <c r="G1077" s="68">
        <v>0</v>
      </c>
      <c r="H1077" s="68">
        <v>0</v>
      </c>
      <c r="I1077" s="68">
        <v>0</v>
      </c>
      <c r="J1077" s="68">
        <v>0</v>
      </c>
      <c r="K1077" s="68">
        <v>0</v>
      </c>
      <c r="L1077" s="68">
        <v>0</v>
      </c>
      <c r="M1077" s="68">
        <v>0</v>
      </c>
      <c r="N1077" s="68">
        <v>0</v>
      </c>
    </row>
    <row r="1078" spans="1:14" x14ac:dyDescent="0.25">
      <c r="A1078" s="69" t="s">
        <v>14</v>
      </c>
      <c r="B1078" s="69" t="s">
        <v>294</v>
      </c>
      <c r="C1078" s="69" t="s">
        <v>192</v>
      </c>
      <c r="D1078" s="69" t="s">
        <v>193</v>
      </c>
      <c r="E1078" s="69"/>
      <c r="F1078" s="68">
        <v>0</v>
      </c>
      <c r="G1078" s="68">
        <v>0</v>
      </c>
      <c r="H1078" s="68">
        <v>0</v>
      </c>
      <c r="I1078" s="68">
        <v>0</v>
      </c>
      <c r="J1078" s="68">
        <v>0</v>
      </c>
      <c r="K1078" s="68">
        <v>47040</v>
      </c>
      <c r="L1078" s="68">
        <v>0</v>
      </c>
      <c r="M1078" s="68">
        <v>244</v>
      </c>
      <c r="N1078" s="68">
        <v>47284</v>
      </c>
    </row>
    <row r="1079" spans="1:14" x14ac:dyDescent="0.25">
      <c r="A1079" s="69" t="s">
        <v>14</v>
      </c>
      <c r="B1079" s="69" t="s">
        <v>294</v>
      </c>
      <c r="C1079" s="69" t="s">
        <v>194</v>
      </c>
      <c r="D1079" s="69" t="s">
        <v>195</v>
      </c>
      <c r="E1079" s="69"/>
      <c r="F1079" s="68">
        <v>416784</v>
      </c>
      <c r="G1079" s="68">
        <v>0</v>
      </c>
      <c r="H1079" s="68">
        <v>0</v>
      </c>
      <c r="I1079" s="68">
        <v>61136</v>
      </c>
      <c r="J1079" s="68">
        <v>0</v>
      </c>
      <c r="K1079" s="68">
        <v>0</v>
      </c>
      <c r="L1079" s="68">
        <v>0</v>
      </c>
      <c r="M1079" s="68">
        <v>0</v>
      </c>
      <c r="N1079" s="68">
        <v>477920</v>
      </c>
    </row>
    <row r="1080" spans="1:14" x14ac:dyDescent="0.25">
      <c r="A1080" s="69" t="s">
        <v>14</v>
      </c>
      <c r="B1080" s="69" t="s">
        <v>294</v>
      </c>
      <c r="C1080" s="69" t="s">
        <v>196</v>
      </c>
      <c r="D1080" s="69" t="s">
        <v>197</v>
      </c>
      <c r="E1080" s="69"/>
      <c r="F1080" s="68">
        <v>29632</v>
      </c>
      <c r="G1080" s="68">
        <v>0</v>
      </c>
      <c r="H1080" s="68">
        <v>0</v>
      </c>
      <c r="I1080" s="68">
        <v>0</v>
      </c>
      <c r="J1080" s="68">
        <v>0</v>
      </c>
      <c r="K1080" s="68">
        <v>0</v>
      </c>
      <c r="L1080" s="68">
        <v>0</v>
      </c>
      <c r="M1080" s="68">
        <v>0</v>
      </c>
      <c r="N1080" s="68">
        <v>29632</v>
      </c>
    </row>
    <row r="1081" spans="1:14" x14ac:dyDescent="0.25">
      <c r="A1081" s="69" t="s">
        <v>14</v>
      </c>
      <c r="B1081" s="69" t="s">
        <v>294</v>
      </c>
      <c r="C1081" s="69" t="s">
        <v>198</v>
      </c>
      <c r="D1081" s="69" t="s">
        <v>199</v>
      </c>
      <c r="E1081" s="69"/>
      <c r="F1081" s="68">
        <v>0</v>
      </c>
      <c r="G1081" s="68">
        <v>0</v>
      </c>
      <c r="H1081" s="68">
        <v>0</v>
      </c>
      <c r="I1081" s="68">
        <v>0</v>
      </c>
      <c r="J1081" s="68">
        <v>0</v>
      </c>
      <c r="K1081" s="68">
        <v>123792</v>
      </c>
      <c r="L1081" s="68">
        <v>0</v>
      </c>
      <c r="M1081" s="68">
        <v>7930</v>
      </c>
      <c r="N1081" s="68">
        <v>131722</v>
      </c>
    </row>
    <row r="1082" spans="1:14" x14ac:dyDescent="0.25">
      <c r="A1082" s="69" t="s">
        <v>14</v>
      </c>
      <c r="B1082" s="69" t="s">
        <v>294</v>
      </c>
      <c r="C1082" s="69" t="s">
        <v>200</v>
      </c>
      <c r="D1082" s="69" t="s">
        <v>201</v>
      </c>
      <c r="E1082" s="69"/>
      <c r="F1082" s="68">
        <v>0</v>
      </c>
      <c r="G1082" s="68">
        <v>0</v>
      </c>
      <c r="H1082" s="68">
        <v>0</v>
      </c>
      <c r="I1082" s="68">
        <v>0</v>
      </c>
      <c r="J1082" s="68">
        <v>0</v>
      </c>
      <c r="K1082" s="68">
        <v>0</v>
      </c>
      <c r="L1082" s="68">
        <v>0</v>
      </c>
      <c r="M1082" s="68">
        <v>0</v>
      </c>
      <c r="N1082" s="68">
        <v>0</v>
      </c>
    </row>
    <row r="1083" spans="1:14" x14ac:dyDescent="0.25">
      <c r="A1083" s="69" t="s">
        <v>14</v>
      </c>
      <c r="B1083" s="69" t="s">
        <v>294</v>
      </c>
      <c r="C1083" s="69" t="s">
        <v>202</v>
      </c>
      <c r="D1083" s="69" t="s">
        <v>203</v>
      </c>
      <c r="E1083" s="69"/>
      <c r="F1083" s="68">
        <v>0</v>
      </c>
      <c r="G1083" s="68">
        <v>0</v>
      </c>
      <c r="H1083" s="68">
        <v>0</v>
      </c>
      <c r="I1083" s="68">
        <v>0</v>
      </c>
      <c r="J1083" s="68">
        <v>0</v>
      </c>
      <c r="K1083" s="68">
        <v>85072</v>
      </c>
      <c r="L1083" s="68">
        <v>0</v>
      </c>
      <c r="M1083" s="68">
        <v>15444</v>
      </c>
      <c r="N1083" s="68">
        <v>100516</v>
      </c>
    </row>
    <row r="1084" spans="1:14" x14ac:dyDescent="0.25">
      <c r="A1084" s="69" t="s">
        <v>14</v>
      </c>
      <c r="B1084" s="69" t="s">
        <v>294</v>
      </c>
      <c r="C1084" s="69" t="s">
        <v>204</v>
      </c>
      <c r="D1084" s="69" t="s">
        <v>205</v>
      </c>
      <c r="E1084" s="69"/>
      <c r="F1084" s="68">
        <v>0</v>
      </c>
      <c r="G1084" s="68">
        <v>0</v>
      </c>
      <c r="H1084" s="68">
        <v>0</v>
      </c>
      <c r="I1084" s="68">
        <v>0</v>
      </c>
      <c r="J1084" s="68">
        <v>0</v>
      </c>
      <c r="K1084" s="68">
        <v>0</v>
      </c>
      <c r="L1084" s="68">
        <v>0</v>
      </c>
      <c r="M1084" s="68">
        <v>0</v>
      </c>
      <c r="N1084" s="68">
        <v>0</v>
      </c>
    </row>
    <row r="1085" spans="1:14" x14ac:dyDescent="0.25">
      <c r="A1085" s="69" t="s">
        <v>14</v>
      </c>
      <c r="B1085" s="69" t="s">
        <v>294</v>
      </c>
      <c r="C1085" s="69" t="s">
        <v>206</v>
      </c>
      <c r="D1085" s="69" t="s">
        <v>207</v>
      </c>
      <c r="E1085" s="69"/>
      <c r="F1085" s="68">
        <v>0</v>
      </c>
      <c r="G1085" s="68">
        <v>0</v>
      </c>
      <c r="H1085" s="68">
        <v>0</v>
      </c>
      <c r="I1085" s="68">
        <v>0</v>
      </c>
      <c r="J1085" s="68">
        <v>0</v>
      </c>
      <c r="K1085" s="68">
        <v>167776</v>
      </c>
      <c r="L1085" s="68">
        <v>0</v>
      </c>
      <c r="M1085" s="68">
        <v>0</v>
      </c>
      <c r="N1085" s="68">
        <v>167776</v>
      </c>
    </row>
    <row r="1086" spans="1:14" x14ac:dyDescent="0.25">
      <c r="A1086" s="69" t="s">
        <v>14</v>
      </c>
      <c r="B1086" s="69" t="s">
        <v>294</v>
      </c>
      <c r="C1086" s="69" t="s">
        <v>208</v>
      </c>
      <c r="D1086" s="69" t="s">
        <v>209</v>
      </c>
      <c r="E1086" s="69"/>
      <c r="F1086" s="68">
        <v>0</v>
      </c>
      <c r="G1086" s="68">
        <v>229232</v>
      </c>
      <c r="H1086" s="68">
        <v>151168</v>
      </c>
      <c r="I1086" s="68">
        <v>0</v>
      </c>
      <c r="J1086" s="68">
        <v>0</v>
      </c>
      <c r="K1086" s="68">
        <v>2640</v>
      </c>
      <c r="L1086" s="68">
        <v>0</v>
      </c>
      <c r="M1086" s="68">
        <v>0</v>
      </c>
      <c r="N1086" s="68">
        <v>383040</v>
      </c>
    </row>
    <row r="1087" spans="1:14" x14ac:dyDescent="0.25">
      <c r="A1087" s="69" t="s">
        <v>14</v>
      </c>
      <c r="B1087" s="69" t="s">
        <v>294</v>
      </c>
      <c r="C1087" s="69" t="s">
        <v>210</v>
      </c>
      <c r="D1087" s="69" t="s">
        <v>211</v>
      </c>
      <c r="E1087" s="69"/>
      <c r="F1087" s="68">
        <v>0</v>
      </c>
      <c r="G1087" s="68">
        <v>0</v>
      </c>
      <c r="H1087" s="68">
        <v>0</v>
      </c>
      <c r="I1087" s="68">
        <v>0</v>
      </c>
      <c r="J1087" s="68">
        <v>0</v>
      </c>
      <c r="K1087" s="68">
        <v>0</v>
      </c>
      <c r="L1087" s="68">
        <v>0</v>
      </c>
      <c r="M1087" s="68">
        <v>0</v>
      </c>
      <c r="N1087" s="68">
        <v>0</v>
      </c>
    </row>
    <row r="1088" spans="1:14" x14ac:dyDescent="0.25">
      <c r="A1088" s="69" t="s">
        <v>14</v>
      </c>
      <c r="B1088" s="69" t="s">
        <v>294</v>
      </c>
      <c r="C1088" s="69" t="s">
        <v>212</v>
      </c>
      <c r="D1088" s="69" t="s">
        <v>213</v>
      </c>
      <c r="E1088" s="69"/>
      <c r="F1088" s="68">
        <v>0</v>
      </c>
      <c r="G1088" s="68">
        <v>0</v>
      </c>
      <c r="H1088" s="68">
        <v>0</v>
      </c>
      <c r="I1088" s="68">
        <v>0</v>
      </c>
      <c r="J1088" s="68">
        <v>0</v>
      </c>
      <c r="K1088" s="68">
        <v>0</v>
      </c>
      <c r="L1088" s="68">
        <v>0</v>
      </c>
      <c r="M1088" s="68">
        <v>0</v>
      </c>
      <c r="N1088" s="68">
        <v>0</v>
      </c>
    </row>
    <row r="1089" spans="1:14" x14ac:dyDescent="0.25">
      <c r="A1089" s="69" t="s">
        <v>14</v>
      </c>
      <c r="B1089" s="69" t="s">
        <v>294</v>
      </c>
      <c r="C1089" s="69" t="s">
        <v>214</v>
      </c>
      <c r="D1089" s="69" t="s">
        <v>215</v>
      </c>
      <c r="E1089" s="69"/>
      <c r="F1089" s="68">
        <v>0</v>
      </c>
      <c r="G1089" s="68">
        <v>0</v>
      </c>
      <c r="H1089" s="68">
        <v>0</v>
      </c>
      <c r="I1089" s="68">
        <v>0</v>
      </c>
      <c r="J1089" s="68">
        <v>7744</v>
      </c>
      <c r="K1089" s="68">
        <v>0</v>
      </c>
      <c r="L1089" s="68">
        <v>0</v>
      </c>
      <c r="M1089" s="68">
        <v>0</v>
      </c>
      <c r="N1089" s="68">
        <v>7744</v>
      </c>
    </row>
    <row r="1090" spans="1:14" x14ac:dyDescent="0.25">
      <c r="A1090" s="69" t="s">
        <v>14</v>
      </c>
      <c r="B1090" s="69" t="s">
        <v>294</v>
      </c>
      <c r="C1090" s="69" t="s">
        <v>216</v>
      </c>
      <c r="D1090" s="69" t="s">
        <v>217</v>
      </c>
      <c r="E1090" s="69"/>
      <c r="F1090" s="68">
        <v>39120</v>
      </c>
      <c r="G1090" s="68">
        <v>0</v>
      </c>
      <c r="H1090" s="68">
        <v>0</v>
      </c>
      <c r="I1090" s="68">
        <v>0</v>
      </c>
      <c r="J1090" s="68">
        <v>0</v>
      </c>
      <c r="K1090" s="68">
        <v>0</v>
      </c>
      <c r="L1090" s="68">
        <v>0</v>
      </c>
      <c r="M1090" s="68">
        <v>0</v>
      </c>
      <c r="N1090" s="68">
        <v>39120</v>
      </c>
    </row>
    <row r="1091" spans="1:14" x14ac:dyDescent="0.25">
      <c r="A1091" s="69" t="s">
        <v>14</v>
      </c>
      <c r="B1091" s="69" t="s">
        <v>294</v>
      </c>
      <c r="C1091" s="69" t="s">
        <v>218</v>
      </c>
      <c r="D1091" s="69" t="s">
        <v>219</v>
      </c>
      <c r="E1091" s="69"/>
      <c r="F1091" s="68">
        <v>17232</v>
      </c>
      <c r="G1091" s="68">
        <v>0</v>
      </c>
      <c r="H1091" s="68">
        <v>0</v>
      </c>
      <c r="I1091" s="68">
        <v>0</v>
      </c>
      <c r="J1091" s="68">
        <v>84816</v>
      </c>
      <c r="K1091" s="68">
        <v>0</v>
      </c>
      <c r="L1091" s="68">
        <v>4416</v>
      </c>
      <c r="M1091" s="68">
        <v>0</v>
      </c>
      <c r="N1091" s="68">
        <v>106464</v>
      </c>
    </row>
    <row r="1092" spans="1:14" x14ac:dyDescent="0.25">
      <c r="A1092" s="69" t="s">
        <v>14</v>
      </c>
      <c r="B1092" s="69" t="s">
        <v>294</v>
      </c>
      <c r="C1092" s="69" t="s">
        <v>220</v>
      </c>
      <c r="D1092" s="69" t="s">
        <v>221</v>
      </c>
      <c r="E1092" s="69"/>
      <c r="F1092" s="68">
        <v>814704</v>
      </c>
      <c r="G1092" s="68">
        <v>0</v>
      </c>
      <c r="H1092" s="68">
        <v>0</v>
      </c>
      <c r="I1092" s="68">
        <v>0</v>
      </c>
      <c r="J1092" s="68">
        <v>0</v>
      </c>
      <c r="K1092" s="68">
        <v>0</v>
      </c>
      <c r="L1092" s="68">
        <v>0</v>
      </c>
      <c r="M1092" s="68">
        <v>0</v>
      </c>
      <c r="N1092" s="68">
        <v>814704</v>
      </c>
    </row>
    <row r="1093" spans="1:14" x14ac:dyDescent="0.25">
      <c r="A1093" s="69" t="s">
        <v>14</v>
      </c>
      <c r="B1093" s="69" t="s">
        <v>294</v>
      </c>
      <c r="C1093" s="69" t="s">
        <v>222</v>
      </c>
      <c r="D1093" s="69" t="s">
        <v>223</v>
      </c>
      <c r="E1093" s="69"/>
      <c r="F1093" s="68">
        <v>166544</v>
      </c>
      <c r="G1093" s="68">
        <v>0</v>
      </c>
      <c r="H1093" s="68">
        <v>0</v>
      </c>
      <c r="I1093" s="68">
        <v>0</v>
      </c>
      <c r="J1093" s="68">
        <v>6080</v>
      </c>
      <c r="K1093" s="68">
        <v>0</v>
      </c>
      <c r="L1093" s="68">
        <v>0</v>
      </c>
      <c r="M1093" s="68">
        <v>0</v>
      </c>
      <c r="N1093" s="68">
        <v>172624</v>
      </c>
    </row>
    <row r="1094" spans="1:14" x14ac:dyDescent="0.25">
      <c r="A1094" s="69" t="s">
        <v>14</v>
      </c>
      <c r="B1094" s="69" t="s">
        <v>294</v>
      </c>
      <c r="C1094" s="69" t="s">
        <v>224</v>
      </c>
      <c r="D1094" s="69" t="s">
        <v>225</v>
      </c>
      <c r="E1094" s="69"/>
      <c r="F1094" s="68">
        <v>0</v>
      </c>
      <c r="G1094" s="68">
        <v>0</v>
      </c>
      <c r="H1094" s="68">
        <v>0</v>
      </c>
      <c r="I1094" s="68">
        <v>0</v>
      </c>
      <c r="J1094" s="68">
        <v>0</v>
      </c>
      <c r="K1094" s="68">
        <v>0</v>
      </c>
      <c r="L1094" s="68">
        <v>0</v>
      </c>
      <c r="M1094" s="68">
        <v>0</v>
      </c>
      <c r="N1094" s="68">
        <v>0</v>
      </c>
    </row>
    <row r="1095" spans="1:14" x14ac:dyDescent="0.25">
      <c r="A1095" s="69" t="s">
        <v>14</v>
      </c>
      <c r="B1095" s="69" t="s">
        <v>294</v>
      </c>
      <c r="C1095" s="69" t="s">
        <v>226</v>
      </c>
      <c r="D1095" s="69" t="s">
        <v>227</v>
      </c>
      <c r="E1095" s="69"/>
      <c r="F1095" s="68">
        <v>1605280</v>
      </c>
      <c r="G1095" s="68">
        <v>592800</v>
      </c>
      <c r="H1095" s="68">
        <v>151168</v>
      </c>
      <c r="I1095" s="68">
        <v>61136</v>
      </c>
      <c r="J1095" s="68">
        <v>312976</v>
      </c>
      <c r="K1095" s="68">
        <v>507840</v>
      </c>
      <c r="L1095" s="68">
        <v>15364</v>
      </c>
      <c r="M1095" s="68">
        <v>25458</v>
      </c>
      <c r="N1095" s="68">
        <v>3272022</v>
      </c>
    </row>
    <row r="1096" spans="1:14" x14ac:dyDescent="0.25">
      <c r="D1096" s="67" t="s">
        <v>228</v>
      </c>
      <c r="E1096" s="67"/>
    </row>
    <row r="1097" spans="1:14" x14ac:dyDescent="0.25">
      <c r="A1097" s="69" t="s">
        <v>14</v>
      </c>
      <c r="B1097" s="69" t="s">
        <v>294</v>
      </c>
      <c r="C1097" s="69" t="s">
        <v>229</v>
      </c>
      <c r="D1097" s="69" t="s">
        <v>230</v>
      </c>
      <c r="E1097" s="69"/>
      <c r="F1097" s="68">
        <v>0</v>
      </c>
      <c r="G1097" s="68">
        <v>0</v>
      </c>
      <c r="H1097" s="68">
        <v>0</v>
      </c>
      <c r="I1097" s="68">
        <v>0</v>
      </c>
      <c r="J1097" s="68">
        <v>0</v>
      </c>
      <c r="K1097" s="68">
        <v>0</v>
      </c>
      <c r="L1097" s="68">
        <v>0</v>
      </c>
      <c r="M1097" s="68">
        <v>0</v>
      </c>
      <c r="N1097" s="68">
        <v>0</v>
      </c>
    </row>
    <row r="1098" spans="1:14" x14ac:dyDescent="0.25">
      <c r="A1098" s="69" t="s">
        <v>14</v>
      </c>
      <c r="B1098" s="69" t="s">
        <v>294</v>
      </c>
      <c r="C1098" s="69" t="s">
        <v>231</v>
      </c>
      <c r="D1098" s="69" t="s">
        <v>232</v>
      </c>
      <c r="E1098" s="69"/>
      <c r="F1098" s="68">
        <v>0</v>
      </c>
      <c r="G1098" s="68">
        <v>0</v>
      </c>
      <c r="H1098" s="68">
        <v>0</v>
      </c>
      <c r="I1098" s="68">
        <v>0</v>
      </c>
      <c r="J1098" s="68">
        <v>0</v>
      </c>
      <c r="K1098" s="68">
        <v>0</v>
      </c>
      <c r="L1098" s="68">
        <v>0</v>
      </c>
      <c r="M1098" s="68">
        <v>0</v>
      </c>
      <c r="N1098" s="68">
        <v>0</v>
      </c>
    </row>
    <row r="1099" spans="1:14" x14ac:dyDescent="0.25">
      <c r="A1099" s="69" t="s">
        <v>14</v>
      </c>
      <c r="B1099" s="69" t="s">
        <v>294</v>
      </c>
      <c r="C1099" s="69" t="s">
        <v>233</v>
      </c>
      <c r="D1099" s="69" t="s">
        <v>234</v>
      </c>
      <c r="E1099" s="69"/>
      <c r="F1099" s="68">
        <v>0</v>
      </c>
      <c r="G1099" s="68">
        <v>0</v>
      </c>
      <c r="H1099" s="68">
        <v>0</v>
      </c>
      <c r="I1099" s="68">
        <v>0</v>
      </c>
      <c r="J1099" s="68">
        <v>0</v>
      </c>
      <c r="K1099" s="68">
        <v>0</v>
      </c>
      <c r="L1099" s="68">
        <v>0</v>
      </c>
      <c r="M1099" s="68">
        <v>0</v>
      </c>
      <c r="N1099" s="68">
        <v>0</v>
      </c>
    </row>
    <row r="1100" spans="1:14" x14ac:dyDescent="0.25">
      <c r="A1100" s="69" t="s">
        <v>14</v>
      </c>
      <c r="B1100" s="69" t="s">
        <v>294</v>
      </c>
      <c r="C1100" s="69" t="s">
        <v>235</v>
      </c>
      <c r="D1100" s="69" t="s">
        <v>236</v>
      </c>
      <c r="E1100" s="69"/>
      <c r="F1100" s="68">
        <v>0</v>
      </c>
      <c r="G1100" s="68">
        <v>0</v>
      </c>
      <c r="H1100" s="68">
        <v>0</v>
      </c>
      <c r="I1100" s="68">
        <v>0</v>
      </c>
      <c r="J1100" s="68">
        <v>0</v>
      </c>
      <c r="K1100" s="68">
        <v>0</v>
      </c>
      <c r="L1100" s="68">
        <v>0</v>
      </c>
      <c r="M1100" s="68">
        <v>0</v>
      </c>
      <c r="N1100" s="68">
        <v>0</v>
      </c>
    </row>
    <row r="1101" spans="1:14" x14ac:dyDescent="0.25">
      <c r="A1101" s="69" t="s">
        <v>14</v>
      </c>
      <c r="B1101" s="69" t="s">
        <v>294</v>
      </c>
      <c r="C1101" s="69" t="s">
        <v>237</v>
      </c>
      <c r="D1101" s="69" t="s">
        <v>238</v>
      </c>
      <c r="E1101" s="69"/>
      <c r="F1101" s="68">
        <v>0</v>
      </c>
      <c r="G1101" s="68">
        <v>0</v>
      </c>
      <c r="H1101" s="68">
        <v>0</v>
      </c>
      <c r="I1101" s="68">
        <v>0</v>
      </c>
      <c r="J1101" s="68">
        <v>0</v>
      </c>
      <c r="K1101" s="68">
        <v>0</v>
      </c>
      <c r="L1101" s="68">
        <v>0</v>
      </c>
      <c r="M1101" s="68">
        <v>0</v>
      </c>
      <c r="N1101" s="68">
        <v>0</v>
      </c>
    </row>
    <row r="1104" spans="1:14" x14ac:dyDescent="0.25">
      <c r="A1104" s="67" t="s">
        <v>295</v>
      </c>
    </row>
    <row r="1105" spans="1:14" x14ac:dyDescent="0.25">
      <c r="A1105" s="69" t="s">
        <v>0</v>
      </c>
      <c r="B1105" s="69" t="s">
        <v>162</v>
      </c>
      <c r="C1105" s="69" t="s">
        <v>115</v>
      </c>
      <c r="D1105" s="67" t="s">
        <v>129</v>
      </c>
      <c r="E1105" s="67"/>
      <c r="F1105" s="68" t="s">
        <v>163</v>
      </c>
      <c r="G1105" s="68" t="s">
        <v>164</v>
      </c>
      <c r="H1105" s="68" t="s">
        <v>165</v>
      </c>
      <c r="I1105" s="68" t="s">
        <v>166</v>
      </c>
      <c r="J1105" s="68" t="s">
        <v>167</v>
      </c>
      <c r="K1105" s="68" t="s">
        <v>168</v>
      </c>
      <c r="L1105" s="68" t="s">
        <v>169</v>
      </c>
      <c r="M1105" s="68" t="s">
        <v>170</v>
      </c>
      <c r="N1105" s="68" t="s">
        <v>1</v>
      </c>
    </row>
    <row r="1106" spans="1:14" x14ac:dyDescent="0.25">
      <c r="A1106" s="69" t="s">
        <v>52</v>
      </c>
      <c r="B1106" s="69" t="s">
        <v>296</v>
      </c>
      <c r="C1106" s="69" t="s">
        <v>172</v>
      </c>
      <c r="D1106" s="69" t="s">
        <v>173</v>
      </c>
      <c r="E1106" s="69"/>
      <c r="F1106" s="68">
        <v>123264</v>
      </c>
      <c r="G1106" s="68">
        <v>0</v>
      </c>
      <c r="H1106" s="68">
        <v>0</v>
      </c>
      <c r="I1106" s="68">
        <v>0</v>
      </c>
      <c r="J1106" s="68">
        <v>0</v>
      </c>
      <c r="K1106" s="68">
        <v>0</v>
      </c>
      <c r="L1106" s="68">
        <v>1348</v>
      </c>
      <c r="M1106" s="68">
        <v>0</v>
      </c>
      <c r="N1106" s="68">
        <v>124612</v>
      </c>
    </row>
    <row r="1107" spans="1:14" x14ac:dyDescent="0.25">
      <c r="A1107" s="69" t="s">
        <v>52</v>
      </c>
      <c r="B1107" s="69" t="s">
        <v>296</v>
      </c>
      <c r="C1107" s="69" t="s">
        <v>174</v>
      </c>
      <c r="D1107" s="69" t="s">
        <v>175</v>
      </c>
      <c r="E1107" s="69"/>
      <c r="F1107" s="68">
        <v>0</v>
      </c>
      <c r="G1107" s="68">
        <v>0</v>
      </c>
      <c r="H1107" s="68">
        <v>0</v>
      </c>
      <c r="I1107" s="68">
        <v>0</v>
      </c>
      <c r="J1107" s="68">
        <v>330208</v>
      </c>
      <c r="K1107" s="68">
        <v>0</v>
      </c>
      <c r="L1107" s="68">
        <v>30389</v>
      </c>
      <c r="M1107" s="68">
        <v>0</v>
      </c>
      <c r="N1107" s="68">
        <v>360597</v>
      </c>
    </row>
    <row r="1108" spans="1:14" x14ac:dyDescent="0.25">
      <c r="A1108" s="69" t="s">
        <v>52</v>
      </c>
      <c r="B1108" s="69" t="s">
        <v>296</v>
      </c>
      <c r="C1108" s="69" t="s">
        <v>176</v>
      </c>
      <c r="D1108" s="69" t="s">
        <v>177</v>
      </c>
      <c r="E1108" s="69"/>
      <c r="F1108" s="68">
        <v>0</v>
      </c>
      <c r="G1108" s="68">
        <v>4079552</v>
      </c>
      <c r="H1108" s="68">
        <v>0</v>
      </c>
      <c r="I1108" s="68">
        <v>0</v>
      </c>
      <c r="J1108" s="68">
        <v>29760</v>
      </c>
      <c r="K1108" s="68">
        <v>0</v>
      </c>
      <c r="L1108" s="68">
        <v>0</v>
      </c>
      <c r="M1108" s="68">
        <v>3904</v>
      </c>
      <c r="N1108" s="68">
        <v>4113216</v>
      </c>
    </row>
    <row r="1109" spans="1:14" x14ac:dyDescent="0.25">
      <c r="A1109" s="69" t="s">
        <v>52</v>
      </c>
      <c r="B1109" s="69" t="s">
        <v>296</v>
      </c>
      <c r="C1109" s="69" t="s">
        <v>178</v>
      </c>
      <c r="D1109" s="69" t="s">
        <v>179</v>
      </c>
      <c r="E1109" s="69"/>
      <c r="F1109" s="68">
        <v>532320</v>
      </c>
      <c r="G1109" s="68">
        <v>229840</v>
      </c>
      <c r="H1109" s="68">
        <v>0</v>
      </c>
      <c r="I1109" s="68">
        <v>0</v>
      </c>
      <c r="J1109" s="68">
        <v>610768</v>
      </c>
      <c r="K1109" s="68">
        <v>82640</v>
      </c>
      <c r="L1109" s="68">
        <v>24197</v>
      </c>
      <c r="M1109" s="68">
        <v>1424</v>
      </c>
      <c r="N1109" s="68">
        <v>1481189</v>
      </c>
    </row>
    <row r="1110" spans="1:14" x14ac:dyDescent="0.25">
      <c r="A1110" s="69" t="s">
        <v>52</v>
      </c>
      <c r="B1110" s="69" t="s">
        <v>296</v>
      </c>
      <c r="C1110" s="69" t="s">
        <v>180</v>
      </c>
      <c r="D1110" s="69" t="s">
        <v>181</v>
      </c>
      <c r="E1110" s="69"/>
      <c r="F1110" s="68">
        <v>0</v>
      </c>
      <c r="G1110" s="68">
        <v>0</v>
      </c>
      <c r="H1110" s="68">
        <v>0</v>
      </c>
      <c r="I1110" s="68">
        <v>0</v>
      </c>
      <c r="J1110" s="68">
        <v>0</v>
      </c>
      <c r="K1110" s="68">
        <v>0</v>
      </c>
      <c r="L1110" s="68">
        <v>0</v>
      </c>
      <c r="M1110" s="68">
        <v>0</v>
      </c>
      <c r="N1110" s="68">
        <v>0</v>
      </c>
    </row>
    <row r="1111" spans="1:14" x14ac:dyDescent="0.25">
      <c r="A1111" s="69" t="s">
        <v>52</v>
      </c>
      <c r="B1111" s="69" t="s">
        <v>296</v>
      </c>
      <c r="C1111" s="69" t="s">
        <v>182</v>
      </c>
      <c r="D1111" s="69" t="s">
        <v>183</v>
      </c>
      <c r="E1111" s="69"/>
      <c r="F1111" s="68">
        <v>13872</v>
      </c>
      <c r="G1111" s="68">
        <v>0</v>
      </c>
      <c r="H1111" s="68">
        <v>0</v>
      </c>
      <c r="I1111" s="68">
        <v>0</v>
      </c>
      <c r="J1111" s="68">
        <v>92816</v>
      </c>
      <c r="K1111" s="68">
        <v>0</v>
      </c>
      <c r="L1111" s="68">
        <v>87688</v>
      </c>
      <c r="M1111" s="68">
        <v>0</v>
      </c>
      <c r="N1111" s="68">
        <v>194376</v>
      </c>
    </row>
    <row r="1112" spans="1:14" x14ac:dyDescent="0.25">
      <c r="A1112" s="69" t="s">
        <v>52</v>
      </c>
      <c r="B1112" s="69" t="s">
        <v>296</v>
      </c>
      <c r="C1112" s="69" t="s">
        <v>184</v>
      </c>
      <c r="D1112" s="69" t="s">
        <v>185</v>
      </c>
      <c r="E1112" s="69"/>
      <c r="F1112" s="68">
        <v>0</v>
      </c>
      <c r="G1112" s="68">
        <v>356272</v>
      </c>
      <c r="H1112" s="68">
        <v>0</v>
      </c>
      <c r="I1112" s="68">
        <v>0</v>
      </c>
      <c r="J1112" s="68">
        <v>0</v>
      </c>
      <c r="K1112" s="68">
        <v>331584</v>
      </c>
      <c r="L1112" s="68">
        <v>0</v>
      </c>
      <c r="M1112" s="68">
        <v>14856</v>
      </c>
      <c r="N1112" s="68">
        <v>702712</v>
      </c>
    </row>
    <row r="1113" spans="1:14" x14ac:dyDescent="0.25">
      <c r="A1113" s="69" t="s">
        <v>52</v>
      </c>
      <c r="B1113" s="69" t="s">
        <v>296</v>
      </c>
      <c r="C1113" s="69" t="s">
        <v>186</v>
      </c>
      <c r="D1113" s="69" t="s">
        <v>187</v>
      </c>
      <c r="E1113" s="69"/>
      <c r="F1113" s="68">
        <v>0</v>
      </c>
      <c r="G1113" s="68">
        <v>0</v>
      </c>
      <c r="H1113" s="68">
        <v>0</v>
      </c>
      <c r="I1113" s="68">
        <v>0</v>
      </c>
      <c r="J1113" s="68">
        <v>29568</v>
      </c>
      <c r="K1113" s="68">
        <v>0</v>
      </c>
      <c r="L1113" s="68">
        <v>4800</v>
      </c>
      <c r="M1113" s="68">
        <v>0</v>
      </c>
      <c r="N1113" s="68">
        <v>34368</v>
      </c>
    </row>
    <row r="1114" spans="1:14" x14ac:dyDescent="0.25">
      <c r="A1114" s="69" t="s">
        <v>52</v>
      </c>
      <c r="B1114" s="69" t="s">
        <v>296</v>
      </c>
      <c r="C1114" s="69" t="s">
        <v>188</v>
      </c>
      <c r="D1114" s="69" t="s">
        <v>189</v>
      </c>
      <c r="E1114" s="69"/>
      <c r="F1114" s="68">
        <v>145776</v>
      </c>
      <c r="G1114" s="68">
        <v>128624</v>
      </c>
      <c r="H1114" s="68">
        <v>0</v>
      </c>
      <c r="I1114" s="68">
        <v>0</v>
      </c>
      <c r="J1114" s="68">
        <v>166496</v>
      </c>
      <c r="K1114" s="68">
        <v>0</v>
      </c>
      <c r="L1114" s="68">
        <v>4524</v>
      </c>
      <c r="M1114" s="68">
        <v>456</v>
      </c>
      <c r="N1114" s="68">
        <v>445876</v>
      </c>
    </row>
    <row r="1115" spans="1:14" x14ac:dyDescent="0.25">
      <c r="A1115" s="69" t="s">
        <v>52</v>
      </c>
      <c r="B1115" s="69" t="s">
        <v>296</v>
      </c>
      <c r="C1115" s="69" t="s">
        <v>190</v>
      </c>
      <c r="D1115" s="69" t="s">
        <v>191</v>
      </c>
      <c r="E1115" s="69"/>
      <c r="F1115" s="68">
        <v>0</v>
      </c>
      <c r="G1115" s="68">
        <v>50880</v>
      </c>
      <c r="H1115" s="68">
        <v>0</v>
      </c>
      <c r="I1115" s="68">
        <v>0</v>
      </c>
      <c r="J1115" s="68">
        <v>0</v>
      </c>
      <c r="K1115" s="68">
        <v>1824</v>
      </c>
      <c r="L1115" s="68">
        <v>0</v>
      </c>
      <c r="M1115" s="68">
        <v>0</v>
      </c>
      <c r="N1115" s="68">
        <v>52704</v>
      </c>
    </row>
    <row r="1116" spans="1:14" x14ac:dyDescent="0.25">
      <c r="A1116" s="69" t="s">
        <v>52</v>
      </c>
      <c r="B1116" s="69" t="s">
        <v>296</v>
      </c>
      <c r="C1116" s="69" t="s">
        <v>192</v>
      </c>
      <c r="D1116" s="69" t="s">
        <v>193</v>
      </c>
      <c r="E1116" s="69"/>
      <c r="F1116" s="68">
        <v>0</v>
      </c>
      <c r="G1116" s="68">
        <v>20544</v>
      </c>
      <c r="H1116" s="68">
        <v>0</v>
      </c>
      <c r="I1116" s="68">
        <v>0</v>
      </c>
      <c r="J1116" s="68">
        <v>0</v>
      </c>
      <c r="K1116" s="68">
        <v>374016</v>
      </c>
      <c r="L1116" s="68">
        <v>0</v>
      </c>
      <c r="M1116" s="68">
        <v>36569</v>
      </c>
      <c r="N1116" s="68">
        <v>431129</v>
      </c>
    </row>
    <row r="1117" spans="1:14" x14ac:dyDescent="0.25">
      <c r="A1117" s="69" t="s">
        <v>52</v>
      </c>
      <c r="B1117" s="69" t="s">
        <v>296</v>
      </c>
      <c r="C1117" s="69" t="s">
        <v>194</v>
      </c>
      <c r="D1117" s="69" t="s">
        <v>195</v>
      </c>
      <c r="E1117" s="69"/>
      <c r="F1117" s="68">
        <v>3670560</v>
      </c>
      <c r="G1117" s="68">
        <v>0</v>
      </c>
      <c r="H1117" s="68">
        <v>0</v>
      </c>
      <c r="I1117" s="68">
        <v>916107</v>
      </c>
      <c r="J1117" s="68">
        <v>1296</v>
      </c>
      <c r="K1117" s="68">
        <v>0</v>
      </c>
      <c r="L1117" s="68">
        <v>0</v>
      </c>
      <c r="M1117" s="68">
        <v>0</v>
      </c>
      <c r="N1117" s="68">
        <v>4587963</v>
      </c>
    </row>
    <row r="1118" spans="1:14" x14ac:dyDescent="0.25">
      <c r="A1118" s="69" t="s">
        <v>52</v>
      </c>
      <c r="B1118" s="69" t="s">
        <v>296</v>
      </c>
      <c r="C1118" s="69" t="s">
        <v>196</v>
      </c>
      <c r="D1118" s="69" t="s">
        <v>197</v>
      </c>
      <c r="E1118" s="69"/>
      <c r="F1118" s="68">
        <v>429296</v>
      </c>
      <c r="G1118" s="68">
        <v>0</v>
      </c>
      <c r="H1118" s="68">
        <v>0</v>
      </c>
      <c r="I1118" s="68">
        <v>0</v>
      </c>
      <c r="J1118" s="68">
        <v>29424</v>
      </c>
      <c r="K1118" s="68">
        <v>0</v>
      </c>
      <c r="L1118" s="68">
        <v>112</v>
      </c>
      <c r="M1118" s="68">
        <v>0</v>
      </c>
      <c r="N1118" s="68">
        <v>458832</v>
      </c>
    </row>
    <row r="1119" spans="1:14" x14ac:dyDescent="0.25">
      <c r="A1119" s="69" t="s">
        <v>52</v>
      </c>
      <c r="B1119" s="69" t="s">
        <v>296</v>
      </c>
      <c r="C1119" s="69" t="s">
        <v>198</v>
      </c>
      <c r="D1119" s="69" t="s">
        <v>199</v>
      </c>
      <c r="E1119" s="69"/>
      <c r="F1119" s="68">
        <v>0</v>
      </c>
      <c r="G1119" s="68">
        <v>0</v>
      </c>
      <c r="H1119" s="68">
        <v>0</v>
      </c>
      <c r="I1119" s="68">
        <v>0</v>
      </c>
      <c r="J1119" s="68">
        <v>0</v>
      </c>
      <c r="K1119" s="68">
        <v>499264</v>
      </c>
      <c r="L1119" s="68">
        <v>0</v>
      </c>
      <c r="M1119" s="68">
        <v>62980</v>
      </c>
      <c r="N1119" s="68">
        <v>562244</v>
      </c>
    </row>
    <row r="1120" spans="1:14" x14ac:dyDescent="0.25">
      <c r="A1120" s="69" t="s">
        <v>52</v>
      </c>
      <c r="B1120" s="69" t="s">
        <v>296</v>
      </c>
      <c r="C1120" s="69" t="s">
        <v>200</v>
      </c>
      <c r="D1120" s="69" t="s">
        <v>201</v>
      </c>
      <c r="E1120" s="69"/>
      <c r="F1120" s="68">
        <v>0</v>
      </c>
      <c r="G1120" s="68">
        <v>0</v>
      </c>
      <c r="H1120" s="68">
        <v>0</v>
      </c>
      <c r="I1120" s="68">
        <v>0</v>
      </c>
      <c r="J1120" s="68">
        <v>0</v>
      </c>
      <c r="K1120" s="68">
        <v>22128</v>
      </c>
      <c r="L1120" s="68">
        <v>0</v>
      </c>
      <c r="M1120" s="68">
        <v>24</v>
      </c>
      <c r="N1120" s="68">
        <v>22152</v>
      </c>
    </row>
    <row r="1121" spans="1:14" x14ac:dyDescent="0.25">
      <c r="A1121" s="69" t="s">
        <v>52</v>
      </c>
      <c r="B1121" s="69" t="s">
        <v>296</v>
      </c>
      <c r="C1121" s="69" t="s">
        <v>202</v>
      </c>
      <c r="D1121" s="69" t="s">
        <v>203</v>
      </c>
      <c r="E1121" s="69"/>
      <c r="F1121" s="68">
        <v>13872</v>
      </c>
      <c r="G1121" s="68">
        <v>0</v>
      </c>
      <c r="H1121" s="68">
        <v>0</v>
      </c>
      <c r="I1121" s="68">
        <v>0</v>
      </c>
      <c r="J1121" s="68">
        <v>32256</v>
      </c>
      <c r="K1121" s="68">
        <v>766608</v>
      </c>
      <c r="L1121" s="68">
        <v>0</v>
      </c>
      <c r="M1121" s="68">
        <v>67404</v>
      </c>
      <c r="N1121" s="68">
        <v>880140</v>
      </c>
    </row>
    <row r="1122" spans="1:14" x14ac:dyDescent="0.25">
      <c r="A1122" s="69" t="s">
        <v>52</v>
      </c>
      <c r="B1122" s="69" t="s">
        <v>296</v>
      </c>
      <c r="C1122" s="69" t="s">
        <v>204</v>
      </c>
      <c r="D1122" s="69" t="s">
        <v>205</v>
      </c>
      <c r="E1122" s="69"/>
      <c r="F1122" s="68">
        <v>0</v>
      </c>
      <c r="G1122" s="68">
        <v>0</v>
      </c>
      <c r="H1122" s="68">
        <v>0</v>
      </c>
      <c r="I1122" s="68">
        <v>0</v>
      </c>
      <c r="J1122" s="68">
        <v>0</v>
      </c>
      <c r="K1122" s="68">
        <v>89120</v>
      </c>
      <c r="L1122" s="68">
        <v>0</v>
      </c>
      <c r="M1122" s="68">
        <v>0</v>
      </c>
      <c r="N1122" s="68">
        <v>89120</v>
      </c>
    </row>
    <row r="1123" spans="1:14" x14ac:dyDescent="0.25">
      <c r="A1123" s="69" t="s">
        <v>52</v>
      </c>
      <c r="B1123" s="69" t="s">
        <v>296</v>
      </c>
      <c r="C1123" s="69" t="s">
        <v>206</v>
      </c>
      <c r="D1123" s="69" t="s">
        <v>207</v>
      </c>
      <c r="E1123" s="69"/>
      <c r="F1123" s="68">
        <v>0</v>
      </c>
      <c r="G1123" s="68">
        <v>0</v>
      </c>
      <c r="H1123" s="68">
        <v>0</v>
      </c>
      <c r="I1123" s="68">
        <v>0</v>
      </c>
      <c r="J1123" s="68">
        <v>0</v>
      </c>
      <c r="K1123" s="68">
        <v>90896</v>
      </c>
      <c r="L1123" s="68">
        <v>0</v>
      </c>
      <c r="M1123" s="68">
        <v>0</v>
      </c>
      <c r="N1123" s="68">
        <v>90896</v>
      </c>
    </row>
    <row r="1124" spans="1:14" x14ac:dyDescent="0.25">
      <c r="A1124" s="69" t="s">
        <v>52</v>
      </c>
      <c r="B1124" s="69" t="s">
        <v>296</v>
      </c>
      <c r="C1124" s="69" t="s">
        <v>208</v>
      </c>
      <c r="D1124" s="69" t="s">
        <v>209</v>
      </c>
      <c r="E1124" s="69"/>
      <c r="F1124" s="68">
        <v>0</v>
      </c>
      <c r="G1124" s="68">
        <v>2259072</v>
      </c>
      <c r="H1124" s="68">
        <v>1341357</v>
      </c>
      <c r="I1124" s="68">
        <v>0</v>
      </c>
      <c r="J1124" s="68">
        <v>0</v>
      </c>
      <c r="K1124" s="68">
        <v>3712</v>
      </c>
      <c r="L1124" s="68">
        <v>0</v>
      </c>
      <c r="M1124" s="68">
        <v>400</v>
      </c>
      <c r="N1124" s="68">
        <v>3604541</v>
      </c>
    </row>
    <row r="1125" spans="1:14" x14ac:dyDescent="0.25">
      <c r="A1125" s="69" t="s">
        <v>52</v>
      </c>
      <c r="B1125" s="69" t="s">
        <v>296</v>
      </c>
      <c r="C1125" s="69" t="s">
        <v>210</v>
      </c>
      <c r="D1125" s="69" t="s">
        <v>211</v>
      </c>
      <c r="E1125" s="69"/>
      <c r="F1125" s="68">
        <v>0</v>
      </c>
      <c r="G1125" s="68">
        <v>0</v>
      </c>
      <c r="H1125" s="68">
        <v>0</v>
      </c>
      <c r="I1125" s="68">
        <v>0</v>
      </c>
      <c r="J1125" s="68">
        <v>106880</v>
      </c>
      <c r="K1125" s="68">
        <v>0</v>
      </c>
      <c r="L1125" s="68">
        <v>2824</v>
      </c>
      <c r="M1125" s="68">
        <v>0</v>
      </c>
      <c r="N1125" s="68">
        <v>109704</v>
      </c>
    </row>
    <row r="1126" spans="1:14" x14ac:dyDescent="0.25">
      <c r="A1126" s="69" t="s">
        <v>52</v>
      </c>
      <c r="B1126" s="69" t="s">
        <v>296</v>
      </c>
      <c r="C1126" s="69" t="s">
        <v>212</v>
      </c>
      <c r="D1126" s="69" t="s">
        <v>213</v>
      </c>
      <c r="E1126" s="69"/>
      <c r="F1126" s="68">
        <v>0</v>
      </c>
      <c r="G1126" s="68">
        <v>0</v>
      </c>
      <c r="H1126" s="68">
        <v>0</v>
      </c>
      <c r="I1126" s="68">
        <v>0</v>
      </c>
      <c r="J1126" s="68">
        <v>24608</v>
      </c>
      <c r="K1126" s="68">
        <v>0</v>
      </c>
      <c r="L1126" s="68">
        <v>96402</v>
      </c>
      <c r="M1126" s="68">
        <v>0</v>
      </c>
      <c r="N1126" s="68">
        <v>121010</v>
      </c>
    </row>
    <row r="1127" spans="1:14" x14ac:dyDescent="0.25">
      <c r="A1127" s="69" t="s">
        <v>52</v>
      </c>
      <c r="B1127" s="69" t="s">
        <v>296</v>
      </c>
      <c r="C1127" s="69" t="s">
        <v>214</v>
      </c>
      <c r="D1127" s="69" t="s">
        <v>215</v>
      </c>
      <c r="E1127" s="69"/>
      <c r="F1127" s="68">
        <v>0</v>
      </c>
      <c r="G1127" s="68">
        <v>0</v>
      </c>
      <c r="H1127" s="68">
        <v>0</v>
      </c>
      <c r="I1127" s="68">
        <v>0</v>
      </c>
      <c r="J1127" s="68">
        <v>22464</v>
      </c>
      <c r="K1127" s="68">
        <v>0</v>
      </c>
      <c r="L1127" s="68">
        <v>0</v>
      </c>
      <c r="M1127" s="68">
        <v>0</v>
      </c>
      <c r="N1127" s="68">
        <v>22464</v>
      </c>
    </row>
    <row r="1128" spans="1:14" x14ac:dyDescent="0.25">
      <c r="A1128" s="69" t="s">
        <v>52</v>
      </c>
      <c r="B1128" s="69" t="s">
        <v>296</v>
      </c>
      <c r="C1128" s="69" t="s">
        <v>216</v>
      </c>
      <c r="D1128" s="69" t="s">
        <v>217</v>
      </c>
      <c r="E1128" s="69"/>
      <c r="F1128" s="68">
        <v>511312</v>
      </c>
      <c r="G1128" s="68">
        <v>0</v>
      </c>
      <c r="H1128" s="68">
        <v>0</v>
      </c>
      <c r="I1128" s="68">
        <v>0</v>
      </c>
      <c r="J1128" s="68">
        <v>0</v>
      </c>
      <c r="K1128" s="68">
        <v>0</v>
      </c>
      <c r="L1128" s="68">
        <v>10160</v>
      </c>
      <c r="M1128" s="68">
        <v>0</v>
      </c>
      <c r="N1128" s="68">
        <v>521472</v>
      </c>
    </row>
    <row r="1129" spans="1:14" x14ac:dyDescent="0.25">
      <c r="A1129" s="69" t="s">
        <v>52</v>
      </c>
      <c r="B1129" s="69" t="s">
        <v>296</v>
      </c>
      <c r="C1129" s="69" t="s">
        <v>218</v>
      </c>
      <c r="D1129" s="69" t="s">
        <v>219</v>
      </c>
      <c r="E1129" s="69"/>
      <c r="F1129" s="68">
        <v>188304</v>
      </c>
      <c r="G1129" s="68">
        <v>0</v>
      </c>
      <c r="H1129" s="68">
        <v>0</v>
      </c>
      <c r="I1129" s="68">
        <v>0</v>
      </c>
      <c r="J1129" s="68">
        <v>148000</v>
      </c>
      <c r="K1129" s="68">
        <v>0</v>
      </c>
      <c r="L1129" s="68">
        <v>51343</v>
      </c>
      <c r="M1129" s="68">
        <v>0</v>
      </c>
      <c r="N1129" s="68">
        <v>387647</v>
      </c>
    </row>
    <row r="1130" spans="1:14" x14ac:dyDescent="0.25">
      <c r="A1130" s="69" t="s">
        <v>52</v>
      </c>
      <c r="B1130" s="69" t="s">
        <v>296</v>
      </c>
      <c r="C1130" s="69" t="s">
        <v>220</v>
      </c>
      <c r="D1130" s="69" t="s">
        <v>221</v>
      </c>
      <c r="E1130" s="69"/>
      <c r="F1130" s="68">
        <v>5597856</v>
      </c>
      <c r="G1130" s="68">
        <v>0</v>
      </c>
      <c r="H1130" s="68">
        <v>0</v>
      </c>
      <c r="I1130" s="68">
        <v>0</v>
      </c>
      <c r="J1130" s="68">
        <v>14688</v>
      </c>
      <c r="K1130" s="68">
        <v>0</v>
      </c>
      <c r="L1130" s="68">
        <v>0</v>
      </c>
      <c r="M1130" s="68">
        <v>0</v>
      </c>
      <c r="N1130" s="68">
        <v>5612544</v>
      </c>
    </row>
    <row r="1131" spans="1:14" x14ac:dyDescent="0.25">
      <c r="A1131" s="69" t="s">
        <v>52</v>
      </c>
      <c r="B1131" s="69" t="s">
        <v>296</v>
      </c>
      <c r="C1131" s="69" t="s">
        <v>222</v>
      </c>
      <c r="D1131" s="69" t="s">
        <v>223</v>
      </c>
      <c r="E1131" s="69"/>
      <c r="F1131" s="68">
        <v>1096784</v>
      </c>
      <c r="G1131" s="68">
        <v>0</v>
      </c>
      <c r="H1131" s="68">
        <v>0</v>
      </c>
      <c r="I1131" s="68">
        <v>0</v>
      </c>
      <c r="J1131" s="68">
        <v>133456</v>
      </c>
      <c r="K1131" s="68">
        <v>0</v>
      </c>
      <c r="L1131" s="68">
        <v>544</v>
      </c>
      <c r="M1131" s="68">
        <v>0</v>
      </c>
      <c r="N1131" s="68">
        <v>1230784</v>
      </c>
    </row>
    <row r="1132" spans="1:14" x14ac:dyDescent="0.25">
      <c r="A1132" s="69" t="s">
        <v>52</v>
      </c>
      <c r="B1132" s="69" t="s">
        <v>296</v>
      </c>
      <c r="C1132" s="69" t="s">
        <v>224</v>
      </c>
      <c r="D1132" s="69" t="s">
        <v>225</v>
      </c>
      <c r="E1132" s="69"/>
      <c r="F1132" s="68">
        <v>0</v>
      </c>
      <c r="G1132" s="68">
        <v>0</v>
      </c>
      <c r="H1132" s="68">
        <v>0</v>
      </c>
      <c r="I1132" s="68">
        <v>0</v>
      </c>
      <c r="J1132" s="68">
        <v>0</v>
      </c>
      <c r="K1132" s="68">
        <v>0</v>
      </c>
      <c r="L1132" s="68">
        <v>0</v>
      </c>
      <c r="M1132" s="68">
        <v>0</v>
      </c>
      <c r="N1132" s="68">
        <v>0</v>
      </c>
    </row>
    <row r="1133" spans="1:14" x14ac:dyDescent="0.25">
      <c r="A1133" s="69" t="s">
        <v>52</v>
      </c>
      <c r="B1133" s="69" t="s">
        <v>296</v>
      </c>
      <c r="C1133" s="69" t="s">
        <v>226</v>
      </c>
      <c r="D1133" s="69" t="s">
        <v>227</v>
      </c>
      <c r="E1133" s="69"/>
      <c r="F1133" s="68">
        <v>12323216</v>
      </c>
      <c r="G1133" s="68">
        <v>7124784</v>
      </c>
      <c r="H1133" s="68">
        <v>1341357</v>
      </c>
      <c r="I1133" s="68">
        <v>916107</v>
      </c>
      <c r="J1133" s="68">
        <v>1772688</v>
      </c>
      <c r="K1133" s="68">
        <v>2261792</v>
      </c>
      <c r="L1133" s="68">
        <v>314331</v>
      </c>
      <c r="M1133" s="68">
        <v>188017</v>
      </c>
      <c r="N1133" s="68">
        <v>26242292</v>
      </c>
    </row>
    <row r="1134" spans="1:14" x14ac:dyDescent="0.25">
      <c r="D1134" s="67" t="s">
        <v>228</v>
      </c>
      <c r="E1134" s="67"/>
    </row>
    <row r="1135" spans="1:14" x14ac:dyDescent="0.25">
      <c r="A1135" s="69" t="s">
        <v>52</v>
      </c>
      <c r="B1135" s="69" t="s">
        <v>296</v>
      </c>
      <c r="C1135" s="69" t="s">
        <v>229</v>
      </c>
      <c r="D1135" s="69" t="s">
        <v>230</v>
      </c>
      <c r="E1135" s="69"/>
      <c r="F1135" s="68">
        <v>0</v>
      </c>
      <c r="G1135" s="68">
        <v>0</v>
      </c>
      <c r="H1135" s="68">
        <v>0</v>
      </c>
      <c r="I1135" s="68">
        <v>0</v>
      </c>
      <c r="J1135" s="68">
        <v>0</v>
      </c>
      <c r="K1135" s="68">
        <v>0</v>
      </c>
      <c r="L1135" s="68">
        <v>0</v>
      </c>
      <c r="M1135" s="68">
        <v>0</v>
      </c>
      <c r="N1135" s="68">
        <v>0</v>
      </c>
    </row>
    <row r="1136" spans="1:14" x14ac:dyDescent="0.25">
      <c r="A1136" s="69" t="s">
        <v>52</v>
      </c>
      <c r="B1136" s="69" t="s">
        <v>296</v>
      </c>
      <c r="C1136" s="69" t="s">
        <v>231</v>
      </c>
      <c r="D1136" s="69" t="s">
        <v>232</v>
      </c>
      <c r="E1136" s="69"/>
      <c r="F1136" s="68">
        <v>0</v>
      </c>
      <c r="G1136" s="68">
        <v>0</v>
      </c>
      <c r="H1136" s="68">
        <v>0</v>
      </c>
      <c r="I1136" s="68">
        <v>0</v>
      </c>
      <c r="J1136" s="68">
        <v>0</v>
      </c>
      <c r="K1136" s="68">
        <v>0</v>
      </c>
      <c r="L1136" s="68">
        <v>0</v>
      </c>
      <c r="M1136" s="68">
        <v>0</v>
      </c>
      <c r="N1136" s="68">
        <v>0</v>
      </c>
    </row>
    <row r="1137" spans="1:14" x14ac:dyDescent="0.25">
      <c r="A1137" s="69" t="s">
        <v>52</v>
      </c>
      <c r="B1137" s="69" t="s">
        <v>296</v>
      </c>
      <c r="C1137" s="69" t="s">
        <v>233</v>
      </c>
      <c r="D1137" s="69" t="s">
        <v>234</v>
      </c>
      <c r="E1137" s="69"/>
      <c r="F1137" s="68">
        <v>0</v>
      </c>
      <c r="G1137" s="68">
        <v>0</v>
      </c>
      <c r="H1137" s="68">
        <v>0</v>
      </c>
      <c r="I1137" s="68">
        <v>0</v>
      </c>
      <c r="J1137" s="68">
        <v>0</v>
      </c>
      <c r="K1137" s="68">
        <v>0</v>
      </c>
      <c r="L1137" s="68">
        <v>0</v>
      </c>
      <c r="M1137" s="68">
        <v>0</v>
      </c>
      <c r="N1137" s="68">
        <v>0</v>
      </c>
    </row>
    <row r="1138" spans="1:14" x14ac:dyDescent="0.25">
      <c r="A1138" s="69" t="s">
        <v>52</v>
      </c>
      <c r="B1138" s="69" t="s">
        <v>296</v>
      </c>
      <c r="C1138" s="69" t="s">
        <v>235</v>
      </c>
      <c r="D1138" s="69" t="s">
        <v>236</v>
      </c>
      <c r="E1138" s="69"/>
      <c r="F1138" s="68">
        <v>0</v>
      </c>
      <c r="G1138" s="68">
        <v>0</v>
      </c>
      <c r="H1138" s="68">
        <v>0</v>
      </c>
      <c r="I1138" s="68">
        <v>0</v>
      </c>
      <c r="J1138" s="68">
        <v>0</v>
      </c>
      <c r="K1138" s="68">
        <v>0</v>
      </c>
      <c r="L1138" s="68">
        <v>0</v>
      </c>
      <c r="M1138" s="68">
        <v>0</v>
      </c>
      <c r="N1138" s="68">
        <v>0</v>
      </c>
    </row>
    <row r="1139" spans="1:14" x14ac:dyDescent="0.25">
      <c r="A1139" s="69" t="s">
        <v>52</v>
      </c>
      <c r="B1139" s="69" t="s">
        <v>296</v>
      </c>
      <c r="C1139" s="69" t="s">
        <v>237</v>
      </c>
      <c r="D1139" s="69" t="s">
        <v>238</v>
      </c>
      <c r="E1139" s="69"/>
      <c r="F1139" s="68">
        <v>0</v>
      </c>
      <c r="G1139" s="68">
        <v>0</v>
      </c>
      <c r="H1139" s="68">
        <v>0</v>
      </c>
      <c r="I1139" s="68">
        <v>0</v>
      </c>
      <c r="J1139" s="68">
        <v>0</v>
      </c>
      <c r="K1139" s="68">
        <v>0</v>
      </c>
      <c r="L1139" s="68">
        <v>0</v>
      </c>
      <c r="M1139" s="68">
        <v>0</v>
      </c>
      <c r="N1139" s="68">
        <v>0</v>
      </c>
    </row>
    <row r="1142" spans="1:14" x14ac:dyDescent="0.25">
      <c r="A1142" s="67" t="s">
        <v>297</v>
      </c>
    </row>
    <row r="1143" spans="1:14" x14ac:dyDescent="0.25">
      <c r="A1143" s="69" t="s">
        <v>0</v>
      </c>
      <c r="B1143" s="69" t="s">
        <v>162</v>
      </c>
      <c r="C1143" s="69" t="s">
        <v>115</v>
      </c>
      <c r="D1143" s="67" t="s">
        <v>129</v>
      </c>
      <c r="E1143" s="67"/>
      <c r="F1143" s="68" t="s">
        <v>163</v>
      </c>
      <c r="G1143" s="68" t="s">
        <v>164</v>
      </c>
      <c r="H1143" s="68" t="s">
        <v>165</v>
      </c>
      <c r="I1143" s="68" t="s">
        <v>166</v>
      </c>
      <c r="J1143" s="68" t="s">
        <v>167</v>
      </c>
      <c r="K1143" s="68" t="s">
        <v>168</v>
      </c>
      <c r="L1143" s="68" t="s">
        <v>169</v>
      </c>
      <c r="M1143" s="68" t="s">
        <v>170</v>
      </c>
      <c r="N1143" s="68" t="s">
        <v>1</v>
      </c>
    </row>
    <row r="1144" spans="1:14" x14ac:dyDescent="0.25">
      <c r="A1144" s="69" t="s">
        <v>54</v>
      </c>
      <c r="B1144" s="69" t="s">
        <v>298</v>
      </c>
      <c r="C1144" s="69" t="s">
        <v>172</v>
      </c>
      <c r="D1144" s="69" t="s">
        <v>173</v>
      </c>
      <c r="E1144" s="69"/>
      <c r="F1144" s="68">
        <v>12928</v>
      </c>
      <c r="G1144" s="68">
        <v>0</v>
      </c>
      <c r="H1144" s="68">
        <v>0</v>
      </c>
      <c r="I1144" s="68">
        <v>0</v>
      </c>
      <c r="J1144" s="68">
        <v>6864</v>
      </c>
      <c r="K1144" s="68">
        <v>0</v>
      </c>
      <c r="L1144" s="68">
        <v>56</v>
      </c>
      <c r="M1144" s="68">
        <v>0</v>
      </c>
      <c r="N1144" s="68">
        <v>19848</v>
      </c>
    </row>
    <row r="1145" spans="1:14" x14ac:dyDescent="0.25">
      <c r="A1145" s="69" t="s">
        <v>54</v>
      </c>
      <c r="B1145" s="69" t="s">
        <v>298</v>
      </c>
      <c r="C1145" s="69" t="s">
        <v>174</v>
      </c>
      <c r="D1145" s="69" t="s">
        <v>175</v>
      </c>
      <c r="E1145" s="69"/>
      <c r="F1145" s="68">
        <v>0</v>
      </c>
      <c r="G1145" s="68">
        <v>0</v>
      </c>
      <c r="H1145" s="68">
        <v>0</v>
      </c>
      <c r="I1145" s="68">
        <v>0</v>
      </c>
      <c r="J1145" s="68">
        <v>66592</v>
      </c>
      <c r="K1145" s="68">
        <v>0</v>
      </c>
      <c r="L1145" s="68">
        <v>1328</v>
      </c>
      <c r="M1145" s="68">
        <v>0</v>
      </c>
      <c r="N1145" s="68">
        <v>67920</v>
      </c>
    </row>
    <row r="1146" spans="1:14" x14ac:dyDescent="0.25">
      <c r="A1146" s="69" t="s">
        <v>54</v>
      </c>
      <c r="B1146" s="69" t="s">
        <v>298</v>
      </c>
      <c r="C1146" s="69" t="s">
        <v>176</v>
      </c>
      <c r="D1146" s="69" t="s">
        <v>177</v>
      </c>
      <c r="E1146" s="69"/>
      <c r="F1146" s="68">
        <v>0</v>
      </c>
      <c r="G1146" s="68">
        <v>152576</v>
      </c>
      <c r="H1146" s="68">
        <v>0</v>
      </c>
      <c r="I1146" s="68">
        <v>0</v>
      </c>
      <c r="J1146" s="68">
        <v>0</v>
      </c>
      <c r="K1146" s="68">
        <v>3504</v>
      </c>
      <c r="L1146" s="68">
        <v>0</v>
      </c>
      <c r="M1146" s="68">
        <v>0</v>
      </c>
      <c r="N1146" s="68">
        <v>156080</v>
      </c>
    </row>
    <row r="1147" spans="1:14" x14ac:dyDescent="0.25">
      <c r="A1147" s="69" t="s">
        <v>54</v>
      </c>
      <c r="B1147" s="69" t="s">
        <v>298</v>
      </c>
      <c r="C1147" s="69" t="s">
        <v>178</v>
      </c>
      <c r="D1147" s="69" t="s">
        <v>179</v>
      </c>
      <c r="E1147" s="69"/>
      <c r="F1147" s="68">
        <v>19824</v>
      </c>
      <c r="G1147" s="68">
        <v>9600</v>
      </c>
      <c r="H1147" s="68">
        <v>0</v>
      </c>
      <c r="I1147" s="68">
        <v>0</v>
      </c>
      <c r="J1147" s="68">
        <v>16688</v>
      </c>
      <c r="K1147" s="68">
        <v>9792</v>
      </c>
      <c r="L1147" s="68">
        <v>1968</v>
      </c>
      <c r="M1147" s="68">
        <v>360</v>
      </c>
      <c r="N1147" s="68">
        <v>58232</v>
      </c>
    </row>
    <row r="1148" spans="1:14" x14ac:dyDescent="0.25">
      <c r="A1148" s="69" t="s">
        <v>54</v>
      </c>
      <c r="B1148" s="69" t="s">
        <v>298</v>
      </c>
      <c r="C1148" s="69" t="s">
        <v>180</v>
      </c>
      <c r="D1148" s="69" t="s">
        <v>181</v>
      </c>
      <c r="E1148" s="69"/>
      <c r="F1148" s="68">
        <v>0</v>
      </c>
      <c r="G1148" s="68">
        <v>0</v>
      </c>
      <c r="H1148" s="68">
        <v>0</v>
      </c>
      <c r="I1148" s="68">
        <v>0</v>
      </c>
      <c r="J1148" s="68">
        <v>0</v>
      </c>
      <c r="K1148" s="68">
        <v>0</v>
      </c>
      <c r="L1148" s="68">
        <v>0</v>
      </c>
      <c r="M1148" s="68">
        <v>0</v>
      </c>
      <c r="N1148" s="68">
        <v>0</v>
      </c>
    </row>
    <row r="1149" spans="1:14" x14ac:dyDescent="0.25">
      <c r="A1149" s="69" t="s">
        <v>54</v>
      </c>
      <c r="B1149" s="69" t="s">
        <v>298</v>
      </c>
      <c r="C1149" s="69" t="s">
        <v>182</v>
      </c>
      <c r="D1149" s="69" t="s">
        <v>183</v>
      </c>
      <c r="E1149" s="69"/>
      <c r="F1149" s="68">
        <v>2064</v>
      </c>
      <c r="G1149" s="68">
        <v>0</v>
      </c>
      <c r="H1149" s="68">
        <v>0</v>
      </c>
      <c r="I1149" s="68">
        <v>0</v>
      </c>
      <c r="J1149" s="68">
        <v>0</v>
      </c>
      <c r="K1149" s="68">
        <v>0</v>
      </c>
      <c r="L1149" s="68">
        <v>0</v>
      </c>
      <c r="M1149" s="68">
        <v>0</v>
      </c>
      <c r="N1149" s="68">
        <v>2064</v>
      </c>
    </row>
    <row r="1150" spans="1:14" x14ac:dyDescent="0.25">
      <c r="A1150" s="69" t="s">
        <v>54</v>
      </c>
      <c r="B1150" s="69" t="s">
        <v>298</v>
      </c>
      <c r="C1150" s="69" t="s">
        <v>184</v>
      </c>
      <c r="D1150" s="69" t="s">
        <v>185</v>
      </c>
      <c r="E1150" s="69"/>
      <c r="F1150" s="68">
        <v>0</v>
      </c>
      <c r="G1150" s="68">
        <v>4656</v>
      </c>
      <c r="H1150" s="68">
        <v>0</v>
      </c>
      <c r="I1150" s="68">
        <v>0</v>
      </c>
      <c r="J1150" s="68">
        <v>0</v>
      </c>
      <c r="K1150" s="68">
        <v>7312</v>
      </c>
      <c r="L1150" s="68">
        <v>0</v>
      </c>
      <c r="M1150" s="68">
        <v>168</v>
      </c>
      <c r="N1150" s="68">
        <v>12136</v>
      </c>
    </row>
    <row r="1151" spans="1:14" x14ac:dyDescent="0.25">
      <c r="A1151" s="69" t="s">
        <v>54</v>
      </c>
      <c r="B1151" s="69" t="s">
        <v>298</v>
      </c>
      <c r="C1151" s="69" t="s">
        <v>186</v>
      </c>
      <c r="D1151" s="69" t="s">
        <v>187</v>
      </c>
      <c r="E1151" s="69"/>
      <c r="F1151" s="68">
        <v>0</v>
      </c>
      <c r="G1151" s="68">
        <v>0</v>
      </c>
      <c r="H1151" s="68">
        <v>0</v>
      </c>
      <c r="I1151" s="68">
        <v>0</v>
      </c>
      <c r="J1151" s="68">
        <v>29648</v>
      </c>
      <c r="K1151" s="68">
        <v>0</v>
      </c>
      <c r="L1151" s="68">
        <v>0</v>
      </c>
      <c r="M1151" s="68">
        <v>0</v>
      </c>
      <c r="N1151" s="68">
        <v>29648</v>
      </c>
    </row>
    <row r="1152" spans="1:14" x14ac:dyDescent="0.25">
      <c r="A1152" s="69" t="s">
        <v>54</v>
      </c>
      <c r="B1152" s="69" t="s">
        <v>298</v>
      </c>
      <c r="C1152" s="69" t="s">
        <v>188</v>
      </c>
      <c r="D1152" s="69" t="s">
        <v>189</v>
      </c>
      <c r="E1152" s="69"/>
      <c r="F1152" s="68">
        <v>12528</v>
      </c>
      <c r="G1152" s="68">
        <v>6672</v>
      </c>
      <c r="H1152" s="68">
        <v>0</v>
      </c>
      <c r="I1152" s="68">
        <v>0</v>
      </c>
      <c r="J1152" s="68">
        <v>59824</v>
      </c>
      <c r="K1152" s="68">
        <v>0</v>
      </c>
      <c r="L1152" s="68">
        <v>2357</v>
      </c>
      <c r="M1152" s="68">
        <v>0</v>
      </c>
      <c r="N1152" s="68">
        <v>81381</v>
      </c>
    </row>
    <row r="1153" spans="1:14" x14ac:dyDescent="0.25">
      <c r="A1153" s="69" t="s">
        <v>54</v>
      </c>
      <c r="B1153" s="69" t="s">
        <v>298</v>
      </c>
      <c r="C1153" s="69" t="s">
        <v>190</v>
      </c>
      <c r="D1153" s="69" t="s">
        <v>191</v>
      </c>
      <c r="E1153" s="69"/>
      <c r="F1153" s="68">
        <v>0</v>
      </c>
      <c r="G1153" s="68">
        <v>1984</v>
      </c>
      <c r="H1153" s="68">
        <v>0</v>
      </c>
      <c r="I1153" s="68">
        <v>0</v>
      </c>
      <c r="J1153" s="68">
        <v>0</v>
      </c>
      <c r="K1153" s="68">
        <v>0</v>
      </c>
      <c r="L1153" s="68">
        <v>0</v>
      </c>
      <c r="M1153" s="68">
        <v>0</v>
      </c>
      <c r="N1153" s="68">
        <v>1984</v>
      </c>
    </row>
    <row r="1154" spans="1:14" x14ac:dyDescent="0.25">
      <c r="A1154" s="69" t="s">
        <v>54</v>
      </c>
      <c r="B1154" s="69" t="s">
        <v>298</v>
      </c>
      <c r="C1154" s="69" t="s">
        <v>192</v>
      </c>
      <c r="D1154" s="69" t="s">
        <v>193</v>
      </c>
      <c r="E1154" s="69"/>
      <c r="F1154" s="68">
        <v>0</v>
      </c>
      <c r="G1154" s="68">
        <v>1152</v>
      </c>
      <c r="H1154" s="68">
        <v>0</v>
      </c>
      <c r="I1154" s="68">
        <v>0</v>
      </c>
      <c r="J1154" s="68">
        <v>0</v>
      </c>
      <c r="K1154" s="68">
        <v>26016</v>
      </c>
      <c r="L1154" s="68">
        <v>0</v>
      </c>
      <c r="M1154" s="68">
        <v>2639</v>
      </c>
      <c r="N1154" s="68">
        <v>29807</v>
      </c>
    </row>
    <row r="1155" spans="1:14" x14ac:dyDescent="0.25">
      <c r="A1155" s="69" t="s">
        <v>54</v>
      </c>
      <c r="B1155" s="69" t="s">
        <v>298</v>
      </c>
      <c r="C1155" s="69" t="s">
        <v>194</v>
      </c>
      <c r="D1155" s="69" t="s">
        <v>195</v>
      </c>
      <c r="E1155" s="69"/>
      <c r="F1155" s="68">
        <v>135840</v>
      </c>
      <c r="G1155" s="68">
        <v>0</v>
      </c>
      <c r="H1155" s="68">
        <v>0</v>
      </c>
      <c r="I1155" s="68">
        <v>17920</v>
      </c>
      <c r="J1155" s="68">
        <v>0</v>
      </c>
      <c r="K1155" s="68">
        <v>0</v>
      </c>
      <c r="L1155" s="68">
        <v>0</v>
      </c>
      <c r="M1155" s="68">
        <v>0</v>
      </c>
      <c r="N1155" s="68">
        <v>153760</v>
      </c>
    </row>
    <row r="1156" spans="1:14" x14ac:dyDescent="0.25">
      <c r="A1156" s="69" t="s">
        <v>54</v>
      </c>
      <c r="B1156" s="69" t="s">
        <v>298</v>
      </c>
      <c r="C1156" s="69" t="s">
        <v>196</v>
      </c>
      <c r="D1156" s="69" t="s">
        <v>197</v>
      </c>
      <c r="E1156" s="69"/>
      <c r="F1156" s="68">
        <v>16688</v>
      </c>
      <c r="G1156" s="68">
        <v>0</v>
      </c>
      <c r="H1156" s="68">
        <v>0</v>
      </c>
      <c r="I1156" s="68">
        <v>0</v>
      </c>
      <c r="J1156" s="68">
        <v>0</v>
      </c>
      <c r="K1156" s="68">
        <v>0</v>
      </c>
      <c r="L1156" s="68">
        <v>0</v>
      </c>
      <c r="M1156" s="68">
        <v>0</v>
      </c>
      <c r="N1156" s="68">
        <v>16688</v>
      </c>
    </row>
    <row r="1157" spans="1:14" x14ac:dyDescent="0.25">
      <c r="A1157" s="69" t="s">
        <v>54</v>
      </c>
      <c r="B1157" s="69" t="s">
        <v>298</v>
      </c>
      <c r="C1157" s="69" t="s">
        <v>198</v>
      </c>
      <c r="D1157" s="69" t="s">
        <v>199</v>
      </c>
      <c r="E1157" s="69"/>
      <c r="F1157" s="68">
        <v>0</v>
      </c>
      <c r="G1157" s="68">
        <v>0</v>
      </c>
      <c r="H1157" s="68">
        <v>0</v>
      </c>
      <c r="I1157" s="68">
        <v>0</v>
      </c>
      <c r="J1157" s="68">
        <v>0</v>
      </c>
      <c r="K1157" s="68">
        <v>65520</v>
      </c>
      <c r="L1157" s="68">
        <v>0</v>
      </c>
      <c r="M1157" s="68">
        <v>2830</v>
      </c>
      <c r="N1157" s="68">
        <v>68350</v>
      </c>
    </row>
    <row r="1158" spans="1:14" x14ac:dyDescent="0.25">
      <c r="A1158" s="69" t="s">
        <v>54</v>
      </c>
      <c r="B1158" s="69" t="s">
        <v>298</v>
      </c>
      <c r="C1158" s="69" t="s">
        <v>200</v>
      </c>
      <c r="D1158" s="69" t="s">
        <v>201</v>
      </c>
      <c r="E1158" s="69"/>
      <c r="F1158" s="68">
        <v>0</v>
      </c>
      <c r="G1158" s="68">
        <v>0</v>
      </c>
      <c r="H1158" s="68">
        <v>0</v>
      </c>
      <c r="I1158" s="68">
        <v>0</v>
      </c>
      <c r="J1158" s="68">
        <v>0</v>
      </c>
      <c r="K1158" s="68">
        <v>0</v>
      </c>
      <c r="L1158" s="68">
        <v>0</v>
      </c>
      <c r="M1158" s="68">
        <v>0</v>
      </c>
      <c r="N1158" s="68">
        <v>0</v>
      </c>
    </row>
    <row r="1159" spans="1:14" x14ac:dyDescent="0.25">
      <c r="A1159" s="69" t="s">
        <v>54</v>
      </c>
      <c r="B1159" s="69" t="s">
        <v>298</v>
      </c>
      <c r="C1159" s="69" t="s">
        <v>202</v>
      </c>
      <c r="D1159" s="69" t="s">
        <v>203</v>
      </c>
      <c r="E1159" s="69"/>
      <c r="F1159" s="68">
        <v>240</v>
      </c>
      <c r="G1159" s="68">
        <v>0</v>
      </c>
      <c r="H1159" s="68">
        <v>0</v>
      </c>
      <c r="I1159" s="68">
        <v>0</v>
      </c>
      <c r="J1159" s="68">
        <v>3072</v>
      </c>
      <c r="K1159" s="68">
        <v>97696</v>
      </c>
      <c r="L1159" s="68">
        <v>0</v>
      </c>
      <c r="M1159" s="68">
        <v>11090</v>
      </c>
      <c r="N1159" s="68">
        <v>112098</v>
      </c>
    </row>
    <row r="1160" spans="1:14" x14ac:dyDescent="0.25">
      <c r="A1160" s="69" t="s">
        <v>54</v>
      </c>
      <c r="B1160" s="69" t="s">
        <v>298</v>
      </c>
      <c r="C1160" s="69" t="s">
        <v>204</v>
      </c>
      <c r="D1160" s="69" t="s">
        <v>205</v>
      </c>
      <c r="E1160" s="69"/>
      <c r="F1160" s="68">
        <v>0</v>
      </c>
      <c r="G1160" s="68">
        <v>0</v>
      </c>
      <c r="H1160" s="68">
        <v>0</v>
      </c>
      <c r="I1160" s="68">
        <v>0</v>
      </c>
      <c r="J1160" s="68">
        <v>0</v>
      </c>
      <c r="K1160" s="68">
        <v>0</v>
      </c>
      <c r="L1160" s="68">
        <v>0</v>
      </c>
      <c r="M1160" s="68">
        <v>0</v>
      </c>
      <c r="N1160" s="68">
        <v>0</v>
      </c>
    </row>
    <row r="1161" spans="1:14" x14ac:dyDescent="0.25">
      <c r="A1161" s="69" t="s">
        <v>54</v>
      </c>
      <c r="B1161" s="69" t="s">
        <v>298</v>
      </c>
      <c r="C1161" s="69" t="s">
        <v>206</v>
      </c>
      <c r="D1161" s="69" t="s">
        <v>207</v>
      </c>
      <c r="E1161" s="69"/>
      <c r="F1161" s="68">
        <v>0</v>
      </c>
      <c r="G1161" s="68">
        <v>0</v>
      </c>
      <c r="H1161" s="68">
        <v>0</v>
      </c>
      <c r="I1161" s="68">
        <v>0</v>
      </c>
      <c r="J1161" s="68">
        <v>0</v>
      </c>
      <c r="K1161" s="68">
        <v>19072</v>
      </c>
      <c r="L1161" s="68">
        <v>0</v>
      </c>
      <c r="M1161" s="68">
        <v>0</v>
      </c>
      <c r="N1161" s="68">
        <v>19072</v>
      </c>
    </row>
    <row r="1162" spans="1:14" x14ac:dyDescent="0.25">
      <c r="A1162" s="69" t="s">
        <v>54</v>
      </c>
      <c r="B1162" s="69" t="s">
        <v>298</v>
      </c>
      <c r="C1162" s="69" t="s">
        <v>208</v>
      </c>
      <c r="D1162" s="69" t="s">
        <v>209</v>
      </c>
      <c r="E1162" s="69"/>
      <c r="F1162" s="68">
        <v>0</v>
      </c>
      <c r="G1162" s="68">
        <v>80512</v>
      </c>
      <c r="H1162" s="68">
        <v>39312</v>
      </c>
      <c r="I1162" s="68">
        <v>0</v>
      </c>
      <c r="J1162" s="68">
        <v>0</v>
      </c>
      <c r="K1162" s="68">
        <v>768</v>
      </c>
      <c r="L1162" s="68">
        <v>0</v>
      </c>
      <c r="M1162" s="68">
        <v>0</v>
      </c>
      <c r="N1162" s="68">
        <v>120592</v>
      </c>
    </row>
    <row r="1163" spans="1:14" x14ac:dyDescent="0.25">
      <c r="A1163" s="69" t="s">
        <v>54</v>
      </c>
      <c r="B1163" s="69" t="s">
        <v>298</v>
      </c>
      <c r="C1163" s="69" t="s">
        <v>210</v>
      </c>
      <c r="D1163" s="69" t="s">
        <v>211</v>
      </c>
      <c r="E1163" s="69"/>
      <c r="F1163" s="68">
        <v>0</v>
      </c>
      <c r="G1163" s="68">
        <v>0</v>
      </c>
      <c r="H1163" s="68">
        <v>0</v>
      </c>
      <c r="I1163" s="68">
        <v>0</v>
      </c>
      <c r="J1163" s="68">
        <v>33488</v>
      </c>
      <c r="K1163" s="68">
        <v>0</v>
      </c>
      <c r="L1163" s="68">
        <v>240</v>
      </c>
      <c r="M1163" s="68">
        <v>0</v>
      </c>
      <c r="N1163" s="68">
        <v>33728</v>
      </c>
    </row>
    <row r="1164" spans="1:14" x14ac:dyDescent="0.25">
      <c r="A1164" s="69" t="s">
        <v>54</v>
      </c>
      <c r="B1164" s="69" t="s">
        <v>298</v>
      </c>
      <c r="C1164" s="69" t="s">
        <v>212</v>
      </c>
      <c r="D1164" s="69" t="s">
        <v>213</v>
      </c>
      <c r="E1164" s="69"/>
      <c r="F1164" s="68">
        <v>0</v>
      </c>
      <c r="G1164" s="68">
        <v>0</v>
      </c>
      <c r="H1164" s="68">
        <v>0</v>
      </c>
      <c r="I1164" s="68">
        <v>0</v>
      </c>
      <c r="J1164" s="68">
        <v>0</v>
      </c>
      <c r="K1164" s="68">
        <v>0</v>
      </c>
      <c r="L1164" s="68">
        <v>2989</v>
      </c>
      <c r="M1164" s="68">
        <v>0</v>
      </c>
      <c r="N1164" s="68">
        <v>2989</v>
      </c>
    </row>
    <row r="1165" spans="1:14" x14ac:dyDescent="0.25">
      <c r="A1165" s="69" t="s">
        <v>54</v>
      </c>
      <c r="B1165" s="69" t="s">
        <v>298</v>
      </c>
      <c r="C1165" s="69" t="s">
        <v>214</v>
      </c>
      <c r="D1165" s="69" t="s">
        <v>215</v>
      </c>
      <c r="E1165" s="69"/>
      <c r="F1165" s="68">
        <v>0</v>
      </c>
      <c r="G1165" s="68">
        <v>0</v>
      </c>
      <c r="H1165" s="68">
        <v>0</v>
      </c>
      <c r="I1165" s="68">
        <v>0</v>
      </c>
      <c r="J1165" s="68">
        <v>384</v>
      </c>
      <c r="K1165" s="68">
        <v>0</v>
      </c>
      <c r="L1165" s="68">
        <v>0</v>
      </c>
      <c r="M1165" s="68">
        <v>0</v>
      </c>
      <c r="N1165" s="68">
        <v>384</v>
      </c>
    </row>
    <row r="1166" spans="1:14" x14ac:dyDescent="0.25">
      <c r="A1166" s="69" t="s">
        <v>54</v>
      </c>
      <c r="B1166" s="69" t="s">
        <v>298</v>
      </c>
      <c r="C1166" s="69" t="s">
        <v>216</v>
      </c>
      <c r="D1166" s="69" t="s">
        <v>217</v>
      </c>
      <c r="E1166" s="69"/>
      <c r="F1166" s="68">
        <v>15600</v>
      </c>
      <c r="G1166" s="68">
        <v>0</v>
      </c>
      <c r="H1166" s="68">
        <v>0</v>
      </c>
      <c r="I1166" s="68">
        <v>0</v>
      </c>
      <c r="J1166" s="68">
        <v>0</v>
      </c>
      <c r="K1166" s="68">
        <v>0</v>
      </c>
      <c r="L1166" s="68">
        <v>0</v>
      </c>
      <c r="M1166" s="68">
        <v>0</v>
      </c>
      <c r="N1166" s="68">
        <v>15600</v>
      </c>
    </row>
    <row r="1167" spans="1:14" x14ac:dyDescent="0.25">
      <c r="A1167" s="69" t="s">
        <v>54</v>
      </c>
      <c r="B1167" s="69" t="s">
        <v>298</v>
      </c>
      <c r="C1167" s="69" t="s">
        <v>218</v>
      </c>
      <c r="D1167" s="69" t="s">
        <v>219</v>
      </c>
      <c r="E1167" s="69"/>
      <c r="F1167" s="68">
        <v>22992</v>
      </c>
      <c r="G1167" s="68">
        <v>0</v>
      </c>
      <c r="H1167" s="68">
        <v>0</v>
      </c>
      <c r="I1167" s="68">
        <v>0</v>
      </c>
      <c r="J1167" s="68">
        <v>9568</v>
      </c>
      <c r="K1167" s="68">
        <v>0</v>
      </c>
      <c r="L1167" s="68">
        <v>25008</v>
      </c>
      <c r="M1167" s="68">
        <v>0</v>
      </c>
      <c r="N1167" s="68">
        <v>57568</v>
      </c>
    </row>
    <row r="1168" spans="1:14" x14ac:dyDescent="0.25">
      <c r="A1168" s="69" t="s">
        <v>54</v>
      </c>
      <c r="B1168" s="69" t="s">
        <v>298</v>
      </c>
      <c r="C1168" s="69" t="s">
        <v>220</v>
      </c>
      <c r="D1168" s="69" t="s">
        <v>221</v>
      </c>
      <c r="E1168" s="69"/>
      <c r="F1168" s="68">
        <v>203376</v>
      </c>
      <c r="G1168" s="68">
        <v>0</v>
      </c>
      <c r="H1168" s="68">
        <v>0</v>
      </c>
      <c r="I1168" s="68">
        <v>0</v>
      </c>
      <c r="J1168" s="68">
        <v>0</v>
      </c>
      <c r="K1168" s="68">
        <v>0</v>
      </c>
      <c r="L1168" s="68">
        <v>0</v>
      </c>
      <c r="M1168" s="68">
        <v>0</v>
      </c>
      <c r="N1168" s="68">
        <v>203376</v>
      </c>
    </row>
    <row r="1169" spans="1:14" x14ac:dyDescent="0.25">
      <c r="A1169" s="69" t="s">
        <v>54</v>
      </c>
      <c r="B1169" s="69" t="s">
        <v>298</v>
      </c>
      <c r="C1169" s="69" t="s">
        <v>222</v>
      </c>
      <c r="D1169" s="69" t="s">
        <v>223</v>
      </c>
      <c r="E1169" s="69"/>
      <c r="F1169" s="68">
        <v>47584</v>
      </c>
      <c r="G1169" s="68">
        <v>0</v>
      </c>
      <c r="H1169" s="68">
        <v>0</v>
      </c>
      <c r="I1169" s="68">
        <v>0</v>
      </c>
      <c r="J1169" s="68">
        <v>0</v>
      </c>
      <c r="K1169" s="68">
        <v>0</v>
      </c>
      <c r="L1169" s="68">
        <v>0</v>
      </c>
      <c r="M1169" s="68">
        <v>0</v>
      </c>
      <c r="N1169" s="68">
        <v>47584</v>
      </c>
    </row>
    <row r="1170" spans="1:14" x14ac:dyDescent="0.25">
      <c r="A1170" s="69" t="s">
        <v>54</v>
      </c>
      <c r="B1170" s="69" t="s">
        <v>298</v>
      </c>
      <c r="C1170" s="69" t="s">
        <v>224</v>
      </c>
      <c r="D1170" s="69" t="s">
        <v>225</v>
      </c>
      <c r="E1170" s="69"/>
      <c r="F1170" s="68">
        <v>0</v>
      </c>
      <c r="G1170" s="68">
        <v>0</v>
      </c>
      <c r="H1170" s="68">
        <v>0</v>
      </c>
      <c r="I1170" s="68">
        <v>0</v>
      </c>
      <c r="J1170" s="68">
        <v>0</v>
      </c>
      <c r="K1170" s="68">
        <v>0</v>
      </c>
      <c r="L1170" s="68">
        <v>0</v>
      </c>
      <c r="M1170" s="68">
        <v>0</v>
      </c>
      <c r="N1170" s="68">
        <v>0</v>
      </c>
    </row>
    <row r="1171" spans="1:14" x14ac:dyDescent="0.25">
      <c r="A1171" s="69" t="s">
        <v>54</v>
      </c>
      <c r="B1171" s="69" t="s">
        <v>298</v>
      </c>
      <c r="C1171" s="69" t="s">
        <v>226</v>
      </c>
      <c r="D1171" s="69" t="s">
        <v>227</v>
      </c>
      <c r="E1171" s="69"/>
      <c r="F1171" s="68">
        <v>489664</v>
      </c>
      <c r="G1171" s="68">
        <v>257152</v>
      </c>
      <c r="H1171" s="68">
        <v>39312</v>
      </c>
      <c r="I1171" s="68">
        <v>17920</v>
      </c>
      <c r="J1171" s="68">
        <v>226128</v>
      </c>
      <c r="K1171" s="68">
        <v>229680</v>
      </c>
      <c r="L1171" s="68">
        <v>33946</v>
      </c>
      <c r="M1171" s="68">
        <v>17087</v>
      </c>
      <c r="N1171" s="68">
        <v>1310889</v>
      </c>
    </row>
    <row r="1172" spans="1:14" x14ac:dyDescent="0.25">
      <c r="D1172" s="67" t="s">
        <v>228</v>
      </c>
      <c r="E1172" s="67"/>
    </row>
    <row r="1173" spans="1:14" x14ac:dyDescent="0.25">
      <c r="A1173" s="69" t="s">
        <v>54</v>
      </c>
      <c r="B1173" s="69" t="s">
        <v>298</v>
      </c>
      <c r="C1173" s="69" t="s">
        <v>229</v>
      </c>
      <c r="D1173" s="69" t="s">
        <v>230</v>
      </c>
      <c r="E1173" s="69"/>
      <c r="F1173" s="68">
        <v>0</v>
      </c>
      <c r="G1173" s="68">
        <v>0</v>
      </c>
      <c r="H1173" s="68">
        <v>0</v>
      </c>
      <c r="I1173" s="68">
        <v>0</v>
      </c>
      <c r="J1173" s="68">
        <v>0</v>
      </c>
      <c r="K1173" s="68">
        <v>0</v>
      </c>
      <c r="L1173" s="68">
        <v>0</v>
      </c>
      <c r="M1173" s="68">
        <v>0</v>
      </c>
      <c r="N1173" s="68">
        <v>0</v>
      </c>
    </row>
    <row r="1174" spans="1:14" x14ac:dyDescent="0.25">
      <c r="A1174" s="69" t="s">
        <v>54</v>
      </c>
      <c r="B1174" s="69" t="s">
        <v>298</v>
      </c>
      <c r="C1174" s="69" t="s">
        <v>231</v>
      </c>
      <c r="D1174" s="69" t="s">
        <v>232</v>
      </c>
      <c r="E1174" s="69"/>
      <c r="F1174" s="68">
        <v>0</v>
      </c>
      <c r="G1174" s="68">
        <v>0</v>
      </c>
      <c r="H1174" s="68">
        <v>0</v>
      </c>
      <c r="I1174" s="68">
        <v>0</v>
      </c>
      <c r="J1174" s="68">
        <v>0</v>
      </c>
      <c r="K1174" s="68">
        <v>0</v>
      </c>
      <c r="L1174" s="68">
        <v>0</v>
      </c>
      <c r="M1174" s="68">
        <v>0</v>
      </c>
      <c r="N1174" s="68">
        <v>0</v>
      </c>
    </row>
    <row r="1175" spans="1:14" x14ac:dyDescent="0.25">
      <c r="A1175" s="69" t="s">
        <v>54</v>
      </c>
      <c r="B1175" s="69" t="s">
        <v>298</v>
      </c>
      <c r="C1175" s="69" t="s">
        <v>233</v>
      </c>
      <c r="D1175" s="69" t="s">
        <v>234</v>
      </c>
      <c r="E1175" s="69"/>
      <c r="F1175" s="68">
        <v>0</v>
      </c>
      <c r="G1175" s="68">
        <v>0</v>
      </c>
      <c r="H1175" s="68">
        <v>0</v>
      </c>
      <c r="I1175" s="68">
        <v>0</v>
      </c>
      <c r="J1175" s="68">
        <v>0</v>
      </c>
      <c r="K1175" s="68">
        <v>0</v>
      </c>
      <c r="L1175" s="68">
        <v>0</v>
      </c>
      <c r="M1175" s="68">
        <v>0</v>
      </c>
      <c r="N1175" s="68">
        <v>0</v>
      </c>
    </row>
    <row r="1176" spans="1:14" x14ac:dyDescent="0.25">
      <c r="A1176" s="69" t="s">
        <v>54</v>
      </c>
      <c r="B1176" s="69" t="s">
        <v>298</v>
      </c>
      <c r="C1176" s="69" t="s">
        <v>235</v>
      </c>
      <c r="D1176" s="69" t="s">
        <v>236</v>
      </c>
      <c r="E1176" s="69"/>
      <c r="F1176" s="68">
        <v>0</v>
      </c>
      <c r="G1176" s="68">
        <v>0</v>
      </c>
      <c r="H1176" s="68">
        <v>0</v>
      </c>
      <c r="I1176" s="68">
        <v>0</v>
      </c>
      <c r="J1176" s="68">
        <v>0</v>
      </c>
      <c r="K1176" s="68">
        <v>0</v>
      </c>
      <c r="L1176" s="68">
        <v>0</v>
      </c>
      <c r="M1176" s="68">
        <v>0</v>
      </c>
      <c r="N1176" s="68">
        <v>0</v>
      </c>
    </row>
    <row r="1177" spans="1:14" x14ac:dyDescent="0.25">
      <c r="A1177" s="69" t="s">
        <v>54</v>
      </c>
      <c r="B1177" s="69" t="s">
        <v>298</v>
      </c>
      <c r="C1177" s="69" t="s">
        <v>237</v>
      </c>
      <c r="D1177" s="69" t="s">
        <v>238</v>
      </c>
      <c r="E1177" s="69"/>
      <c r="F1177" s="68">
        <v>0</v>
      </c>
      <c r="G1177" s="68">
        <v>0</v>
      </c>
      <c r="H1177" s="68">
        <v>0</v>
      </c>
      <c r="I1177" s="68">
        <v>0</v>
      </c>
      <c r="J1177" s="68">
        <v>0</v>
      </c>
      <c r="K1177" s="68">
        <v>0</v>
      </c>
      <c r="L1177" s="68">
        <v>0</v>
      </c>
      <c r="M1177" s="68">
        <v>0</v>
      </c>
      <c r="N1177" s="68">
        <v>0</v>
      </c>
    </row>
    <row r="1180" spans="1:14" x14ac:dyDescent="0.25">
      <c r="A1180" s="67" t="s">
        <v>299</v>
      </c>
    </row>
    <row r="1181" spans="1:14" x14ac:dyDescent="0.25">
      <c r="A1181" s="69" t="s">
        <v>0</v>
      </c>
      <c r="B1181" s="69" t="s">
        <v>162</v>
      </c>
      <c r="C1181" s="69" t="s">
        <v>115</v>
      </c>
      <c r="D1181" s="67" t="s">
        <v>129</v>
      </c>
      <c r="E1181" s="67"/>
      <c r="F1181" s="68" t="s">
        <v>163</v>
      </c>
      <c r="G1181" s="68" t="s">
        <v>164</v>
      </c>
      <c r="H1181" s="68" t="s">
        <v>165</v>
      </c>
      <c r="I1181" s="68" t="s">
        <v>166</v>
      </c>
      <c r="J1181" s="68" t="s">
        <v>167</v>
      </c>
      <c r="K1181" s="68" t="s">
        <v>168</v>
      </c>
      <c r="L1181" s="68" t="s">
        <v>169</v>
      </c>
      <c r="M1181" s="68" t="s">
        <v>170</v>
      </c>
      <c r="N1181" s="68" t="s">
        <v>1</v>
      </c>
    </row>
    <row r="1182" spans="1:14" x14ac:dyDescent="0.25">
      <c r="A1182" s="69" t="s">
        <v>26</v>
      </c>
      <c r="B1182" s="69" t="s">
        <v>300</v>
      </c>
      <c r="C1182" s="69" t="s">
        <v>172</v>
      </c>
      <c r="D1182" s="69" t="s">
        <v>173</v>
      </c>
      <c r="E1182" s="69"/>
      <c r="F1182" s="68">
        <v>12048</v>
      </c>
      <c r="G1182" s="68">
        <v>0</v>
      </c>
      <c r="H1182" s="68">
        <v>0</v>
      </c>
      <c r="I1182" s="68">
        <v>0</v>
      </c>
      <c r="J1182" s="68">
        <v>0</v>
      </c>
      <c r="K1182" s="68">
        <v>0</v>
      </c>
      <c r="L1182" s="68">
        <v>17599</v>
      </c>
      <c r="M1182" s="68">
        <v>0</v>
      </c>
      <c r="N1182" s="68">
        <v>29647</v>
      </c>
    </row>
    <row r="1183" spans="1:14" x14ac:dyDescent="0.25">
      <c r="A1183" s="69" t="s">
        <v>26</v>
      </c>
      <c r="B1183" s="69" t="s">
        <v>300</v>
      </c>
      <c r="C1183" s="69" t="s">
        <v>174</v>
      </c>
      <c r="D1183" s="69" t="s">
        <v>175</v>
      </c>
      <c r="E1183" s="69"/>
      <c r="F1183" s="68">
        <v>0</v>
      </c>
      <c r="G1183" s="68">
        <v>0</v>
      </c>
      <c r="H1183" s="68">
        <v>0</v>
      </c>
      <c r="I1183" s="68">
        <v>0</v>
      </c>
      <c r="J1183" s="68">
        <v>87632</v>
      </c>
      <c r="K1183" s="68">
        <v>0</v>
      </c>
      <c r="L1183" s="68">
        <v>2028</v>
      </c>
      <c r="M1183" s="68">
        <v>0</v>
      </c>
      <c r="N1183" s="68">
        <v>89660</v>
      </c>
    </row>
    <row r="1184" spans="1:14" x14ac:dyDescent="0.25">
      <c r="A1184" s="69" t="s">
        <v>26</v>
      </c>
      <c r="B1184" s="69" t="s">
        <v>300</v>
      </c>
      <c r="C1184" s="69" t="s">
        <v>176</v>
      </c>
      <c r="D1184" s="69" t="s">
        <v>177</v>
      </c>
      <c r="E1184" s="69"/>
      <c r="F1184" s="68">
        <v>0</v>
      </c>
      <c r="G1184" s="68">
        <v>334064</v>
      </c>
      <c r="H1184" s="68">
        <v>0</v>
      </c>
      <c r="I1184" s="68">
        <v>0</v>
      </c>
      <c r="J1184" s="68">
        <v>9984</v>
      </c>
      <c r="K1184" s="68">
        <v>864</v>
      </c>
      <c r="L1184" s="68">
        <v>0</v>
      </c>
      <c r="M1184" s="68">
        <v>0</v>
      </c>
      <c r="N1184" s="68">
        <v>344912</v>
      </c>
    </row>
    <row r="1185" spans="1:14" x14ac:dyDescent="0.25">
      <c r="A1185" s="69" t="s">
        <v>26</v>
      </c>
      <c r="B1185" s="69" t="s">
        <v>300</v>
      </c>
      <c r="C1185" s="69" t="s">
        <v>178</v>
      </c>
      <c r="D1185" s="69" t="s">
        <v>179</v>
      </c>
      <c r="E1185" s="69"/>
      <c r="F1185" s="68">
        <v>31920</v>
      </c>
      <c r="G1185" s="68">
        <v>36096</v>
      </c>
      <c r="H1185" s="68">
        <v>0</v>
      </c>
      <c r="I1185" s="68">
        <v>0</v>
      </c>
      <c r="J1185" s="68">
        <v>69920</v>
      </c>
      <c r="K1185" s="68">
        <v>6592</v>
      </c>
      <c r="L1185" s="68">
        <v>6276</v>
      </c>
      <c r="M1185" s="68">
        <v>0</v>
      </c>
      <c r="N1185" s="68">
        <v>150804</v>
      </c>
    </row>
    <row r="1186" spans="1:14" x14ac:dyDescent="0.25">
      <c r="A1186" s="69" t="s">
        <v>26</v>
      </c>
      <c r="B1186" s="69" t="s">
        <v>300</v>
      </c>
      <c r="C1186" s="69" t="s">
        <v>180</v>
      </c>
      <c r="D1186" s="69" t="s">
        <v>181</v>
      </c>
      <c r="E1186" s="69"/>
      <c r="F1186" s="68">
        <v>0</v>
      </c>
      <c r="G1186" s="68">
        <v>0</v>
      </c>
      <c r="H1186" s="68">
        <v>0</v>
      </c>
      <c r="I1186" s="68">
        <v>0</v>
      </c>
      <c r="J1186" s="68">
        <v>0</v>
      </c>
      <c r="K1186" s="68">
        <v>0</v>
      </c>
      <c r="L1186" s="68">
        <v>0</v>
      </c>
      <c r="M1186" s="68">
        <v>0</v>
      </c>
      <c r="N1186" s="68">
        <v>0</v>
      </c>
    </row>
    <row r="1187" spans="1:14" x14ac:dyDescent="0.25">
      <c r="A1187" s="69" t="s">
        <v>26</v>
      </c>
      <c r="B1187" s="69" t="s">
        <v>300</v>
      </c>
      <c r="C1187" s="69" t="s">
        <v>182</v>
      </c>
      <c r="D1187" s="69" t="s">
        <v>183</v>
      </c>
      <c r="E1187" s="69"/>
      <c r="F1187" s="68">
        <v>5520</v>
      </c>
      <c r="G1187" s="68">
        <v>0</v>
      </c>
      <c r="H1187" s="68">
        <v>0</v>
      </c>
      <c r="I1187" s="68">
        <v>0</v>
      </c>
      <c r="J1187" s="68">
        <v>1056</v>
      </c>
      <c r="K1187" s="68">
        <v>0</v>
      </c>
      <c r="L1187" s="68">
        <v>15780</v>
      </c>
      <c r="M1187" s="68">
        <v>0</v>
      </c>
      <c r="N1187" s="68">
        <v>22356</v>
      </c>
    </row>
    <row r="1188" spans="1:14" x14ac:dyDescent="0.25">
      <c r="A1188" s="69" t="s">
        <v>26</v>
      </c>
      <c r="B1188" s="69" t="s">
        <v>300</v>
      </c>
      <c r="C1188" s="69" t="s">
        <v>184</v>
      </c>
      <c r="D1188" s="69" t="s">
        <v>185</v>
      </c>
      <c r="E1188" s="69"/>
      <c r="F1188" s="68">
        <v>0</v>
      </c>
      <c r="G1188" s="68">
        <v>7872</v>
      </c>
      <c r="H1188" s="68">
        <v>0</v>
      </c>
      <c r="I1188" s="68">
        <v>0</v>
      </c>
      <c r="J1188" s="68">
        <v>0</v>
      </c>
      <c r="K1188" s="68">
        <v>16016</v>
      </c>
      <c r="L1188" s="68">
        <v>0</v>
      </c>
      <c r="M1188" s="68">
        <v>5070</v>
      </c>
      <c r="N1188" s="68">
        <v>28958</v>
      </c>
    </row>
    <row r="1189" spans="1:14" x14ac:dyDescent="0.25">
      <c r="A1189" s="69" t="s">
        <v>26</v>
      </c>
      <c r="B1189" s="69" t="s">
        <v>300</v>
      </c>
      <c r="C1189" s="69" t="s">
        <v>186</v>
      </c>
      <c r="D1189" s="69" t="s">
        <v>187</v>
      </c>
      <c r="E1189" s="69"/>
      <c r="F1189" s="68">
        <v>0</v>
      </c>
      <c r="G1189" s="68">
        <v>0</v>
      </c>
      <c r="H1189" s="68">
        <v>0</v>
      </c>
      <c r="I1189" s="68">
        <v>0</v>
      </c>
      <c r="J1189" s="68">
        <v>9024</v>
      </c>
      <c r="K1189" s="68">
        <v>0</v>
      </c>
      <c r="L1189" s="68">
        <v>32520</v>
      </c>
      <c r="M1189" s="68">
        <v>0</v>
      </c>
      <c r="N1189" s="68">
        <v>41544</v>
      </c>
    </row>
    <row r="1190" spans="1:14" x14ac:dyDescent="0.25">
      <c r="A1190" s="69" t="s">
        <v>26</v>
      </c>
      <c r="B1190" s="69" t="s">
        <v>300</v>
      </c>
      <c r="C1190" s="69" t="s">
        <v>188</v>
      </c>
      <c r="D1190" s="69" t="s">
        <v>189</v>
      </c>
      <c r="E1190" s="69"/>
      <c r="F1190" s="68">
        <v>4560</v>
      </c>
      <c r="G1190" s="68">
        <v>27856</v>
      </c>
      <c r="H1190" s="68">
        <v>0</v>
      </c>
      <c r="I1190" s="68">
        <v>0</v>
      </c>
      <c r="J1190" s="68">
        <v>138880</v>
      </c>
      <c r="K1190" s="68">
        <v>0</v>
      </c>
      <c r="L1190" s="68">
        <v>12569</v>
      </c>
      <c r="M1190" s="68">
        <v>0</v>
      </c>
      <c r="N1190" s="68">
        <v>183865</v>
      </c>
    </row>
    <row r="1191" spans="1:14" x14ac:dyDescent="0.25">
      <c r="A1191" s="69" t="s">
        <v>26</v>
      </c>
      <c r="B1191" s="69" t="s">
        <v>300</v>
      </c>
      <c r="C1191" s="69" t="s">
        <v>190</v>
      </c>
      <c r="D1191" s="69" t="s">
        <v>191</v>
      </c>
      <c r="E1191" s="69"/>
      <c r="F1191" s="68">
        <v>0</v>
      </c>
      <c r="G1191" s="68">
        <v>2048</v>
      </c>
      <c r="H1191" s="68">
        <v>0</v>
      </c>
      <c r="I1191" s="68">
        <v>0</v>
      </c>
      <c r="J1191" s="68">
        <v>0</v>
      </c>
      <c r="K1191" s="68">
        <v>0</v>
      </c>
      <c r="L1191" s="68">
        <v>0</v>
      </c>
      <c r="M1191" s="68">
        <v>0</v>
      </c>
      <c r="N1191" s="68">
        <v>2048</v>
      </c>
    </row>
    <row r="1192" spans="1:14" x14ac:dyDescent="0.25">
      <c r="A1192" s="69" t="s">
        <v>26</v>
      </c>
      <c r="B1192" s="69" t="s">
        <v>300</v>
      </c>
      <c r="C1192" s="69" t="s">
        <v>192</v>
      </c>
      <c r="D1192" s="69" t="s">
        <v>193</v>
      </c>
      <c r="E1192" s="69"/>
      <c r="F1192" s="68">
        <v>0</v>
      </c>
      <c r="G1192" s="68">
        <v>0</v>
      </c>
      <c r="H1192" s="68">
        <v>0</v>
      </c>
      <c r="I1192" s="68">
        <v>0</v>
      </c>
      <c r="J1192" s="68">
        <v>0</v>
      </c>
      <c r="K1192" s="68">
        <v>72592</v>
      </c>
      <c r="L1192" s="68">
        <v>0</v>
      </c>
      <c r="M1192" s="68">
        <v>31621</v>
      </c>
      <c r="N1192" s="68">
        <v>104213</v>
      </c>
    </row>
    <row r="1193" spans="1:14" x14ac:dyDescent="0.25">
      <c r="A1193" s="69" t="s">
        <v>26</v>
      </c>
      <c r="B1193" s="69" t="s">
        <v>300</v>
      </c>
      <c r="C1193" s="69" t="s">
        <v>194</v>
      </c>
      <c r="D1193" s="69" t="s">
        <v>195</v>
      </c>
      <c r="E1193" s="69"/>
      <c r="F1193" s="68">
        <v>244720</v>
      </c>
      <c r="G1193" s="68">
        <v>0</v>
      </c>
      <c r="H1193" s="68">
        <v>0</v>
      </c>
      <c r="I1193" s="68">
        <v>82778</v>
      </c>
      <c r="J1193" s="68">
        <v>1632</v>
      </c>
      <c r="K1193" s="68">
        <v>0</v>
      </c>
      <c r="L1193" s="68">
        <v>0</v>
      </c>
      <c r="M1193" s="68">
        <v>0</v>
      </c>
      <c r="N1193" s="68">
        <v>329130</v>
      </c>
    </row>
    <row r="1194" spans="1:14" x14ac:dyDescent="0.25">
      <c r="A1194" s="69" t="s">
        <v>26</v>
      </c>
      <c r="B1194" s="69" t="s">
        <v>300</v>
      </c>
      <c r="C1194" s="69" t="s">
        <v>196</v>
      </c>
      <c r="D1194" s="69" t="s">
        <v>197</v>
      </c>
      <c r="E1194" s="69"/>
      <c r="F1194" s="68">
        <v>17600</v>
      </c>
      <c r="G1194" s="68">
        <v>0</v>
      </c>
      <c r="H1194" s="68">
        <v>0</v>
      </c>
      <c r="I1194" s="68">
        <v>0</v>
      </c>
      <c r="J1194" s="68">
        <v>336</v>
      </c>
      <c r="K1194" s="68">
        <v>0</v>
      </c>
      <c r="L1194" s="68">
        <v>0</v>
      </c>
      <c r="M1194" s="68">
        <v>0</v>
      </c>
      <c r="N1194" s="68">
        <v>17936</v>
      </c>
    </row>
    <row r="1195" spans="1:14" x14ac:dyDescent="0.25">
      <c r="A1195" s="69" t="s">
        <v>26</v>
      </c>
      <c r="B1195" s="69" t="s">
        <v>300</v>
      </c>
      <c r="C1195" s="69" t="s">
        <v>198</v>
      </c>
      <c r="D1195" s="69" t="s">
        <v>199</v>
      </c>
      <c r="E1195" s="69"/>
      <c r="F1195" s="68">
        <v>0</v>
      </c>
      <c r="G1195" s="68">
        <v>0</v>
      </c>
      <c r="H1195" s="68">
        <v>0</v>
      </c>
      <c r="I1195" s="68">
        <v>0</v>
      </c>
      <c r="J1195" s="68">
        <v>0</v>
      </c>
      <c r="K1195" s="68">
        <v>63424</v>
      </c>
      <c r="L1195" s="68">
        <v>0</v>
      </c>
      <c r="M1195" s="68">
        <v>18636</v>
      </c>
      <c r="N1195" s="68">
        <v>82060</v>
      </c>
    </row>
    <row r="1196" spans="1:14" x14ac:dyDescent="0.25">
      <c r="A1196" s="69" t="s">
        <v>26</v>
      </c>
      <c r="B1196" s="69" t="s">
        <v>300</v>
      </c>
      <c r="C1196" s="69" t="s">
        <v>200</v>
      </c>
      <c r="D1196" s="69" t="s">
        <v>201</v>
      </c>
      <c r="E1196" s="69"/>
      <c r="F1196" s="68">
        <v>0</v>
      </c>
      <c r="G1196" s="68">
        <v>0</v>
      </c>
      <c r="H1196" s="68">
        <v>0</v>
      </c>
      <c r="I1196" s="68">
        <v>0</v>
      </c>
      <c r="J1196" s="68">
        <v>0</v>
      </c>
      <c r="K1196" s="68">
        <v>0</v>
      </c>
      <c r="L1196" s="68">
        <v>0</v>
      </c>
      <c r="M1196" s="68">
        <v>0</v>
      </c>
      <c r="N1196" s="68">
        <v>0</v>
      </c>
    </row>
    <row r="1197" spans="1:14" x14ac:dyDescent="0.25">
      <c r="A1197" s="69" t="s">
        <v>26</v>
      </c>
      <c r="B1197" s="69" t="s">
        <v>300</v>
      </c>
      <c r="C1197" s="69" t="s">
        <v>202</v>
      </c>
      <c r="D1197" s="69" t="s">
        <v>203</v>
      </c>
      <c r="E1197" s="69"/>
      <c r="F1197" s="68">
        <v>14448</v>
      </c>
      <c r="G1197" s="68">
        <v>2320</v>
      </c>
      <c r="H1197" s="68">
        <v>0</v>
      </c>
      <c r="I1197" s="68">
        <v>0</v>
      </c>
      <c r="J1197" s="68">
        <v>0</v>
      </c>
      <c r="K1197" s="68">
        <v>101520</v>
      </c>
      <c r="L1197" s="68">
        <v>5280</v>
      </c>
      <c r="M1197" s="68">
        <v>20936</v>
      </c>
      <c r="N1197" s="68">
        <v>144504</v>
      </c>
    </row>
    <row r="1198" spans="1:14" x14ac:dyDescent="0.25">
      <c r="A1198" s="69" t="s">
        <v>26</v>
      </c>
      <c r="B1198" s="69" t="s">
        <v>300</v>
      </c>
      <c r="C1198" s="69" t="s">
        <v>204</v>
      </c>
      <c r="D1198" s="69" t="s">
        <v>205</v>
      </c>
      <c r="E1198" s="69"/>
      <c r="F1198" s="68">
        <v>0</v>
      </c>
      <c r="G1198" s="68">
        <v>0</v>
      </c>
      <c r="H1198" s="68">
        <v>0</v>
      </c>
      <c r="I1198" s="68">
        <v>0</v>
      </c>
      <c r="J1198" s="68">
        <v>0</v>
      </c>
      <c r="K1198" s="68">
        <v>0</v>
      </c>
      <c r="L1198" s="68">
        <v>0</v>
      </c>
      <c r="M1198" s="68">
        <v>0</v>
      </c>
      <c r="N1198" s="68">
        <v>0</v>
      </c>
    </row>
    <row r="1199" spans="1:14" x14ac:dyDescent="0.25">
      <c r="A1199" s="69" t="s">
        <v>26</v>
      </c>
      <c r="B1199" s="69" t="s">
        <v>300</v>
      </c>
      <c r="C1199" s="69" t="s">
        <v>206</v>
      </c>
      <c r="D1199" s="69" t="s">
        <v>207</v>
      </c>
      <c r="E1199" s="69"/>
      <c r="F1199" s="68">
        <v>0</v>
      </c>
      <c r="G1199" s="68">
        <v>0</v>
      </c>
      <c r="H1199" s="68">
        <v>0</v>
      </c>
      <c r="I1199" s="68">
        <v>0</v>
      </c>
      <c r="J1199" s="68">
        <v>0</v>
      </c>
      <c r="K1199" s="68">
        <v>78608</v>
      </c>
      <c r="L1199" s="68">
        <v>0</v>
      </c>
      <c r="M1199" s="68">
        <v>0</v>
      </c>
      <c r="N1199" s="68">
        <v>78608</v>
      </c>
    </row>
    <row r="1200" spans="1:14" x14ac:dyDescent="0.25">
      <c r="A1200" s="69" t="s">
        <v>26</v>
      </c>
      <c r="B1200" s="69" t="s">
        <v>300</v>
      </c>
      <c r="C1200" s="69" t="s">
        <v>208</v>
      </c>
      <c r="D1200" s="69" t="s">
        <v>209</v>
      </c>
      <c r="E1200" s="69"/>
      <c r="F1200" s="68">
        <v>0</v>
      </c>
      <c r="G1200" s="68">
        <v>135184</v>
      </c>
      <c r="H1200" s="68">
        <v>100466</v>
      </c>
      <c r="I1200" s="68">
        <v>0</v>
      </c>
      <c r="J1200" s="68">
        <v>0</v>
      </c>
      <c r="K1200" s="68">
        <v>0</v>
      </c>
      <c r="L1200" s="68">
        <v>0</v>
      </c>
      <c r="M1200" s="68">
        <v>0</v>
      </c>
      <c r="N1200" s="68">
        <v>235650</v>
      </c>
    </row>
    <row r="1201" spans="1:14" x14ac:dyDescent="0.25">
      <c r="A1201" s="69" t="s">
        <v>26</v>
      </c>
      <c r="B1201" s="69" t="s">
        <v>300</v>
      </c>
      <c r="C1201" s="69" t="s">
        <v>210</v>
      </c>
      <c r="D1201" s="69" t="s">
        <v>211</v>
      </c>
      <c r="E1201" s="69"/>
      <c r="F1201" s="68">
        <v>0</v>
      </c>
      <c r="G1201" s="68">
        <v>0</v>
      </c>
      <c r="H1201" s="68">
        <v>0</v>
      </c>
      <c r="I1201" s="68">
        <v>0</v>
      </c>
      <c r="J1201" s="68">
        <v>26640</v>
      </c>
      <c r="K1201" s="68">
        <v>0</v>
      </c>
      <c r="L1201" s="68">
        <v>21664</v>
      </c>
      <c r="M1201" s="68">
        <v>0</v>
      </c>
      <c r="N1201" s="68">
        <v>48304</v>
      </c>
    </row>
    <row r="1202" spans="1:14" x14ac:dyDescent="0.25">
      <c r="A1202" s="69" t="s">
        <v>26</v>
      </c>
      <c r="B1202" s="69" t="s">
        <v>300</v>
      </c>
      <c r="C1202" s="69" t="s">
        <v>212</v>
      </c>
      <c r="D1202" s="69" t="s">
        <v>213</v>
      </c>
      <c r="E1202" s="69"/>
      <c r="F1202" s="68">
        <v>0</v>
      </c>
      <c r="G1202" s="68">
        <v>0</v>
      </c>
      <c r="H1202" s="68">
        <v>0</v>
      </c>
      <c r="I1202" s="68">
        <v>0</v>
      </c>
      <c r="J1202" s="68">
        <v>14016</v>
      </c>
      <c r="K1202" s="68">
        <v>0</v>
      </c>
      <c r="L1202" s="68">
        <v>16344</v>
      </c>
      <c r="M1202" s="68">
        <v>0</v>
      </c>
      <c r="N1202" s="68">
        <v>30360</v>
      </c>
    </row>
    <row r="1203" spans="1:14" x14ac:dyDescent="0.25">
      <c r="A1203" s="69" t="s">
        <v>26</v>
      </c>
      <c r="B1203" s="69" t="s">
        <v>300</v>
      </c>
      <c r="C1203" s="69" t="s">
        <v>214</v>
      </c>
      <c r="D1203" s="69" t="s">
        <v>215</v>
      </c>
      <c r="E1203" s="69"/>
      <c r="F1203" s="68">
        <v>0</v>
      </c>
      <c r="G1203" s="68">
        <v>0</v>
      </c>
      <c r="H1203" s="68">
        <v>0</v>
      </c>
      <c r="I1203" s="68">
        <v>0</v>
      </c>
      <c r="J1203" s="68">
        <v>12832</v>
      </c>
      <c r="K1203" s="68">
        <v>0</v>
      </c>
      <c r="L1203" s="68">
        <v>0</v>
      </c>
      <c r="M1203" s="68">
        <v>0</v>
      </c>
      <c r="N1203" s="68">
        <v>12832</v>
      </c>
    </row>
    <row r="1204" spans="1:14" x14ac:dyDescent="0.25">
      <c r="A1204" s="69" t="s">
        <v>26</v>
      </c>
      <c r="B1204" s="69" t="s">
        <v>300</v>
      </c>
      <c r="C1204" s="69" t="s">
        <v>216</v>
      </c>
      <c r="D1204" s="69" t="s">
        <v>217</v>
      </c>
      <c r="E1204" s="69"/>
      <c r="F1204" s="68">
        <v>49104</v>
      </c>
      <c r="G1204" s="68">
        <v>0</v>
      </c>
      <c r="H1204" s="68">
        <v>0</v>
      </c>
      <c r="I1204" s="68">
        <v>0</v>
      </c>
      <c r="J1204" s="68">
        <v>7904</v>
      </c>
      <c r="K1204" s="68">
        <v>0</v>
      </c>
      <c r="L1204" s="68">
        <v>0</v>
      </c>
      <c r="M1204" s="68">
        <v>0</v>
      </c>
      <c r="N1204" s="68">
        <v>57008</v>
      </c>
    </row>
    <row r="1205" spans="1:14" x14ac:dyDescent="0.25">
      <c r="A1205" s="69" t="s">
        <v>26</v>
      </c>
      <c r="B1205" s="69" t="s">
        <v>300</v>
      </c>
      <c r="C1205" s="69" t="s">
        <v>218</v>
      </c>
      <c r="D1205" s="69" t="s">
        <v>219</v>
      </c>
      <c r="E1205" s="69"/>
      <c r="F1205" s="68">
        <v>32592</v>
      </c>
      <c r="G1205" s="68">
        <v>0</v>
      </c>
      <c r="H1205" s="68">
        <v>0</v>
      </c>
      <c r="I1205" s="68">
        <v>0</v>
      </c>
      <c r="J1205" s="68">
        <v>31264</v>
      </c>
      <c r="K1205" s="68">
        <v>0</v>
      </c>
      <c r="L1205" s="68">
        <v>12783</v>
      </c>
      <c r="M1205" s="68">
        <v>0</v>
      </c>
      <c r="N1205" s="68">
        <v>76639</v>
      </c>
    </row>
    <row r="1206" spans="1:14" x14ac:dyDescent="0.25">
      <c r="A1206" s="69" t="s">
        <v>26</v>
      </c>
      <c r="B1206" s="69" t="s">
        <v>300</v>
      </c>
      <c r="C1206" s="69" t="s">
        <v>220</v>
      </c>
      <c r="D1206" s="69" t="s">
        <v>221</v>
      </c>
      <c r="E1206" s="69"/>
      <c r="F1206" s="68">
        <v>327744</v>
      </c>
      <c r="G1206" s="68">
        <v>0</v>
      </c>
      <c r="H1206" s="68">
        <v>0</v>
      </c>
      <c r="I1206" s="68">
        <v>0</v>
      </c>
      <c r="J1206" s="68">
        <v>0</v>
      </c>
      <c r="K1206" s="68">
        <v>0</v>
      </c>
      <c r="L1206" s="68">
        <v>126</v>
      </c>
      <c r="M1206" s="68">
        <v>0</v>
      </c>
      <c r="N1206" s="68">
        <v>327870</v>
      </c>
    </row>
    <row r="1207" spans="1:14" x14ac:dyDescent="0.25">
      <c r="A1207" s="69" t="s">
        <v>26</v>
      </c>
      <c r="B1207" s="69" t="s">
        <v>300</v>
      </c>
      <c r="C1207" s="69" t="s">
        <v>222</v>
      </c>
      <c r="D1207" s="69" t="s">
        <v>223</v>
      </c>
      <c r="E1207" s="69"/>
      <c r="F1207" s="68">
        <v>101544</v>
      </c>
      <c r="G1207" s="68">
        <v>0</v>
      </c>
      <c r="H1207" s="68">
        <v>0</v>
      </c>
      <c r="I1207" s="68">
        <v>0</v>
      </c>
      <c r="J1207" s="68">
        <v>9408</v>
      </c>
      <c r="K1207" s="68">
        <v>0</v>
      </c>
      <c r="L1207" s="68">
        <v>480</v>
      </c>
      <c r="M1207" s="68">
        <v>0</v>
      </c>
      <c r="N1207" s="68">
        <v>111432</v>
      </c>
    </row>
    <row r="1208" spans="1:14" x14ac:dyDescent="0.25">
      <c r="A1208" s="69" t="s">
        <v>26</v>
      </c>
      <c r="B1208" s="69" t="s">
        <v>300</v>
      </c>
      <c r="C1208" s="69" t="s">
        <v>224</v>
      </c>
      <c r="D1208" s="69" t="s">
        <v>225</v>
      </c>
      <c r="E1208" s="69"/>
      <c r="F1208" s="68">
        <v>0</v>
      </c>
      <c r="G1208" s="68">
        <v>0</v>
      </c>
      <c r="H1208" s="68">
        <v>0</v>
      </c>
      <c r="I1208" s="68">
        <v>0</v>
      </c>
      <c r="J1208" s="68">
        <v>0</v>
      </c>
      <c r="K1208" s="68">
        <v>0</v>
      </c>
      <c r="L1208" s="68">
        <v>0</v>
      </c>
      <c r="M1208" s="68">
        <v>0</v>
      </c>
      <c r="N1208" s="68">
        <v>0</v>
      </c>
    </row>
    <row r="1209" spans="1:14" x14ac:dyDescent="0.25">
      <c r="A1209" s="69" t="s">
        <v>26</v>
      </c>
      <c r="B1209" s="69" t="s">
        <v>300</v>
      </c>
      <c r="C1209" s="69" t="s">
        <v>226</v>
      </c>
      <c r="D1209" s="69" t="s">
        <v>227</v>
      </c>
      <c r="E1209" s="69"/>
      <c r="F1209" s="68">
        <v>841800</v>
      </c>
      <c r="G1209" s="68">
        <v>545440</v>
      </c>
      <c r="H1209" s="68">
        <v>100466</v>
      </c>
      <c r="I1209" s="68">
        <v>82778</v>
      </c>
      <c r="J1209" s="68">
        <v>420528</v>
      </c>
      <c r="K1209" s="68">
        <v>339616</v>
      </c>
      <c r="L1209" s="68">
        <v>143449</v>
      </c>
      <c r="M1209" s="68">
        <v>76263</v>
      </c>
      <c r="N1209" s="68">
        <v>2550340</v>
      </c>
    </row>
    <row r="1210" spans="1:14" x14ac:dyDescent="0.25">
      <c r="D1210" s="67" t="s">
        <v>228</v>
      </c>
      <c r="E1210" s="67"/>
    </row>
    <row r="1211" spans="1:14" x14ac:dyDescent="0.25">
      <c r="A1211" s="69" t="s">
        <v>26</v>
      </c>
      <c r="B1211" s="69" t="s">
        <v>300</v>
      </c>
      <c r="C1211" s="69" t="s">
        <v>229</v>
      </c>
      <c r="D1211" s="69" t="s">
        <v>230</v>
      </c>
      <c r="E1211" s="69"/>
      <c r="F1211" s="68">
        <v>0</v>
      </c>
      <c r="G1211" s="68">
        <v>0</v>
      </c>
      <c r="H1211" s="68">
        <v>0</v>
      </c>
      <c r="I1211" s="68">
        <v>0</v>
      </c>
      <c r="J1211" s="68">
        <v>0</v>
      </c>
      <c r="K1211" s="68">
        <v>0</v>
      </c>
      <c r="L1211" s="68">
        <v>0</v>
      </c>
      <c r="M1211" s="68">
        <v>0</v>
      </c>
      <c r="N1211" s="68">
        <v>0</v>
      </c>
    </row>
    <row r="1212" spans="1:14" x14ac:dyDescent="0.25">
      <c r="A1212" s="69" t="s">
        <v>26</v>
      </c>
      <c r="B1212" s="69" t="s">
        <v>300</v>
      </c>
      <c r="C1212" s="69" t="s">
        <v>231</v>
      </c>
      <c r="D1212" s="69" t="s">
        <v>232</v>
      </c>
      <c r="E1212" s="69"/>
      <c r="F1212" s="68">
        <v>0</v>
      </c>
      <c r="G1212" s="68">
        <v>0</v>
      </c>
      <c r="H1212" s="68">
        <v>0</v>
      </c>
      <c r="I1212" s="68">
        <v>0</v>
      </c>
      <c r="J1212" s="68">
        <v>0</v>
      </c>
      <c r="K1212" s="68">
        <v>0</v>
      </c>
      <c r="L1212" s="68">
        <v>0</v>
      </c>
      <c r="M1212" s="68">
        <v>0</v>
      </c>
      <c r="N1212" s="68">
        <v>0</v>
      </c>
    </row>
    <row r="1213" spans="1:14" x14ac:dyDescent="0.25">
      <c r="A1213" s="69" t="s">
        <v>26</v>
      </c>
      <c r="B1213" s="69" t="s">
        <v>300</v>
      </c>
      <c r="C1213" s="69" t="s">
        <v>233</v>
      </c>
      <c r="D1213" s="69" t="s">
        <v>234</v>
      </c>
      <c r="E1213" s="69"/>
      <c r="F1213" s="68">
        <v>0</v>
      </c>
      <c r="G1213" s="68">
        <v>0</v>
      </c>
      <c r="H1213" s="68">
        <v>0</v>
      </c>
      <c r="I1213" s="68">
        <v>0</v>
      </c>
      <c r="J1213" s="68">
        <v>0</v>
      </c>
      <c r="K1213" s="68">
        <v>0</v>
      </c>
      <c r="L1213" s="68">
        <v>0</v>
      </c>
      <c r="M1213" s="68">
        <v>0</v>
      </c>
      <c r="N1213" s="68">
        <v>0</v>
      </c>
    </row>
    <row r="1214" spans="1:14" x14ac:dyDescent="0.25">
      <c r="A1214" s="69" t="s">
        <v>26</v>
      </c>
      <c r="B1214" s="69" t="s">
        <v>300</v>
      </c>
      <c r="C1214" s="69" t="s">
        <v>235</v>
      </c>
      <c r="D1214" s="69" t="s">
        <v>236</v>
      </c>
      <c r="E1214" s="69"/>
      <c r="F1214" s="68">
        <v>0</v>
      </c>
      <c r="G1214" s="68">
        <v>0</v>
      </c>
      <c r="H1214" s="68">
        <v>0</v>
      </c>
      <c r="I1214" s="68">
        <v>0</v>
      </c>
      <c r="J1214" s="68">
        <v>0</v>
      </c>
      <c r="K1214" s="68">
        <v>0</v>
      </c>
      <c r="L1214" s="68">
        <v>0</v>
      </c>
      <c r="M1214" s="68">
        <v>0</v>
      </c>
      <c r="N1214" s="68">
        <v>0</v>
      </c>
    </row>
    <row r="1215" spans="1:14" x14ac:dyDescent="0.25">
      <c r="A1215" s="69" t="s">
        <v>26</v>
      </c>
      <c r="B1215" s="69" t="s">
        <v>300</v>
      </c>
      <c r="C1215" s="69" t="s">
        <v>237</v>
      </c>
      <c r="D1215" s="69" t="s">
        <v>238</v>
      </c>
      <c r="E1215" s="69"/>
      <c r="F1215" s="68">
        <v>0</v>
      </c>
      <c r="G1215" s="68">
        <v>0</v>
      </c>
      <c r="H1215" s="68">
        <v>0</v>
      </c>
      <c r="I1215" s="68">
        <v>0</v>
      </c>
      <c r="J1215" s="68">
        <v>0</v>
      </c>
      <c r="K1215" s="68">
        <v>0</v>
      </c>
      <c r="L1215" s="68">
        <v>0</v>
      </c>
      <c r="M1215" s="68">
        <v>0</v>
      </c>
      <c r="N1215" s="68">
        <v>0</v>
      </c>
    </row>
    <row r="1218" spans="1:14" x14ac:dyDescent="0.25">
      <c r="A1218" s="67" t="s">
        <v>301</v>
      </c>
    </row>
    <row r="1219" spans="1:14" x14ac:dyDescent="0.25">
      <c r="A1219" s="69" t="s">
        <v>0</v>
      </c>
      <c r="B1219" s="69" t="s">
        <v>162</v>
      </c>
      <c r="C1219" s="69" t="s">
        <v>115</v>
      </c>
      <c r="D1219" s="67" t="s">
        <v>129</v>
      </c>
      <c r="E1219" s="67"/>
      <c r="F1219" s="68" t="s">
        <v>163</v>
      </c>
      <c r="G1219" s="68" t="s">
        <v>164</v>
      </c>
      <c r="H1219" s="68" t="s">
        <v>165</v>
      </c>
      <c r="I1219" s="68" t="s">
        <v>166</v>
      </c>
      <c r="J1219" s="68" t="s">
        <v>167</v>
      </c>
      <c r="K1219" s="68" t="s">
        <v>168</v>
      </c>
      <c r="L1219" s="68" t="s">
        <v>169</v>
      </c>
      <c r="M1219" s="68" t="s">
        <v>170</v>
      </c>
      <c r="N1219" s="68" t="s">
        <v>1</v>
      </c>
    </row>
    <row r="1220" spans="1:14" x14ac:dyDescent="0.25">
      <c r="A1220" s="69" t="s">
        <v>27</v>
      </c>
      <c r="B1220" s="69" t="s">
        <v>302</v>
      </c>
      <c r="C1220" s="69" t="s">
        <v>172</v>
      </c>
      <c r="D1220" s="69" t="s">
        <v>173</v>
      </c>
      <c r="E1220" s="69"/>
      <c r="F1220" s="68">
        <v>8928</v>
      </c>
      <c r="G1220" s="68">
        <v>0</v>
      </c>
      <c r="H1220" s="68">
        <v>0</v>
      </c>
      <c r="I1220" s="68">
        <v>0</v>
      </c>
      <c r="J1220" s="68">
        <v>2416</v>
      </c>
      <c r="K1220" s="68">
        <v>0</v>
      </c>
      <c r="L1220" s="68">
        <v>272</v>
      </c>
      <c r="M1220" s="68">
        <v>0</v>
      </c>
      <c r="N1220" s="68">
        <v>11616</v>
      </c>
    </row>
    <row r="1221" spans="1:14" x14ac:dyDescent="0.25">
      <c r="A1221" s="69" t="s">
        <v>27</v>
      </c>
      <c r="B1221" s="69" t="s">
        <v>302</v>
      </c>
      <c r="C1221" s="69" t="s">
        <v>174</v>
      </c>
      <c r="D1221" s="69" t="s">
        <v>175</v>
      </c>
      <c r="E1221" s="69"/>
      <c r="F1221" s="68">
        <v>0</v>
      </c>
      <c r="G1221" s="68">
        <v>0</v>
      </c>
      <c r="H1221" s="68">
        <v>0</v>
      </c>
      <c r="I1221" s="68">
        <v>0</v>
      </c>
      <c r="J1221" s="68">
        <v>22320</v>
      </c>
      <c r="K1221" s="68">
        <v>0</v>
      </c>
      <c r="L1221" s="68">
        <v>800</v>
      </c>
      <c r="M1221" s="68">
        <v>0</v>
      </c>
      <c r="N1221" s="68">
        <v>23120</v>
      </c>
    </row>
    <row r="1222" spans="1:14" x14ac:dyDescent="0.25">
      <c r="A1222" s="69" t="s">
        <v>27</v>
      </c>
      <c r="B1222" s="69" t="s">
        <v>302</v>
      </c>
      <c r="C1222" s="69" t="s">
        <v>176</v>
      </c>
      <c r="D1222" s="69" t="s">
        <v>177</v>
      </c>
      <c r="E1222" s="69"/>
      <c r="F1222" s="68">
        <v>0</v>
      </c>
      <c r="G1222" s="68">
        <v>178864</v>
      </c>
      <c r="H1222" s="68">
        <v>0</v>
      </c>
      <c r="I1222" s="68">
        <v>0</v>
      </c>
      <c r="J1222" s="68">
        <v>0</v>
      </c>
      <c r="K1222" s="68">
        <v>0</v>
      </c>
      <c r="L1222" s="68">
        <v>0</v>
      </c>
      <c r="M1222" s="68">
        <v>0</v>
      </c>
      <c r="N1222" s="68">
        <v>178864</v>
      </c>
    </row>
    <row r="1223" spans="1:14" x14ac:dyDescent="0.25">
      <c r="A1223" s="69" t="s">
        <v>27</v>
      </c>
      <c r="B1223" s="69" t="s">
        <v>302</v>
      </c>
      <c r="C1223" s="69" t="s">
        <v>178</v>
      </c>
      <c r="D1223" s="69" t="s">
        <v>179</v>
      </c>
      <c r="E1223" s="69"/>
      <c r="F1223" s="68">
        <v>10752</v>
      </c>
      <c r="G1223" s="68">
        <v>25392</v>
      </c>
      <c r="H1223" s="68">
        <v>0</v>
      </c>
      <c r="I1223" s="68">
        <v>0</v>
      </c>
      <c r="J1223" s="68">
        <v>34704</v>
      </c>
      <c r="K1223" s="68">
        <v>36368</v>
      </c>
      <c r="L1223" s="68">
        <v>919</v>
      </c>
      <c r="M1223" s="68">
        <v>0</v>
      </c>
      <c r="N1223" s="68">
        <v>108135</v>
      </c>
    </row>
    <row r="1224" spans="1:14" x14ac:dyDescent="0.25">
      <c r="A1224" s="69" t="s">
        <v>27</v>
      </c>
      <c r="B1224" s="69" t="s">
        <v>302</v>
      </c>
      <c r="C1224" s="69" t="s">
        <v>180</v>
      </c>
      <c r="D1224" s="69" t="s">
        <v>181</v>
      </c>
      <c r="E1224" s="69"/>
      <c r="F1224" s="68">
        <v>0</v>
      </c>
      <c r="G1224" s="68">
        <v>0</v>
      </c>
      <c r="H1224" s="68">
        <v>0</v>
      </c>
      <c r="I1224" s="68">
        <v>0</v>
      </c>
      <c r="J1224" s="68">
        <v>0</v>
      </c>
      <c r="K1224" s="68">
        <v>0</v>
      </c>
      <c r="L1224" s="68">
        <v>0</v>
      </c>
      <c r="M1224" s="68">
        <v>0</v>
      </c>
      <c r="N1224" s="68">
        <v>0</v>
      </c>
    </row>
    <row r="1225" spans="1:14" x14ac:dyDescent="0.25">
      <c r="A1225" s="69" t="s">
        <v>27</v>
      </c>
      <c r="B1225" s="69" t="s">
        <v>302</v>
      </c>
      <c r="C1225" s="69" t="s">
        <v>182</v>
      </c>
      <c r="D1225" s="69" t="s">
        <v>183</v>
      </c>
      <c r="E1225" s="69"/>
      <c r="F1225" s="68">
        <v>1440</v>
      </c>
      <c r="G1225" s="68">
        <v>0</v>
      </c>
      <c r="H1225" s="68">
        <v>0</v>
      </c>
      <c r="I1225" s="68">
        <v>0</v>
      </c>
      <c r="J1225" s="68">
        <v>0</v>
      </c>
      <c r="K1225" s="68">
        <v>0</v>
      </c>
      <c r="L1225" s="68">
        <v>0</v>
      </c>
      <c r="M1225" s="68">
        <v>0</v>
      </c>
      <c r="N1225" s="68">
        <v>1440</v>
      </c>
    </row>
    <row r="1226" spans="1:14" x14ac:dyDescent="0.25">
      <c r="A1226" s="69" t="s">
        <v>27</v>
      </c>
      <c r="B1226" s="69" t="s">
        <v>302</v>
      </c>
      <c r="C1226" s="69" t="s">
        <v>184</v>
      </c>
      <c r="D1226" s="69" t="s">
        <v>185</v>
      </c>
      <c r="E1226" s="69"/>
      <c r="F1226" s="68">
        <v>0</v>
      </c>
      <c r="G1226" s="68">
        <v>2496</v>
      </c>
      <c r="H1226" s="68">
        <v>0</v>
      </c>
      <c r="I1226" s="68">
        <v>0</v>
      </c>
      <c r="J1226" s="68">
        <v>0</v>
      </c>
      <c r="K1226" s="68">
        <v>13056</v>
      </c>
      <c r="L1226" s="68">
        <v>0</v>
      </c>
      <c r="M1226" s="68">
        <v>239</v>
      </c>
      <c r="N1226" s="68">
        <v>15791</v>
      </c>
    </row>
    <row r="1227" spans="1:14" x14ac:dyDescent="0.25">
      <c r="A1227" s="69" t="s">
        <v>27</v>
      </c>
      <c r="B1227" s="69" t="s">
        <v>302</v>
      </c>
      <c r="C1227" s="69" t="s">
        <v>186</v>
      </c>
      <c r="D1227" s="69" t="s">
        <v>187</v>
      </c>
      <c r="E1227" s="69"/>
      <c r="F1227" s="68">
        <v>0</v>
      </c>
      <c r="G1227" s="68">
        <v>0</v>
      </c>
      <c r="H1227" s="68">
        <v>0</v>
      </c>
      <c r="I1227" s="68">
        <v>0</v>
      </c>
      <c r="J1227" s="68">
        <v>15008</v>
      </c>
      <c r="K1227" s="68">
        <v>0</v>
      </c>
      <c r="L1227" s="68">
        <v>64</v>
      </c>
      <c r="M1227" s="68">
        <v>0</v>
      </c>
      <c r="N1227" s="68">
        <v>15072</v>
      </c>
    </row>
    <row r="1228" spans="1:14" x14ac:dyDescent="0.25">
      <c r="A1228" s="69" t="s">
        <v>27</v>
      </c>
      <c r="B1228" s="69" t="s">
        <v>302</v>
      </c>
      <c r="C1228" s="69" t="s">
        <v>188</v>
      </c>
      <c r="D1228" s="69" t="s">
        <v>189</v>
      </c>
      <c r="E1228" s="69"/>
      <c r="F1228" s="68">
        <v>7248</v>
      </c>
      <c r="G1228" s="68">
        <v>8320</v>
      </c>
      <c r="H1228" s="68">
        <v>0</v>
      </c>
      <c r="I1228" s="68">
        <v>0</v>
      </c>
      <c r="J1228" s="68">
        <v>66160</v>
      </c>
      <c r="K1228" s="68">
        <v>0</v>
      </c>
      <c r="L1228" s="68">
        <v>252</v>
      </c>
      <c r="M1228" s="68">
        <v>168</v>
      </c>
      <c r="N1228" s="68">
        <v>82148</v>
      </c>
    </row>
    <row r="1229" spans="1:14" x14ac:dyDescent="0.25">
      <c r="A1229" s="69" t="s">
        <v>27</v>
      </c>
      <c r="B1229" s="69" t="s">
        <v>302</v>
      </c>
      <c r="C1229" s="69" t="s">
        <v>190</v>
      </c>
      <c r="D1229" s="69" t="s">
        <v>191</v>
      </c>
      <c r="E1229" s="69"/>
      <c r="F1229" s="68">
        <v>0</v>
      </c>
      <c r="G1229" s="68">
        <v>0</v>
      </c>
      <c r="H1229" s="68">
        <v>0</v>
      </c>
      <c r="I1229" s="68">
        <v>0</v>
      </c>
      <c r="J1229" s="68">
        <v>0</v>
      </c>
      <c r="K1229" s="68">
        <v>0</v>
      </c>
      <c r="L1229" s="68">
        <v>0</v>
      </c>
      <c r="M1229" s="68">
        <v>0</v>
      </c>
      <c r="N1229" s="68">
        <v>0</v>
      </c>
    </row>
    <row r="1230" spans="1:14" x14ac:dyDescent="0.25">
      <c r="A1230" s="69" t="s">
        <v>27</v>
      </c>
      <c r="B1230" s="69" t="s">
        <v>302</v>
      </c>
      <c r="C1230" s="69" t="s">
        <v>192</v>
      </c>
      <c r="D1230" s="69" t="s">
        <v>193</v>
      </c>
      <c r="E1230" s="69"/>
      <c r="F1230" s="68">
        <v>0</v>
      </c>
      <c r="G1230" s="68">
        <v>0</v>
      </c>
      <c r="H1230" s="68">
        <v>0</v>
      </c>
      <c r="I1230" s="68">
        <v>0</v>
      </c>
      <c r="J1230" s="68">
        <v>0</v>
      </c>
      <c r="K1230" s="68">
        <v>41712</v>
      </c>
      <c r="L1230" s="68">
        <v>0</v>
      </c>
      <c r="M1230" s="68">
        <v>680</v>
      </c>
      <c r="N1230" s="68">
        <v>42392</v>
      </c>
    </row>
    <row r="1231" spans="1:14" x14ac:dyDescent="0.25">
      <c r="A1231" s="69" t="s">
        <v>27</v>
      </c>
      <c r="B1231" s="69" t="s">
        <v>302</v>
      </c>
      <c r="C1231" s="69" t="s">
        <v>194</v>
      </c>
      <c r="D1231" s="69" t="s">
        <v>195</v>
      </c>
      <c r="E1231" s="69"/>
      <c r="F1231" s="68">
        <v>150240</v>
      </c>
      <c r="G1231" s="68">
        <v>0</v>
      </c>
      <c r="H1231" s="68">
        <v>0</v>
      </c>
      <c r="I1231" s="68">
        <v>23904</v>
      </c>
      <c r="J1231" s="68">
        <v>0</v>
      </c>
      <c r="K1231" s="68">
        <v>0</v>
      </c>
      <c r="L1231" s="68">
        <v>0</v>
      </c>
      <c r="M1231" s="68">
        <v>0</v>
      </c>
      <c r="N1231" s="68">
        <v>174144</v>
      </c>
    </row>
    <row r="1232" spans="1:14" x14ac:dyDescent="0.25">
      <c r="A1232" s="69" t="s">
        <v>27</v>
      </c>
      <c r="B1232" s="69" t="s">
        <v>302</v>
      </c>
      <c r="C1232" s="69" t="s">
        <v>196</v>
      </c>
      <c r="D1232" s="69" t="s">
        <v>197</v>
      </c>
      <c r="E1232" s="69"/>
      <c r="F1232" s="68">
        <v>11088</v>
      </c>
      <c r="G1232" s="68">
        <v>0</v>
      </c>
      <c r="H1232" s="68">
        <v>0</v>
      </c>
      <c r="I1232" s="68">
        <v>0</v>
      </c>
      <c r="J1232" s="68">
        <v>0</v>
      </c>
      <c r="K1232" s="68">
        <v>0</v>
      </c>
      <c r="L1232" s="68">
        <v>4288</v>
      </c>
      <c r="M1232" s="68">
        <v>0</v>
      </c>
      <c r="N1232" s="68">
        <v>15376</v>
      </c>
    </row>
    <row r="1233" spans="1:14" x14ac:dyDescent="0.25">
      <c r="A1233" s="69" t="s">
        <v>27</v>
      </c>
      <c r="B1233" s="69" t="s">
        <v>302</v>
      </c>
      <c r="C1233" s="69" t="s">
        <v>198</v>
      </c>
      <c r="D1233" s="69" t="s">
        <v>199</v>
      </c>
      <c r="E1233" s="69"/>
      <c r="F1233" s="68">
        <v>0</v>
      </c>
      <c r="G1233" s="68">
        <v>8896</v>
      </c>
      <c r="H1233" s="68">
        <v>0</v>
      </c>
      <c r="I1233" s="68">
        <v>0</v>
      </c>
      <c r="J1233" s="68">
        <v>0</v>
      </c>
      <c r="K1233" s="68">
        <v>95392</v>
      </c>
      <c r="L1233" s="68">
        <v>0</v>
      </c>
      <c r="M1233" s="68">
        <v>4878</v>
      </c>
      <c r="N1233" s="68">
        <v>109166</v>
      </c>
    </row>
    <row r="1234" spans="1:14" x14ac:dyDescent="0.25">
      <c r="A1234" s="69" t="s">
        <v>27</v>
      </c>
      <c r="B1234" s="69" t="s">
        <v>302</v>
      </c>
      <c r="C1234" s="69" t="s">
        <v>200</v>
      </c>
      <c r="D1234" s="69" t="s">
        <v>201</v>
      </c>
      <c r="E1234" s="69"/>
      <c r="F1234" s="68">
        <v>0</v>
      </c>
      <c r="G1234" s="68">
        <v>0</v>
      </c>
      <c r="H1234" s="68">
        <v>0</v>
      </c>
      <c r="I1234" s="68">
        <v>0</v>
      </c>
      <c r="J1234" s="68">
        <v>0</v>
      </c>
      <c r="K1234" s="68">
        <v>0</v>
      </c>
      <c r="L1234" s="68">
        <v>0</v>
      </c>
      <c r="M1234" s="68">
        <v>0</v>
      </c>
      <c r="N1234" s="68">
        <v>0</v>
      </c>
    </row>
    <row r="1235" spans="1:14" x14ac:dyDescent="0.25">
      <c r="A1235" s="69" t="s">
        <v>27</v>
      </c>
      <c r="B1235" s="69" t="s">
        <v>302</v>
      </c>
      <c r="C1235" s="69" t="s">
        <v>202</v>
      </c>
      <c r="D1235" s="69" t="s">
        <v>203</v>
      </c>
      <c r="E1235" s="69"/>
      <c r="F1235" s="68">
        <v>10224</v>
      </c>
      <c r="G1235" s="68">
        <v>2512</v>
      </c>
      <c r="H1235" s="68">
        <v>0</v>
      </c>
      <c r="I1235" s="68">
        <v>0</v>
      </c>
      <c r="J1235" s="68">
        <v>0</v>
      </c>
      <c r="K1235" s="68">
        <v>100448</v>
      </c>
      <c r="L1235" s="68">
        <v>2505</v>
      </c>
      <c r="M1235" s="68">
        <v>25081</v>
      </c>
      <c r="N1235" s="68">
        <v>140770</v>
      </c>
    </row>
    <row r="1236" spans="1:14" x14ac:dyDescent="0.25">
      <c r="A1236" s="69" t="s">
        <v>27</v>
      </c>
      <c r="B1236" s="69" t="s">
        <v>302</v>
      </c>
      <c r="C1236" s="69" t="s">
        <v>204</v>
      </c>
      <c r="D1236" s="69" t="s">
        <v>205</v>
      </c>
      <c r="E1236" s="69"/>
      <c r="F1236" s="68">
        <v>0</v>
      </c>
      <c r="G1236" s="68">
        <v>0</v>
      </c>
      <c r="H1236" s="68">
        <v>0</v>
      </c>
      <c r="I1236" s="68">
        <v>0</v>
      </c>
      <c r="J1236" s="68">
        <v>0</v>
      </c>
      <c r="K1236" s="68">
        <v>0</v>
      </c>
      <c r="L1236" s="68">
        <v>0</v>
      </c>
      <c r="M1236" s="68">
        <v>0</v>
      </c>
      <c r="N1236" s="68">
        <v>0</v>
      </c>
    </row>
    <row r="1237" spans="1:14" x14ac:dyDescent="0.25">
      <c r="A1237" s="69" t="s">
        <v>27</v>
      </c>
      <c r="B1237" s="69" t="s">
        <v>302</v>
      </c>
      <c r="C1237" s="69" t="s">
        <v>206</v>
      </c>
      <c r="D1237" s="69" t="s">
        <v>207</v>
      </c>
      <c r="E1237" s="69"/>
      <c r="F1237" s="68">
        <v>0</v>
      </c>
      <c r="G1237" s="68">
        <v>0</v>
      </c>
      <c r="H1237" s="68">
        <v>0</v>
      </c>
      <c r="I1237" s="68">
        <v>0</v>
      </c>
      <c r="J1237" s="68">
        <v>0</v>
      </c>
      <c r="K1237" s="68">
        <v>65792</v>
      </c>
      <c r="L1237" s="68">
        <v>0</v>
      </c>
      <c r="M1237" s="68">
        <v>548</v>
      </c>
      <c r="N1237" s="68">
        <v>66340</v>
      </c>
    </row>
    <row r="1238" spans="1:14" x14ac:dyDescent="0.25">
      <c r="A1238" s="69" t="s">
        <v>27</v>
      </c>
      <c r="B1238" s="69" t="s">
        <v>302</v>
      </c>
      <c r="C1238" s="69" t="s">
        <v>208</v>
      </c>
      <c r="D1238" s="69" t="s">
        <v>209</v>
      </c>
      <c r="E1238" s="69"/>
      <c r="F1238" s="68">
        <v>0</v>
      </c>
      <c r="G1238" s="68">
        <v>42976</v>
      </c>
      <c r="H1238" s="68">
        <v>39184</v>
      </c>
      <c r="I1238" s="68">
        <v>0</v>
      </c>
      <c r="J1238" s="68">
        <v>0</v>
      </c>
      <c r="K1238" s="68">
        <v>0</v>
      </c>
      <c r="L1238" s="68">
        <v>0</v>
      </c>
      <c r="M1238" s="68">
        <v>0</v>
      </c>
      <c r="N1238" s="68">
        <v>82160</v>
      </c>
    </row>
    <row r="1239" spans="1:14" x14ac:dyDescent="0.25">
      <c r="A1239" s="69" t="s">
        <v>27</v>
      </c>
      <c r="B1239" s="69" t="s">
        <v>302</v>
      </c>
      <c r="C1239" s="69" t="s">
        <v>210</v>
      </c>
      <c r="D1239" s="69" t="s">
        <v>211</v>
      </c>
      <c r="E1239" s="69"/>
      <c r="F1239" s="68">
        <v>0</v>
      </c>
      <c r="G1239" s="68">
        <v>0</v>
      </c>
      <c r="H1239" s="68">
        <v>0</v>
      </c>
      <c r="I1239" s="68">
        <v>0</v>
      </c>
      <c r="J1239" s="68">
        <v>3904</v>
      </c>
      <c r="K1239" s="68">
        <v>0</v>
      </c>
      <c r="L1239" s="68">
        <v>0</v>
      </c>
      <c r="M1239" s="68">
        <v>0</v>
      </c>
      <c r="N1239" s="68">
        <v>3904</v>
      </c>
    </row>
    <row r="1240" spans="1:14" x14ac:dyDescent="0.25">
      <c r="A1240" s="69" t="s">
        <v>27</v>
      </c>
      <c r="B1240" s="69" t="s">
        <v>302</v>
      </c>
      <c r="C1240" s="69" t="s">
        <v>212</v>
      </c>
      <c r="D1240" s="69" t="s">
        <v>213</v>
      </c>
      <c r="E1240" s="69"/>
      <c r="F1240" s="68">
        <v>0</v>
      </c>
      <c r="G1240" s="68">
        <v>0</v>
      </c>
      <c r="H1240" s="68">
        <v>0</v>
      </c>
      <c r="I1240" s="68">
        <v>0</v>
      </c>
      <c r="J1240" s="68">
        <v>2160</v>
      </c>
      <c r="K1240" s="68">
        <v>0</v>
      </c>
      <c r="L1240" s="68">
        <v>317</v>
      </c>
      <c r="M1240" s="68">
        <v>0</v>
      </c>
      <c r="N1240" s="68">
        <v>2477</v>
      </c>
    </row>
    <row r="1241" spans="1:14" x14ac:dyDescent="0.25">
      <c r="A1241" s="69" t="s">
        <v>27</v>
      </c>
      <c r="B1241" s="69" t="s">
        <v>302</v>
      </c>
      <c r="C1241" s="69" t="s">
        <v>214</v>
      </c>
      <c r="D1241" s="69" t="s">
        <v>215</v>
      </c>
      <c r="E1241" s="69"/>
      <c r="F1241" s="68">
        <v>0</v>
      </c>
      <c r="G1241" s="68">
        <v>0</v>
      </c>
      <c r="H1241" s="68">
        <v>0</v>
      </c>
      <c r="I1241" s="68">
        <v>0</v>
      </c>
      <c r="J1241" s="68">
        <v>1056</v>
      </c>
      <c r="K1241" s="68">
        <v>0</v>
      </c>
      <c r="L1241" s="68">
        <v>0</v>
      </c>
      <c r="M1241" s="68">
        <v>0</v>
      </c>
      <c r="N1241" s="68">
        <v>1056</v>
      </c>
    </row>
    <row r="1242" spans="1:14" x14ac:dyDescent="0.25">
      <c r="A1242" s="69" t="s">
        <v>27</v>
      </c>
      <c r="B1242" s="69" t="s">
        <v>302</v>
      </c>
      <c r="C1242" s="69" t="s">
        <v>216</v>
      </c>
      <c r="D1242" s="69" t="s">
        <v>217</v>
      </c>
      <c r="E1242" s="69"/>
      <c r="F1242" s="68">
        <v>66544</v>
      </c>
      <c r="G1242" s="68">
        <v>0</v>
      </c>
      <c r="H1242" s="68">
        <v>0</v>
      </c>
      <c r="I1242" s="68">
        <v>0</v>
      </c>
      <c r="J1242" s="68">
        <v>0</v>
      </c>
      <c r="K1242" s="68">
        <v>0</v>
      </c>
      <c r="L1242" s="68">
        <v>130</v>
      </c>
      <c r="M1242" s="68">
        <v>0</v>
      </c>
      <c r="N1242" s="68">
        <v>66674</v>
      </c>
    </row>
    <row r="1243" spans="1:14" x14ac:dyDescent="0.25">
      <c r="A1243" s="69" t="s">
        <v>27</v>
      </c>
      <c r="B1243" s="69" t="s">
        <v>302</v>
      </c>
      <c r="C1243" s="69" t="s">
        <v>218</v>
      </c>
      <c r="D1243" s="69" t="s">
        <v>219</v>
      </c>
      <c r="E1243" s="69"/>
      <c r="F1243" s="68">
        <v>6960</v>
      </c>
      <c r="G1243" s="68">
        <v>0</v>
      </c>
      <c r="H1243" s="68">
        <v>0</v>
      </c>
      <c r="I1243" s="68">
        <v>0</v>
      </c>
      <c r="J1243" s="68">
        <v>0</v>
      </c>
      <c r="K1243" s="68">
        <v>0</v>
      </c>
      <c r="L1243" s="68">
        <v>30</v>
      </c>
      <c r="M1243" s="68">
        <v>0</v>
      </c>
      <c r="N1243" s="68">
        <v>6990</v>
      </c>
    </row>
    <row r="1244" spans="1:14" x14ac:dyDescent="0.25">
      <c r="A1244" s="69" t="s">
        <v>27</v>
      </c>
      <c r="B1244" s="69" t="s">
        <v>302</v>
      </c>
      <c r="C1244" s="69" t="s">
        <v>220</v>
      </c>
      <c r="D1244" s="69" t="s">
        <v>221</v>
      </c>
      <c r="E1244" s="69"/>
      <c r="F1244" s="68">
        <v>153120</v>
      </c>
      <c r="G1244" s="68">
        <v>0</v>
      </c>
      <c r="H1244" s="68">
        <v>0</v>
      </c>
      <c r="I1244" s="68">
        <v>0</v>
      </c>
      <c r="J1244" s="68">
        <v>5120</v>
      </c>
      <c r="K1244" s="68">
        <v>0</v>
      </c>
      <c r="L1244" s="68">
        <v>0</v>
      </c>
      <c r="M1244" s="68">
        <v>0</v>
      </c>
      <c r="N1244" s="68">
        <v>158240</v>
      </c>
    </row>
    <row r="1245" spans="1:14" x14ac:dyDescent="0.25">
      <c r="A1245" s="69" t="s">
        <v>27</v>
      </c>
      <c r="B1245" s="69" t="s">
        <v>302</v>
      </c>
      <c r="C1245" s="69" t="s">
        <v>222</v>
      </c>
      <c r="D1245" s="69" t="s">
        <v>223</v>
      </c>
      <c r="E1245" s="69"/>
      <c r="F1245" s="68">
        <v>85328</v>
      </c>
      <c r="G1245" s="68">
        <v>0</v>
      </c>
      <c r="H1245" s="68">
        <v>0</v>
      </c>
      <c r="I1245" s="68">
        <v>0</v>
      </c>
      <c r="J1245" s="68">
        <v>0</v>
      </c>
      <c r="K1245" s="68">
        <v>0</v>
      </c>
      <c r="L1245" s="68">
        <v>336</v>
      </c>
      <c r="M1245" s="68">
        <v>0</v>
      </c>
      <c r="N1245" s="68">
        <v>85664</v>
      </c>
    </row>
    <row r="1246" spans="1:14" x14ac:dyDescent="0.25">
      <c r="A1246" s="69" t="s">
        <v>27</v>
      </c>
      <c r="B1246" s="69" t="s">
        <v>302</v>
      </c>
      <c r="C1246" s="69" t="s">
        <v>224</v>
      </c>
      <c r="D1246" s="69" t="s">
        <v>225</v>
      </c>
      <c r="E1246" s="69"/>
      <c r="F1246" s="68">
        <v>0</v>
      </c>
      <c r="G1246" s="68">
        <v>0</v>
      </c>
      <c r="H1246" s="68">
        <v>0</v>
      </c>
      <c r="I1246" s="68">
        <v>0</v>
      </c>
      <c r="J1246" s="68">
        <v>0</v>
      </c>
      <c r="K1246" s="68">
        <v>0</v>
      </c>
      <c r="L1246" s="68">
        <v>0</v>
      </c>
      <c r="M1246" s="68">
        <v>0</v>
      </c>
      <c r="N1246" s="68">
        <v>0</v>
      </c>
    </row>
    <row r="1247" spans="1:14" x14ac:dyDescent="0.25">
      <c r="A1247" s="69" t="s">
        <v>27</v>
      </c>
      <c r="B1247" s="69" t="s">
        <v>302</v>
      </c>
      <c r="C1247" s="69" t="s">
        <v>226</v>
      </c>
      <c r="D1247" s="69" t="s">
        <v>227</v>
      </c>
      <c r="E1247" s="69"/>
      <c r="F1247" s="68">
        <v>511872</v>
      </c>
      <c r="G1247" s="68">
        <v>269456</v>
      </c>
      <c r="H1247" s="68">
        <v>39184</v>
      </c>
      <c r="I1247" s="68">
        <v>23904</v>
      </c>
      <c r="J1247" s="68">
        <v>152848</v>
      </c>
      <c r="K1247" s="68">
        <v>352768</v>
      </c>
      <c r="L1247" s="68">
        <v>9913</v>
      </c>
      <c r="M1247" s="68">
        <v>31594</v>
      </c>
      <c r="N1247" s="68">
        <v>1391539</v>
      </c>
    </row>
    <row r="1248" spans="1:14" x14ac:dyDescent="0.25">
      <c r="D1248" s="67" t="s">
        <v>228</v>
      </c>
      <c r="E1248" s="67"/>
    </row>
    <row r="1249" spans="1:14" x14ac:dyDescent="0.25">
      <c r="A1249" s="69" t="s">
        <v>27</v>
      </c>
      <c r="B1249" s="69" t="s">
        <v>302</v>
      </c>
      <c r="C1249" s="69" t="s">
        <v>229</v>
      </c>
      <c r="D1249" s="69" t="s">
        <v>230</v>
      </c>
      <c r="E1249" s="69"/>
      <c r="F1249" s="68">
        <v>0</v>
      </c>
      <c r="G1249" s="68">
        <v>0</v>
      </c>
      <c r="H1249" s="68">
        <v>0</v>
      </c>
      <c r="I1249" s="68">
        <v>0</v>
      </c>
      <c r="J1249" s="68">
        <v>0</v>
      </c>
      <c r="K1249" s="68">
        <v>0</v>
      </c>
      <c r="L1249" s="68">
        <v>0</v>
      </c>
      <c r="M1249" s="68">
        <v>0</v>
      </c>
      <c r="N1249" s="68">
        <v>0</v>
      </c>
    </row>
    <row r="1250" spans="1:14" x14ac:dyDescent="0.25">
      <c r="A1250" s="69" t="s">
        <v>27</v>
      </c>
      <c r="B1250" s="69" t="s">
        <v>302</v>
      </c>
      <c r="C1250" s="69" t="s">
        <v>231</v>
      </c>
      <c r="D1250" s="69" t="s">
        <v>232</v>
      </c>
      <c r="E1250" s="69"/>
      <c r="F1250" s="68">
        <v>0</v>
      </c>
      <c r="G1250" s="68">
        <v>0</v>
      </c>
      <c r="H1250" s="68">
        <v>0</v>
      </c>
      <c r="I1250" s="68">
        <v>0</v>
      </c>
      <c r="J1250" s="68">
        <v>0</v>
      </c>
      <c r="K1250" s="68">
        <v>0</v>
      </c>
      <c r="L1250" s="68">
        <v>0</v>
      </c>
      <c r="M1250" s="68">
        <v>0</v>
      </c>
      <c r="N1250" s="68">
        <v>0</v>
      </c>
    </row>
    <row r="1251" spans="1:14" x14ac:dyDescent="0.25">
      <c r="A1251" s="69" t="s">
        <v>27</v>
      </c>
      <c r="B1251" s="69" t="s">
        <v>302</v>
      </c>
      <c r="C1251" s="69" t="s">
        <v>233</v>
      </c>
      <c r="D1251" s="69" t="s">
        <v>234</v>
      </c>
      <c r="E1251" s="69"/>
      <c r="F1251" s="68">
        <v>0</v>
      </c>
      <c r="G1251" s="68">
        <v>0</v>
      </c>
      <c r="H1251" s="68">
        <v>0</v>
      </c>
      <c r="I1251" s="68">
        <v>0</v>
      </c>
      <c r="J1251" s="68">
        <v>0</v>
      </c>
      <c r="K1251" s="68">
        <v>0</v>
      </c>
      <c r="L1251" s="68">
        <v>0</v>
      </c>
      <c r="M1251" s="68">
        <v>0</v>
      </c>
      <c r="N1251" s="68">
        <v>0</v>
      </c>
    </row>
    <row r="1252" spans="1:14" x14ac:dyDescent="0.25">
      <c r="A1252" s="69" t="s">
        <v>27</v>
      </c>
      <c r="B1252" s="69" t="s">
        <v>302</v>
      </c>
      <c r="C1252" s="69" t="s">
        <v>235</v>
      </c>
      <c r="D1252" s="69" t="s">
        <v>236</v>
      </c>
      <c r="E1252" s="69"/>
      <c r="F1252" s="68">
        <v>0</v>
      </c>
      <c r="G1252" s="68">
        <v>0</v>
      </c>
      <c r="H1252" s="68">
        <v>0</v>
      </c>
      <c r="I1252" s="68">
        <v>0</v>
      </c>
      <c r="J1252" s="68">
        <v>0</v>
      </c>
      <c r="K1252" s="68">
        <v>0</v>
      </c>
      <c r="L1252" s="68">
        <v>0</v>
      </c>
      <c r="M1252" s="68">
        <v>0</v>
      </c>
      <c r="N1252" s="68">
        <v>0</v>
      </c>
    </row>
    <row r="1253" spans="1:14" x14ac:dyDescent="0.25">
      <c r="A1253" s="69" t="s">
        <v>27</v>
      </c>
      <c r="B1253" s="69" t="s">
        <v>302</v>
      </c>
      <c r="C1253" s="69" t="s">
        <v>237</v>
      </c>
      <c r="D1253" s="69" t="s">
        <v>238</v>
      </c>
      <c r="E1253" s="69"/>
      <c r="F1253" s="68">
        <v>0</v>
      </c>
      <c r="G1253" s="68">
        <v>0</v>
      </c>
      <c r="H1253" s="68">
        <v>0</v>
      </c>
      <c r="I1253" s="68">
        <v>0</v>
      </c>
      <c r="J1253" s="68">
        <v>0</v>
      </c>
      <c r="K1253" s="68">
        <v>0</v>
      </c>
      <c r="L1253" s="68">
        <v>0</v>
      </c>
      <c r="M1253" s="68">
        <v>0</v>
      </c>
      <c r="N1253" s="68">
        <v>0</v>
      </c>
    </row>
    <row r="1256" spans="1:14" x14ac:dyDescent="0.25">
      <c r="A1256" s="67" t="s">
        <v>303</v>
      </c>
    </row>
    <row r="1257" spans="1:14" x14ac:dyDescent="0.25">
      <c r="A1257" s="69" t="s">
        <v>0</v>
      </c>
      <c r="B1257" s="69" t="s">
        <v>162</v>
      </c>
      <c r="C1257" s="69" t="s">
        <v>115</v>
      </c>
      <c r="D1257" s="67" t="s">
        <v>129</v>
      </c>
      <c r="E1257" s="67"/>
      <c r="F1257" s="68" t="s">
        <v>163</v>
      </c>
      <c r="G1257" s="68" t="s">
        <v>164</v>
      </c>
      <c r="H1257" s="68" t="s">
        <v>165</v>
      </c>
      <c r="I1257" s="68" t="s">
        <v>166</v>
      </c>
      <c r="J1257" s="68" t="s">
        <v>167</v>
      </c>
      <c r="K1257" s="68" t="s">
        <v>168</v>
      </c>
      <c r="L1257" s="68" t="s">
        <v>169</v>
      </c>
      <c r="M1257" s="68" t="s">
        <v>170</v>
      </c>
      <c r="N1257" s="68" t="s">
        <v>1</v>
      </c>
    </row>
    <row r="1258" spans="1:14" x14ac:dyDescent="0.25">
      <c r="A1258" s="69" t="s">
        <v>28</v>
      </c>
      <c r="B1258" s="69" t="s">
        <v>304</v>
      </c>
      <c r="C1258" s="69" t="s">
        <v>172</v>
      </c>
      <c r="D1258" s="69" t="s">
        <v>173</v>
      </c>
      <c r="E1258" s="69"/>
      <c r="F1258" s="68">
        <v>0</v>
      </c>
      <c r="G1258" s="68">
        <v>0</v>
      </c>
      <c r="H1258" s="68">
        <v>0</v>
      </c>
      <c r="I1258" s="68">
        <v>0</v>
      </c>
      <c r="J1258" s="68">
        <v>0</v>
      </c>
      <c r="K1258" s="68">
        <v>0</v>
      </c>
      <c r="L1258" s="68">
        <v>0</v>
      </c>
      <c r="M1258" s="68">
        <v>0</v>
      </c>
      <c r="N1258" s="68">
        <v>0</v>
      </c>
    </row>
    <row r="1259" spans="1:14" x14ac:dyDescent="0.25">
      <c r="A1259" s="69" t="s">
        <v>28</v>
      </c>
      <c r="B1259" s="69" t="s">
        <v>304</v>
      </c>
      <c r="C1259" s="69" t="s">
        <v>174</v>
      </c>
      <c r="D1259" s="69" t="s">
        <v>175</v>
      </c>
      <c r="E1259" s="69"/>
      <c r="F1259" s="68">
        <v>0</v>
      </c>
      <c r="G1259" s="68">
        <v>0</v>
      </c>
      <c r="H1259" s="68">
        <v>0</v>
      </c>
      <c r="I1259" s="68">
        <v>0</v>
      </c>
      <c r="J1259" s="68">
        <v>181312</v>
      </c>
      <c r="K1259" s="68">
        <v>0</v>
      </c>
      <c r="L1259" s="68">
        <v>0</v>
      </c>
      <c r="M1259" s="68">
        <v>0</v>
      </c>
      <c r="N1259" s="68">
        <v>181312</v>
      </c>
    </row>
    <row r="1260" spans="1:14" x14ac:dyDescent="0.25">
      <c r="A1260" s="69" t="s">
        <v>28</v>
      </c>
      <c r="B1260" s="69" t="s">
        <v>304</v>
      </c>
      <c r="C1260" s="69" t="s">
        <v>176</v>
      </c>
      <c r="D1260" s="69" t="s">
        <v>177</v>
      </c>
      <c r="E1260" s="69"/>
      <c r="F1260" s="68">
        <v>0</v>
      </c>
      <c r="G1260" s="68">
        <v>365216</v>
      </c>
      <c r="H1260" s="68">
        <v>0</v>
      </c>
      <c r="I1260" s="68">
        <v>0</v>
      </c>
      <c r="J1260" s="68">
        <v>0</v>
      </c>
      <c r="K1260" s="68">
        <v>0</v>
      </c>
      <c r="L1260" s="68">
        <v>0</v>
      </c>
      <c r="M1260" s="68">
        <v>0</v>
      </c>
      <c r="N1260" s="68">
        <v>365216</v>
      </c>
    </row>
    <row r="1261" spans="1:14" x14ac:dyDescent="0.25">
      <c r="A1261" s="69" t="s">
        <v>28</v>
      </c>
      <c r="B1261" s="69" t="s">
        <v>304</v>
      </c>
      <c r="C1261" s="69" t="s">
        <v>178</v>
      </c>
      <c r="D1261" s="69" t="s">
        <v>179</v>
      </c>
      <c r="E1261" s="69"/>
      <c r="F1261" s="68">
        <v>17216</v>
      </c>
      <c r="G1261" s="68">
        <v>41952</v>
      </c>
      <c r="H1261" s="68">
        <v>0</v>
      </c>
      <c r="I1261" s="68">
        <v>0</v>
      </c>
      <c r="J1261" s="68">
        <v>52928</v>
      </c>
      <c r="K1261" s="68">
        <v>17648</v>
      </c>
      <c r="L1261" s="68">
        <v>26545</v>
      </c>
      <c r="M1261" s="68">
        <v>472</v>
      </c>
      <c r="N1261" s="68">
        <v>156761</v>
      </c>
    </row>
    <row r="1262" spans="1:14" x14ac:dyDescent="0.25">
      <c r="A1262" s="69" t="s">
        <v>28</v>
      </c>
      <c r="B1262" s="69" t="s">
        <v>304</v>
      </c>
      <c r="C1262" s="69" t="s">
        <v>180</v>
      </c>
      <c r="D1262" s="69" t="s">
        <v>181</v>
      </c>
      <c r="E1262" s="69"/>
      <c r="F1262" s="68">
        <v>0</v>
      </c>
      <c r="G1262" s="68">
        <v>0</v>
      </c>
      <c r="H1262" s="68">
        <v>0</v>
      </c>
      <c r="I1262" s="68">
        <v>0</v>
      </c>
      <c r="J1262" s="68">
        <v>0</v>
      </c>
      <c r="K1262" s="68">
        <v>0</v>
      </c>
      <c r="L1262" s="68">
        <v>0</v>
      </c>
      <c r="M1262" s="68">
        <v>0</v>
      </c>
      <c r="N1262" s="68">
        <v>0</v>
      </c>
    </row>
    <row r="1263" spans="1:14" x14ac:dyDescent="0.25">
      <c r="A1263" s="69" t="s">
        <v>28</v>
      </c>
      <c r="B1263" s="69" t="s">
        <v>304</v>
      </c>
      <c r="C1263" s="69" t="s">
        <v>182</v>
      </c>
      <c r="D1263" s="69" t="s">
        <v>183</v>
      </c>
      <c r="E1263" s="69"/>
      <c r="F1263" s="68">
        <v>25440</v>
      </c>
      <c r="G1263" s="68">
        <v>0</v>
      </c>
      <c r="H1263" s="68">
        <v>0</v>
      </c>
      <c r="I1263" s="68">
        <v>0</v>
      </c>
      <c r="J1263" s="68">
        <v>0</v>
      </c>
      <c r="K1263" s="68">
        <v>0</v>
      </c>
      <c r="L1263" s="68">
        <v>9064</v>
      </c>
      <c r="M1263" s="68">
        <v>0</v>
      </c>
      <c r="N1263" s="68">
        <v>34504</v>
      </c>
    </row>
    <row r="1264" spans="1:14" x14ac:dyDescent="0.25">
      <c r="A1264" s="69" t="s">
        <v>28</v>
      </c>
      <c r="B1264" s="69" t="s">
        <v>304</v>
      </c>
      <c r="C1264" s="69" t="s">
        <v>184</v>
      </c>
      <c r="D1264" s="69" t="s">
        <v>185</v>
      </c>
      <c r="E1264" s="69"/>
      <c r="F1264" s="68">
        <v>0</v>
      </c>
      <c r="G1264" s="68">
        <v>41568</v>
      </c>
      <c r="H1264" s="68">
        <v>0</v>
      </c>
      <c r="I1264" s="68">
        <v>0</v>
      </c>
      <c r="J1264" s="68">
        <v>0</v>
      </c>
      <c r="K1264" s="68">
        <v>23152</v>
      </c>
      <c r="L1264" s="68">
        <v>0</v>
      </c>
      <c r="M1264" s="68">
        <v>613</v>
      </c>
      <c r="N1264" s="68">
        <v>65333</v>
      </c>
    </row>
    <row r="1265" spans="1:14" x14ac:dyDescent="0.25">
      <c r="A1265" s="69" t="s">
        <v>28</v>
      </c>
      <c r="B1265" s="69" t="s">
        <v>304</v>
      </c>
      <c r="C1265" s="69" t="s">
        <v>186</v>
      </c>
      <c r="D1265" s="69" t="s">
        <v>187</v>
      </c>
      <c r="E1265" s="69"/>
      <c r="F1265" s="68">
        <v>0</v>
      </c>
      <c r="G1265" s="68">
        <v>0</v>
      </c>
      <c r="H1265" s="68">
        <v>0</v>
      </c>
      <c r="I1265" s="68">
        <v>0</v>
      </c>
      <c r="J1265" s="68">
        <v>13312</v>
      </c>
      <c r="K1265" s="68">
        <v>0</v>
      </c>
      <c r="L1265" s="68">
        <v>0</v>
      </c>
      <c r="M1265" s="68">
        <v>0</v>
      </c>
      <c r="N1265" s="68">
        <v>13312</v>
      </c>
    </row>
    <row r="1266" spans="1:14" x14ac:dyDescent="0.25">
      <c r="A1266" s="69" t="s">
        <v>28</v>
      </c>
      <c r="B1266" s="69" t="s">
        <v>304</v>
      </c>
      <c r="C1266" s="69" t="s">
        <v>188</v>
      </c>
      <c r="D1266" s="69" t="s">
        <v>189</v>
      </c>
      <c r="E1266" s="69"/>
      <c r="F1266" s="68">
        <v>20160</v>
      </c>
      <c r="G1266" s="68">
        <v>12736</v>
      </c>
      <c r="H1266" s="68">
        <v>0</v>
      </c>
      <c r="I1266" s="68">
        <v>0</v>
      </c>
      <c r="J1266" s="68">
        <v>47696</v>
      </c>
      <c r="K1266" s="68">
        <v>0</v>
      </c>
      <c r="L1266" s="68">
        <v>2544</v>
      </c>
      <c r="M1266" s="68">
        <v>0</v>
      </c>
      <c r="N1266" s="68">
        <v>83136</v>
      </c>
    </row>
    <row r="1267" spans="1:14" x14ac:dyDescent="0.25">
      <c r="A1267" s="69" t="s">
        <v>28</v>
      </c>
      <c r="B1267" s="69" t="s">
        <v>304</v>
      </c>
      <c r="C1267" s="69" t="s">
        <v>190</v>
      </c>
      <c r="D1267" s="69" t="s">
        <v>191</v>
      </c>
      <c r="E1267" s="69"/>
      <c r="F1267" s="68">
        <v>0</v>
      </c>
      <c r="G1267" s="68">
        <v>0</v>
      </c>
      <c r="H1267" s="68">
        <v>0</v>
      </c>
      <c r="I1267" s="68">
        <v>0</v>
      </c>
      <c r="J1267" s="68">
        <v>0</v>
      </c>
      <c r="K1267" s="68">
        <v>0</v>
      </c>
      <c r="L1267" s="68">
        <v>0</v>
      </c>
      <c r="M1267" s="68">
        <v>0</v>
      </c>
      <c r="N1267" s="68">
        <v>0</v>
      </c>
    </row>
    <row r="1268" spans="1:14" x14ac:dyDescent="0.25">
      <c r="A1268" s="69" t="s">
        <v>28</v>
      </c>
      <c r="B1268" s="69" t="s">
        <v>304</v>
      </c>
      <c r="C1268" s="69" t="s">
        <v>192</v>
      </c>
      <c r="D1268" s="69" t="s">
        <v>193</v>
      </c>
      <c r="E1268" s="69"/>
      <c r="F1268" s="68">
        <v>0</v>
      </c>
      <c r="G1268" s="68">
        <v>0</v>
      </c>
      <c r="H1268" s="68">
        <v>0</v>
      </c>
      <c r="I1268" s="68">
        <v>0</v>
      </c>
      <c r="J1268" s="68">
        <v>0</v>
      </c>
      <c r="K1268" s="68">
        <v>98148</v>
      </c>
      <c r="L1268" s="68">
        <v>0</v>
      </c>
      <c r="M1268" s="68">
        <v>4046</v>
      </c>
      <c r="N1268" s="68">
        <v>102194</v>
      </c>
    </row>
    <row r="1269" spans="1:14" x14ac:dyDescent="0.25">
      <c r="A1269" s="69" t="s">
        <v>28</v>
      </c>
      <c r="B1269" s="69" t="s">
        <v>304</v>
      </c>
      <c r="C1269" s="69" t="s">
        <v>194</v>
      </c>
      <c r="D1269" s="69" t="s">
        <v>195</v>
      </c>
      <c r="E1269" s="69"/>
      <c r="F1269" s="68">
        <v>241712</v>
      </c>
      <c r="G1269" s="68">
        <v>0</v>
      </c>
      <c r="H1269" s="68">
        <v>0</v>
      </c>
      <c r="I1269" s="68">
        <v>25168</v>
      </c>
      <c r="J1269" s="68">
        <v>0</v>
      </c>
      <c r="K1269" s="68">
        <v>0</v>
      </c>
      <c r="L1269" s="68">
        <v>24</v>
      </c>
      <c r="M1269" s="68">
        <v>0</v>
      </c>
      <c r="N1269" s="68">
        <v>266904</v>
      </c>
    </row>
    <row r="1270" spans="1:14" x14ac:dyDescent="0.25">
      <c r="A1270" s="69" t="s">
        <v>28</v>
      </c>
      <c r="B1270" s="69" t="s">
        <v>304</v>
      </c>
      <c r="C1270" s="69" t="s">
        <v>196</v>
      </c>
      <c r="D1270" s="69" t="s">
        <v>197</v>
      </c>
      <c r="E1270" s="69"/>
      <c r="F1270" s="68">
        <v>33360</v>
      </c>
      <c r="G1270" s="68">
        <v>0</v>
      </c>
      <c r="H1270" s="68">
        <v>0</v>
      </c>
      <c r="I1270" s="68">
        <v>0</v>
      </c>
      <c r="J1270" s="68">
        <v>192</v>
      </c>
      <c r="K1270" s="68">
        <v>0</v>
      </c>
      <c r="L1270" s="68">
        <v>24</v>
      </c>
      <c r="M1270" s="68">
        <v>0</v>
      </c>
      <c r="N1270" s="68">
        <v>33576</v>
      </c>
    </row>
    <row r="1271" spans="1:14" x14ac:dyDescent="0.25">
      <c r="A1271" s="69" t="s">
        <v>28</v>
      </c>
      <c r="B1271" s="69" t="s">
        <v>304</v>
      </c>
      <c r="C1271" s="69" t="s">
        <v>198</v>
      </c>
      <c r="D1271" s="69" t="s">
        <v>199</v>
      </c>
      <c r="E1271" s="69"/>
      <c r="F1271" s="68">
        <v>0</v>
      </c>
      <c r="G1271" s="68">
        <v>0</v>
      </c>
      <c r="H1271" s="68">
        <v>0</v>
      </c>
      <c r="I1271" s="68">
        <v>0</v>
      </c>
      <c r="J1271" s="68">
        <v>0</v>
      </c>
      <c r="K1271" s="68">
        <v>30272</v>
      </c>
      <c r="L1271" s="68">
        <v>0</v>
      </c>
      <c r="M1271" s="68">
        <v>8728</v>
      </c>
      <c r="N1271" s="68">
        <v>39000</v>
      </c>
    </row>
    <row r="1272" spans="1:14" x14ac:dyDescent="0.25">
      <c r="A1272" s="69" t="s">
        <v>28</v>
      </c>
      <c r="B1272" s="69" t="s">
        <v>304</v>
      </c>
      <c r="C1272" s="69" t="s">
        <v>200</v>
      </c>
      <c r="D1272" s="69" t="s">
        <v>201</v>
      </c>
      <c r="E1272" s="69"/>
      <c r="F1272" s="68">
        <v>0</v>
      </c>
      <c r="G1272" s="68">
        <v>0</v>
      </c>
      <c r="H1272" s="68">
        <v>0</v>
      </c>
      <c r="I1272" s="68">
        <v>0</v>
      </c>
      <c r="J1272" s="68">
        <v>0</v>
      </c>
      <c r="K1272" s="68">
        <v>0</v>
      </c>
      <c r="L1272" s="68">
        <v>0</v>
      </c>
      <c r="M1272" s="68">
        <v>0</v>
      </c>
      <c r="N1272" s="68">
        <v>0</v>
      </c>
    </row>
    <row r="1273" spans="1:14" x14ac:dyDescent="0.25">
      <c r="A1273" s="69" t="s">
        <v>28</v>
      </c>
      <c r="B1273" s="69" t="s">
        <v>304</v>
      </c>
      <c r="C1273" s="69" t="s">
        <v>202</v>
      </c>
      <c r="D1273" s="69" t="s">
        <v>203</v>
      </c>
      <c r="E1273" s="69"/>
      <c r="F1273" s="68">
        <v>7152</v>
      </c>
      <c r="G1273" s="68">
        <v>1632</v>
      </c>
      <c r="H1273" s="68">
        <v>0</v>
      </c>
      <c r="I1273" s="68">
        <v>0</v>
      </c>
      <c r="J1273" s="68">
        <v>0</v>
      </c>
      <c r="K1273" s="68">
        <v>122224</v>
      </c>
      <c r="L1273" s="68">
        <v>0</v>
      </c>
      <c r="M1273" s="68">
        <v>33811</v>
      </c>
      <c r="N1273" s="68">
        <v>164819</v>
      </c>
    </row>
    <row r="1274" spans="1:14" x14ac:dyDescent="0.25">
      <c r="A1274" s="69" t="s">
        <v>28</v>
      </c>
      <c r="B1274" s="69" t="s">
        <v>304</v>
      </c>
      <c r="C1274" s="69" t="s">
        <v>204</v>
      </c>
      <c r="D1274" s="69" t="s">
        <v>205</v>
      </c>
      <c r="E1274" s="69"/>
      <c r="F1274" s="68">
        <v>0</v>
      </c>
      <c r="G1274" s="68">
        <v>0</v>
      </c>
      <c r="H1274" s="68">
        <v>0</v>
      </c>
      <c r="I1274" s="68">
        <v>0</v>
      </c>
      <c r="J1274" s="68">
        <v>0</v>
      </c>
      <c r="K1274" s="68">
        <v>0</v>
      </c>
      <c r="L1274" s="68">
        <v>0</v>
      </c>
      <c r="M1274" s="68">
        <v>0</v>
      </c>
      <c r="N1274" s="68">
        <v>0</v>
      </c>
    </row>
    <row r="1275" spans="1:14" x14ac:dyDescent="0.25">
      <c r="A1275" s="69" t="s">
        <v>28</v>
      </c>
      <c r="B1275" s="69" t="s">
        <v>304</v>
      </c>
      <c r="C1275" s="69" t="s">
        <v>206</v>
      </c>
      <c r="D1275" s="69" t="s">
        <v>207</v>
      </c>
      <c r="E1275" s="69"/>
      <c r="F1275" s="68">
        <v>0</v>
      </c>
      <c r="G1275" s="68">
        <v>0</v>
      </c>
      <c r="H1275" s="68">
        <v>0</v>
      </c>
      <c r="I1275" s="68">
        <v>0</v>
      </c>
      <c r="J1275" s="68">
        <v>0</v>
      </c>
      <c r="K1275" s="68">
        <v>62866</v>
      </c>
      <c r="L1275" s="68">
        <v>0</v>
      </c>
      <c r="M1275" s="68">
        <v>656</v>
      </c>
      <c r="N1275" s="68">
        <v>63522</v>
      </c>
    </row>
    <row r="1276" spans="1:14" x14ac:dyDescent="0.25">
      <c r="A1276" s="69" t="s">
        <v>28</v>
      </c>
      <c r="B1276" s="69" t="s">
        <v>304</v>
      </c>
      <c r="C1276" s="69" t="s">
        <v>208</v>
      </c>
      <c r="D1276" s="69" t="s">
        <v>209</v>
      </c>
      <c r="E1276" s="69"/>
      <c r="F1276" s="68">
        <v>0</v>
      </c>
      <c r="G1276" s="68">
        <v>106560</v>
      </c>
      <c r="H1276" s="68">
        <v>74476</v>
      </c>
      <c r="I1276" s="68">
        <v>0</v>
      </c>
      <c r="J1276" s="68">
        <v>0</v>
      </c>
      <c r="K1276" s="68">
        <v>0</v>
      </c>
      <c r="L1276" s="68">
        <v>0</v>
      </c>
      <c r="M1276" s="68">
        <v>0</v>
      </c>
      <c r="N1276" s="68">
        <v>181036</v>
      </c>
    </row>
    <row r="1277" spans="1:14" x14ac:dyDescent="0.25">
      <c r="A1277" s="69" t="s">
        <v>28</v>
      </c>
      <c r="B1277" s="69" t="s">
        <v>304</v>
      </c>
      <c r="C1277" s="69" t="s">
        <v>210</v>
      </c>
      <c r="D1277" s="69" t="s">
        <v>211</v>
      </c>
      <c r="E1277" s="69"/>
      <c r="F1277" s="68">
        <v>0</v>
      </c>
      <c r="G1277" s="68">
        <v>0</v>
      </c>
      <c r="H1277" s="68">
        <v>0</v>
      </c>
      <c r="I1277" s="68">
        <v>0</v>
      </c>
      <c r="J1277" s="68">
        <v>0</v>
      </c>
      <c r="K1277" s="68">
        <v>0</v>
      </c>
      <c r="L1277" s="68">
        <v>0</v>
      </c>
      <c r="M1277" s="68">
        <v>0</v>
      </c>
      <c r="N1277" s="68">
        <v>0</v>
      </c>
    </row>
    <row r="1278" spans="1:14" x14ac:dyDescent="0.25">
      <c r="A1278" s="69" t="s">
        <v>28</v>
      </c>
      <c r="B1278" s="69" t="s">
        <v>304</v>
      </c>
      <c r="C1278" s="69" t="s">
        <v>212</v>
      </c>
      <c r="D1278" s="69" t="s">
        <v>213</v>
      </c>
      <c r="E1278" s="69"/>
      <c r="F1278" s="68">
        <v>0</v>
      </c>
      <c r="G1278" s="68">
        <v>0</v>
      </c>
      <c r="H1278" s="68">
        <v>0</v>
      </c>
      <c r="I1278" s="68">
        <v>0</v>
      </c>
      <c r="J1278" s="68">
        <v>0</v>
      </c>
      <c r="K1278" s="68">
        <v>0</v>
      </c>
      <c r="L1278" s="68">
        <v>2400</v>
      </c>
      <c r="M1278" s="68">
        <v>0</v>
      </c>
      <c r="N1278" s="68">
        <v>2400</v>
      </c>
    </row>
    <row r="1279" spans="1:14" x14ac:dyDescent="0.25">
      <c r="A1279" s="69" t="s">
        <v>28</v>
      </c>
      <c r="B1279" s="69" t="s">
        <v>304</v>
      </c>
      <c r="C1279" s="69" t="s">
        <v>214</v>
      </c>
      <c r="D1279" s="69" t="s">
        <v>215</v>
      </c>
      <c r="E1279" s="69"/>
      <c r="F1279" s="68">
        <v>0</v>
      </c>
      <c r="G1279" s="68">
        <v>0</v>
      </c>
      <c r="H1279" s="68">
        <v>0</v>
      </c>
      <c r="I1279" s="68">
        <v>0</v>
      </c>
      <c r="J1279" s="68">
        <v>2112</v>
      </c>
      <c r="K1279" s="68">
        <v>0</v>
      </c>
      <c r="L1279" s="68">
        <v>0</v>
      </c>
      <c r="M1279" s="68">
        <v>0</v>
      </c>
      <c r="N1279" s="68">
        <v>2112</v>
      </c>
    </row>
    <row r="1280" spans="1:14" x14ac:dyDescent="0.25">
      <c r="A1280" s="69" t="s">
        <v>28</v>
      </c>
      <c r="B1280" s="69" t="s">
        <v>304</v>
      </c>
      <c r="C1280" s="69" t="s">
        <v>216</v>
      </c>
      <c r="D1280" s="69" t="s">
        <v>217</v>
      </c>
      <c r="E1280" s="69"/>
      <c r="F1280" s="68">
        <v>20336</v>
      </c>
      <c r="G1280" s="68">
        <v>0</v>
      </c>
      <c r="H1280" s="68">
        <v>0</v>
      </c>
      <c r="I1280" s="68">
        <v>0</v>
      </c>
      <c r="J1280" s="68">
        <v>0</v>
      </c>
      <c r="K1280" s="68">
        <v>0</v>
      </c>
      <c r="L1280" s="68">
        <v>0</v>
      </c>
      <c r="M1280" s="68">
        <v>0</v>
      </c>
      <c r="N1280" s="68">
        <v>20336</v>
      </c>
    </row>
    <row r="1281" spans="1:14" x14ac:dyDescent="0.25">
      <c r="A1281" s="69" t="s">
        <v>28</v>
      </c>
      <c r="B1281" s="69" t="s">
        <v>304</v>
      </c>
      <c r="C1281" s="69" t="s">
        <v>218</v>
      </c>
      <c r="D1281" s="69" t="s">
        <v>219</v>
      </c>
      <c r="E1281" s="69"/>
      <c r="F1281" s="68">
        <v>14944</v>
      </c>
      <c r="G1281" s="68">
        <v>0</v>
      </c>
      <c r="H1281" s="68">
        <v>0</v>
      </c>
      <c r="I1281" s="68">
        <v>0</v>
      </c>
      <c r="J1281" s="68">
        <v>5808</v>
      </c>
      <c r="K1281" s="68">
        <v>0</v>
      </c>
      <c r="L1281" s="68">
        <v>23660</v>
      </c>
      <c r="M1281" s="68">
        <v>0</v>
      </c>
      <c r="N1281" s="68">
        <v>44412</v>
      </c>
    </row>
    <row r="1282" spans="1:14" x14ac:dyDescent="0.25">
      <c r="A1282" s="69" t="s">
        <v>28</v>
      </c>
      <c r="B1282" s="69" t="s">
        <v>304</v>
      </c>
      <c r="C1282" s="69" t="s">
        <v>220</v>
      </c>
      <c r="D1282" s="69" t="s">
        <v>221</v>
      </c>
      <c r="E1282" s="69"/>
      <c r="F1282" s="68">
        <v>395328</v>
      </c>
      <c r="G1282" s="68">
        <v>0</v>
      </c>
      <c r="H1282" s="68">
        <v>0</v>
      </c>
      <c r="I1282" s="68">
        <v>0</v>
      </c>
      <c r="J1282" s="68">
        <v>0</v>
      </c>
      <c r="K1282" s="68">
        <v>0</v>
      </c>
      <c r="L1282" s="68">
        <v>0</v>
      </c>
      <c r="M1282" s="68">
        <v>0</v>
      </c>
      <c r="N1282" s="68">
        <v>395328</v>
      </c>
    </row>
    <row r="1283" spans="1:14" x14ac:dyDescent="0.25">
      <c r="A1283" s="69" t="s">
        <v>28</v>
      </c>
      <c r="B1283" s="69" t="s">
        <v>304</v>
      </c>
      <c r="C1283" s="69" t="s">
        <v>222</v>
      </c>
      <c r="D1283" s="69" t="s">
        <v>223</v>
      </c>
      <c r="E1283" s="69"/>
      <c r="F1283" s="68">
        <v>97888</v>
      </c>
      <c r="G1283" s="68">
        <v>0</v>
      </c>
      <c r="H1283" s="68">
        <v>0</v>
      </c>
      <c r="I1283" s="68">
        <v>0</v>
      </c>
      <c r="J1283" s="68">
        <v>0</v>
      </c>
      <c r="K1283" s="68">
        <v>0</v>
      </c>
      <c r="L1283" s="68">
        <v>1632</v>
      </c>
      <c r="M1283" s="68">
        <v>0</v>
      </c>
      <c r="N1283" s="68">
        <v>99520</v>
      </c>
    </row>
    <row r="1284" spans="1:14" x14ac:dyDescent="0.25">
      <c r="A1284" s="69" t="s">
        <v>28</v>
      </c>
      <c r="B1284" s="69" t="s">
        <v>304</v>
      </c>
      <c r="C1284" s="69" t="s">
        <v>224</v>
      </c>
      <c r="D1284" s="69" t="s">
        <v>225</v>
      </c>
      <c r="E1284" s="69"/>
      <c r="F1284" s="68">
        <v>0</v>
      </c>
      <c r="G1284" s="68">
        <v>0</v>
      </c>
      <c r="H1284" s="68">
        <v>0</v>
      </c>
      <c r="I1284" s="68">
        <v>0</v>
      </c>
      <c r="J1284" s="68">
        <v>0</v>
      </c>
      <c r="K1284" s="68">
        <v>0</v>
      </c>
      <c r="L1284" s="68">
        <v>0</v>
      </c>
      <c r="M1284" s="68">
        <v>0</v>
      </c>
      <c r="N1284" s="68">
        <v>0</v>
      </c>
    </row>
    <row r="1285" spans="1:14" x14ac:dyDescent="0.25">
      <c r="A1285" s="69" t="s">
        <v>28</v>
      </c>
      <c r="B1285" s="69" t="s">
        <v>304</v>
      </c>
      <c r="C1285" s="69" t="s">
        <v>226</v>
      </c>
      <c r="D1285" s="69" t="s">
        <v>227</v>
      </c>
      <c r="E1285" s="69"/>
      <c r="F1285" s="68">
        <v>873536</v>
      </c>
      <c r="G1285" s="68">
        <v>569664</v>
      </c>
      <c r="H1285" s="68">
        <v>74476</v>
      </c>
      <c r="I1285" s="68">
        <v>25168</v>
      </c>
      <c r="J1285" s="68">
        <v>303360</v>
      </c>
      <c r="K1285" s="68">
        <v>354310</v>
      </c>
      <c r="L1285" s="68">
        <v>65893</v>
      </c>
      <c r="M1285" s="68">
        <v>48326</v>
      </c>
      <c r="N1285" s="68">
        <v>2314733</v>
      </c>
    </row>
    <row r="1286" spans="1:14" x14ac:dyDescent="0.25">
      <c r="D1286" s="67" t="s">
        <v>228</v>
      </c>
      <c r="E1286" s="67"/>
    </row>
    <row r="1287" spans="1:14" x14ac:dyDescent="0.25">
      <c r="A1287" s="69" t="s">
        <v>28</v>
      </c>
      <c r="B1287" s="69" t="s">
        <v>304</v>
      </c>
      <c r="C1287" s="69" t="s">
        <v>229</v>
      </c>
      <c r="D1287" s="69" t="s">
        <v>230</v>
      </c>
      <c r="E1287" s="69"/>
      <c r="F1287" s="68">
        <v>0</v>
      </c>
      <c r="G1287" s="68">
        <v>0</v>
      </c>
      <c r="H1287" s="68">
        <v>0</v>
      </c>
      <c r="I1287" s="68">
        <v>0</v>
      </c>
      <c r="J1287" s="68">
        <v>0</v>
      </c>
      <c r="K1287" s="68">
        <v>0</v>
      </c>
      <c r="L1287" s="68">
        <v>0</v>
      </c>
      <c r="M1287" s="68">
        <v>0</v>
      </c>
      <c r="N1287" s="68">
        <v>0</v>
      </c>
    </row>
    <row r="1288" spans="1:14" x14ac:dyDescent="0.25">
      <c r="A1288" s="69" t="s">
        <v>28</v>
      </c>
      <c r="B1288" s="69" t="s">
        <v>304</v>
      </c>
      <c r="C1288" s="69" t="s">
        <v>231</v>
      </c>
      <c r="D1288" s="69" t="s">
        <v>232</v>
      </c>
      <c r="E1288" s="69"/>
      <c r="F1288" s="68">
        <v>0</v>
      </c>
      <c r="G1288" s="68">
        <v>0</v>
      </c>
      <c r="H1288" s="68">
        <v>0</v>
      </c>
      <c r="I1288" s="68">
        <v>0</v>
      </c>
      <c r="J1288" s="68">
        <v>0</v>
      </c>
      <c r="K1288" s="68">
        <v>0</v>
      </c>
      <c r="L1288" s="68">
        <v>0</v>
      </c>
      <c r="M1288" s="68">
        <v>0</v>
      </c>
      <c r="N1288" s="68">
        <v>0</v>
      </c>
    </row>
    <row r="1289" spans="1:14" x14ac:dyDescent="0.25">
      <c r="A1289" s="69" t="s">
        <v>28</v>
      </c>
      <c r="B1289" s="69" t="s">
        <v>304</v>
      </c>
      <c r="C1289" s="69" t="s">
        <v>233</v>
      </c>
      <c r="D1289" s="69" t="s">
        <v>234</v>
      </c>
      <c r="E1289" s="69"/>
      <c r="F1289" s="68">
        <v>0</v>
      </c>
      <c r="G1289" s="68">
        <v>0</v>
      </c>
      <c r="H1289" s="68">
        <v>0</v>
      </c>
      <c r="I1289" s="68">
        <v>0</v>
      </c>
      <c r="J1289" s="68">
        <v>0</v>
      </c>
      <c r="K1289" s="68">
        <v>0</v>
      </c>
      <c r="L1289" s="68">
        <v>0</v>
      </c>
      <c r="M1289" s="68">
        <v>0</v>
      </c>
      <c r="N1289" s="68">
        <v>0</v>
      </c>
    </row>
    <row r="1290" spans="1:14" x14ac:dyDescent="0.25">
      <c r="A1290" s="69" t="s">
        <v>28</v>
      </c>
      <c r="B1290" s="69" t="s">
        <v>304</v>
      </c>
      <c r="C1290" s="69" t="s">
        <v>235</v>
      </c>
      <c r="D1290" s="69" t="s">
        <v>236</v>
      </c>
      <c r="E1290" s="69"/>
      <c r="F1290" s="68">
        <v>0</v>
      </c>
      <c r="G1290" s="68">
        <v>0</v>
      </c>
      <c r="H1290" s="68">
        <v>0</v>
      </c>
      <c r="I1290" s="68">
        <v>0</v>
      </c>
      <c r="J1290" s="68">
        <v>0</v>
      </c>
      <c r="K1290" s="68">
        <v>0</v>
      </c>
      <c r="L1290" s="68">
        <v>0</v>
      </c>
      <c r="M1290" s="68">
        <v>0</v>
      </c>
      <c r="N1290" s="68">
        <v>0</v>
      </c>
    </row>
    <row r="1291" spans="1:14" x14ac:dyDescent="0.25">
      <c r="A1291" s="69" t="s">
        <v>28</v>
      </c>
      <c r="B1291" s="69" t="s">
        <v>304</v>
      </c>
      <c r="C1291" s="69" t="s">
        <v>237</v>
      </c>
      <c r="D1291" s="69" t="s">
        <v>238</v>
      </c>
      <c r="E1291" s="69"/>
      <c r="F1291" s="68">
        <v>0</v>
      </c>
      <c r="G1291" s="68">
        <v>0</v>
      </c>
      <c r="H1291" s="68">
        <v>0</v>
      </c>
      <c r="I1291" s="68">
        <v>0</v>
      </c>
      <c r="J1291" s="68">
        <v>0</v>
      </c>
      <c r="K1291" s="68">
        <v>0</v>
      </c>
      <c r="L1291" s="68">
        <v>0</v>
      </c>
      <c r="M1291" s="68">
        <v>0</v>
      </c>
      <c r="N1291" s="68">
        <v>0</v>
      </c>
    </row>
    <row r="1294" spans="1:14" x14ac:dyDescent="0.25">
      <c r="A1294" s="67" t="s">
        <v>305</v>
      </c>
    </row>
    <row r="1295" spans="1:14" x14ac:dyDescent="0.25">
      <c r="A1295" s="69" t="s">
        <v>0</v>
      </c>
      <c r="B1295" s="69" t="s">
        <v>162</v>
      </c>
      <c r="C1295" s="69" t="s">
        <v>115</v>
      </c>
      <c r="D1295" s="67" t="s">
        <v>129</v>
      </c>
      <c r="E1295" s="67"/>
      <c r="F1295" s="68" t="s">
        <v>163</v>
      </c>
      <c r="G1295" s="68" t="s">
        <v>164</v>
      </c>
      <c r="H1295" s="68" t="s">
        <v>165</v>
      </c>
      <c r="I1295" s="68" t="s">
        <v>166</v>
      </c>
      <c r="J1295" s="68" t="s">
        <v>167</v>
      </c>
      <c r="K1295" s="68" t="s">
        <v>168</v>
      </c>
      <c r="L1295" s="68" t="s">
        <v>169</v>
      </c>
      <c r="M1295" s="68" t="s">
        <v>170</v>
      </c>
      <c r="N1295" s="68" t="s">
        <v>1</v>
      </c>
    </row>
    <row r="1296" spans="1:14" x14ac:dyDescent="0.25">
      <c r="A1296" s="69" t="s">
        <v>29</v>
      </c>
      <c r="B1296" s="69" t="s">
        <v>306</v>
      </c>
      <c r="C1296" s="69" t="s">
        <v>172</v>
      </c>
      <c r="D1296" s="69" t="s">
        <v>173</v>
      </c>
      <c r="E1296" s="69"/>
      <c r="F1296" s="68">
        <v>9264</v>
      </c>
      <c r="G1296" s="68">
        <v>0</v>
      </c>
      <c r="H1296" s="68">
        <v>0</v>
      </c>
      <c r="I1296" s="68">
        <v>0</v>
      </c>
      <c r="J1296" s="68">
        <v>0</v>
      </c>
      <c r="K1296" s="68">
        <v>0</v>
      </c>
      <c r="L1296" s="68">
        <v>0</v>
      </c>
      <c r="M1296" s="68">
        <v>0</v>
      </c>
      <c r="N1296" s="68">
        <v>9264</v>
      </c>
    </row>
    <row r="1297" spans="1:14" x14ac:dyDescent="0.25">
      <c r="A1297" s="69" t="s">
        <v>29</v>
      </c>
      <c r="B1297" s="69" t="s">
        <v>306</v>
      </c>
      <c r="C1297" s="69" t="s">
        <v>174</v>
      </c>
      <c r="D1297" s="69" t="s">
        <v>175</v>
      </c>
      <c r="E1297" s="69"/>
      <c r="F1297" s="68">
        <v>0</v>
      </c>
      <c r="G1297" s="68">
        <v>0</v>
      </c>
      <c r="H1297" s="68">
        <v>0</v>
      </c>
      <c r="I1297" s="68">
        <v>0</v>
      </c>
      <c r="J1297" s="68">
        <v>48608</v>
      </c>
      <c r="K1297" s="68">
        <v>0</v>
      </c>
      <c r="L1297" s="68">
        <v>15136</v>
      </c>
      <c r="M1297" s="68">
        <v>0</v>
      </c>
      <c r="N1297" s="68">
        <v>63744</v>
      </c>
    </row>
    <row r="1298" spans="1:14" x14ac:dyDescent="0.25">
      <c r="A1298" s="69" t="s">
        <v>29</v>
      </c>
      <c r="B1298" s="69" t="s">
        <v>306</v>
      </c>
      <c r="C1298" s="69" t="s">
        <v>176</v>
      </c>
      <c r="D1298" s="69" t="s">
        <v>177</v>
      </c>
      <c r="E1298" s="69"/>
      <c r="F1298" s="68">
        <v>0</v>
      </c>
      <c r="G1298" s="68">
        <v>137952</v>
      </c>
      <c r="H1298" s="68">
        <v>0</v>
      </c>
      <c r="I1298" s="68">
        <v>0</v>
      </c>
      <c r="J1298" s="68">
        <v>0</v>
      </c>
      <c r="K1298" s="68">
        <v>0</v>
      </c>
      <c r="L1298" s="68">
        <v>0</v>
      </c>
      <c r="M1298" s="68">
        <v>0</v>
      </c>
      <c r="N1298" s="68">
        <v>137952</v>
      </c>
    </row>
    <row r="1299" spans="1:14" x14ac:dyDescent="0.25">
      <c r="A1299" s="69" t="s">
        <v>29</v>
      </c>
      <c r="B1299" s="69" t="s">
        <v>306</v>
      </c>
      <c r="C1299" s="69" t="s">
        <v>178</v>
      </c>
      <c r="D1299" s="69" t="s">
        <v>179</v>
      </c>
      <c r="E1299" s="69"/>
      <c r="F1299" s="68">
        <v>5520</v>
      </c>
      <c r="G1299" s="68">
        <v>0</v>
      </c>
      <c r="H1299" s="68">
        <v>0</v>
      </c>
      <c r="I1299" s="68">
        <v>0</v>
      </c>
      <c r="J1299" s="68">
        <v>0</v>
      </c>
      <c r="K1299" s="68">
        <v>2080</v>
      </c>
      <c r="L1299" s="68">
        <v>204</v>
      </c>
      <c r="M1299" s="68">
        <v>0</v>
      </c>
      <c r="N1299" s="68">
        <v>7804</v>
      </c>
    </row>
    <row r="1300" spans="1:14" x14ac:dyDescent="0.25">
      <c r="A1300" s="69" t="s">
        <v>29</v>
      </c>
      <c r="B1300" s="69" t="s">
        <v>306</v>
      </c>
      <c r="C1300" s="69" t="s">
        <v>180</v>
      </c>
      <c r="D1300" s="69" t="s">
        <v>181</v>
      </c>
      <c r="E1300" s="69"/>
      <c r="F1300" s="68">
        <v>0</v>
      </c>
      <c r="G1300" s="68">
        <v>0</v>
      </c>
      <c r="H1300" s="68">
        <v>0</v>
      </c>
      <c r="I1300" s="68">
        <v>0</v>
      </c>
      <c r="J1300" s="68">
        <v>0</v>
      </c>
      <c r="K1300" s="68">
        <v>0</v>
      </c>
      <c r="L1300" s="68">
        <v>0</v>
      </c>
      <c r="M1300" s="68">
        <v>0</v>
      </c>
      <c r="N1300" s="68">
        <v>0</v>
      </c>
    </row>
    <row r="1301" spans="1:14" x14ac:dyDescent="0.25">
      <c r="A1301" s="69" t="s">
        <v>29</v>
      </c>
      <c r="B1301" s="69" t="s">
        <v>306</v>
      </c>
      <c r="C1301" s="69" t="s">
        <v>182</v>
      </c>
      <c r="D1301" s="69" t="s">
        <v>183</v>
      </c>
      <c r="E1301" s="69"/>
      <c r="F1301" s="68">
        <v>0</v>
      </c>
      <c r="G1301" s="68">
        <v>0</v>
      </c>
      <c r="H1301" s="68">
        <v>0</v>
      </c>
      <c r="I1301" s="68">
        <v>0</v>
      </c>
      <c r="J1301" s="68">
        <v>0</v>
      </c>
      <c r="K1301" s="68">
        <v>0</v>
      </c>
      <c r="L1301" s="68">
        <v>192</v>
      </c>
      <c r="M1301" s="68">
        <v>0</v>
      </c>
      <c r="N1301" s="68">
        <v>192</v>
      </c>
    </row>
    <row r="1302" spans="1:14" x14ac:dyDescent="0.25">
      <c r="A1302" s="69" t="s">
        <v>29</v>
      </c>
      <c r="B1302" s="69" t="s">
        <v>306</v>
      </c>
      <c r="C1302" s="69" t="s">
        <v>184</v>
      </c>
      <c r="D1302" s="69" t="s">
        <v>185</v>
      </c>
      <c r="E1302" s="69"/>
      <c r="F1302" s="68">
        <v>0</v>
      </c>
      <c r="G1302" s="68">
        <v>3968</v>
      </c>
      <c r="H1302" s="68">
        <v>0</v>
      </c>
      <c r="I1302" s="68">
        <v>0</v>
      </c>
      <c r="J1302" s="68">
        <v>0</v>
      </c>
      <c r="K1302" s="68">
        <v>0</v>
      </c>
      <c r="L1302" s="68">
        <v>0</v>
      </c>
      <c r="M1302" s="68">
        <v>752</v>
      </c>
      <c r="N1302" s="68">
        <v>4720</v>
      </c>
    </row>
    <row r="1303" spans="1:14" x14ac:dyDescent="0.25">
      <c r="A1303" s="69" t="s">
        <v>29</v>
      </c>
      <c r="B1303" s="69" t="s">
        <v>306</v>
      </c>
      <c r="C1303" s="69" t="s">
        <v>186</v>
      </c>
      <c r="D1303" s="69" t="s">
        <v>187</v>
      </c>
      <c r="E1303" s="69"/>
      <c r="F1303" s="68">
        <v>0</v>
      </c>
      <c r="G1303" s="68">
        <v>0</v>
      </c>
      <c r="H1303" s="68">
        <v>0</v>
      </c>
      <c r="I1303" s="68">
        <v>0</v>
      </c>
      <c r="J1303" s="68">
        <v>0</v>
      </c>
      <c r="K1303" s="68">
        <v>0</v>
      </c>
      <c r="L1303" s="68">
        <v>48</v>
      </c>
      <c r="M1303" s="68">
        <v>0</v>
      </c>
      <c r="N1303" s="68">
        <v>48</v>
      </c>
    </row>
    <row r="1304" spans="1:14" x14ac:dyDescent="0.25">
      <c r="A1304" s="69" t="s">
        <v>29</v>
      </c>
      <c r="B1304" s="69" t="s">
        <v>306</v>
      </c>
      <c r="C1304" s="69" t="s">
        <v>188</v>
      </c>
      <c r="D1304" s="69" t="s">
        <v>189</v>
      </c>
      <c r="E1304" s="69"/>
      <c r="F1304" s="68">
        <v>2928</v>
      </c>
      <c r="G1304" s="68">
        <v>2784</v>
      </c>
      <c r="H1304" s="68">
        <v>0</v>
      </c>
      <c r="I1304" s="68">
        <v>0</v>
      </c>
      <c r="J1304" s="68">
        <v>94032</v>
      </c>
      <c r="K1304" s="68">
        <v>0</v>
      </c>
      <c r="L1304" s="68">
        <v>0</v>
      </c>
      <c r="M1304" s="68">
        <v>0</v>
      </c>
      <c r="N1304" s="68">
        <v>99744</v>
      </c>
    </row>
    <row r="1305" spans="1:14" x14ac:dyDescent="0.25">
      <c r="A1305" s="69" t="s">
        <v>29</v>
      </c>
      <c r="B1305" s="69" t="s">
        <v>306</v>
      </c>
      <c r="C1305" s="69" t="s">
        <v>190</v>
      </c>
      <c r="D1305" s="69" t="s">
        <v>191</v>
      </c>
      <c r="E1305" s="69"/>
      <c r="F1305" s="68">
        <v>0</v>
      </c>
      <c r="G1305" s="68">
        <v>0</v>
      </c>
      <c r="H1305" s="68">
        <v>0</v>
      </c>
      <c r="I1305" s="68">
        <v>0</v>
      </c>
      <c r="J1305" s="68">
        <v>0</v>
      </c>
      <c r="K1305" s="68">
        <v>0</v>
      </c>
      <c r="L1305" s="68">
        <v>0</v>
      </c>
      <c r="M1305" s="68">
        <v>0</v>
      </c>
      <c r="N1305" s="68">
        <v>0</v>
      </c>
    </row>
    <row r="1306" spans="1:14" x14ac:dyDescent="0.25">
      <c r="A1306" s="69" t="s">
        <v>29</v>
      </c>
      <c r="B1306" s="69" t="s">
        <v>306</v>
      </c>
      <c r="C1306" s="69" t="s">
        <v>192</v>
      </c>
      <c r="D1306" s="69" t="s">
        <v>193</v>
      </c>
      <c r="E1306" s="69"/>
      <c r="F1306" s="68">
        <v>0</v>
      </c>
      <c r="G1306" s="68">
        <v>0</v>
      </c>
      <c r="H1306" s="68">
        <v>0</v>
      </c>
      <c r="I1306" s="68">
        <v>0</v>
      </c>
      <c r="J1306" s="68">
        <v>0</v>
      </c>
      <c r="K1306" s="68">
        <v>0</v>
      </c>
      <c r="L1306" s="68">
        <v>0</v>
      </c>
      <c r="M1306" s="68">
        <v>528</v>
      </c>
      <c r="N1306" s="68">
        <v>528</v>
      </c>
    </row>
    <row r="1307" spans="1:14" x14ac:dyDescent="0.25">
      <c r="A1307" s="69" t="s">
        <v>29</v>
      </c>
      <c r="B1307" s="69" t="s">
        <v>306</v>
      </c>
      <c r="C1307" s="69" t="s">
        <v>194</v>
      </c>
      <c r="D1307" s="69" t="s">
        <v>195</v>
      </c>
      <c r="E1307" s="69"/>
      <c r="F1307" s="68">
        <v>138144</v>
      </c>
      <c r="G1307" s="68">
        <v>0</v>
      </c>
      <c r="H1307" s="68">
        <v>0</v>
      </c>
      <c r="I1307" s="68">
        <v>24352</v>
      </c>
      <c r="J1307" s="68">
        <v>0</v>
      </c>
      <c r="K1307" s="68">
        <v>0</v>
      </c>
      <c r="L1307" s="68">
        <v>0</v>
      </c>
      <c r="M1307" s="68">
        <v>0</v>
      </c>
      <c r="N1307" s="68">
        <v>162496</v>
      </c>
    </row>
    <row r="1308" spans="1:14" x14ac:dyDescent="0.25">
      <c r="A1308" s="69" t="s">
        <v>29</v>
      </c>
      <c r="B1308" s="69" t="s">
        <v>306</v>
      </c>
      <c r="C1308" s="69" t="s">
        <v>196</v>
      </c>
      <c r="D1308" s="69" t="s">
        <v>197</v>
      </c>
      <c r="E1308" s="69"/>
      <c r="F1308" s="68">
        <v>18432</v>
      </c>
      <c r="G1308" s="68">
        <v>0</v>
      </c>
      <c r="H1308" s="68">
        <v>0</v>
      </c>
      <c r="I1308" s="68">
        <v>0</v>
      </c>
      <c r="J1308" s="68">
        <v>0</v>
      </c>
      <c r="K1308" s="68">
        <v>0</v>
      </c>
      <c r="L1308" s="68">
        <v>0</v>
      </c>
      <c r="M1308" s="68">
        <v>0</v>
      </c>
      <c r="N1308" s="68">
        <v>18432</v>
      </c>
    </row>
    <row r="1309" spans="1:14" x14ac:dyDescent="0.25">
      <c r="A1309" s="69" t="s">
        <v>29</v>
      </c>
      <c r="B1309" s="69" t="s">
        <v>306</v>
      </c>
      <c r="C1309" s="69" t="s">
        <v>198</v>
      </c>
      <c r="D1309" s="69" t="s">
        <v>199</v>
      </c>
      <c r="E1309" s="69"/>
      <c r="F1309" s="68">
        <v>0</v>
      </c>
      <c r="G1309" s="68">
        <v>6064</v>
      </c>
      <c r="H1309" s="68">
        <v>0</v>
      </c>
      <c r="I1309" s="68">
        <v>0</v>
      </c>
      <c r="J1309" s="68">
        <v>0</v>
      </c>
      <c r="K1309" s="68">
        <v>16608</v>
      </c>
      <c r="L1309" s="68">
        <v>0</v>
      </c>
      <c r="M1309" s="68">
        <v>0</v>
      </c>
      <c r="N1309" s="68">
        <v>22672</v>
      </c>
    </row>
    <row r="1310" spans="1:14" x14ac:dyDescent="0.25">
      <c r="A1310" s="69" t="s">
        <v>29</v>
      </c>
      <c r="B1310" s="69" t="s">
        <v>306</v>
      </c>
      <c r="C1310" s="69" t="s">
        <v>200</v>
      </c>
      <c r="D1310" s="69" t="s">
        <v>201</v>
      </c>
      <c r="E1310" s="69"/>
      <c r="F1310" s="68">
        <v>0</v>
      </c>
      <c r="G1310" s="68">
        <v>0</v>
      </c>
      <c r="H1310" s="68">
        <v>0</v>
      </c>
      <c r="I1310" s="68">
        <v>0</v>
      </c>
      <c r="J1310" s="68">
        <v>0</v>
      </c>
      <c r="K1310" s="68">
        <v>0</v>
      </c>
      <c r="L1310" s="68">
        <v>0</v>
      </c>
      <c r="M1310" s="68">
        <v>0</v>
      </c>
      <c r="N1310" s="68">
        <v>0</v>
      </c>
    </row>
    <row r="1311" spans="1:14" x14ac:dyDescent="0.25">
      <c r="A1311" s="69" t="s">
        <v>29</v>
      </c>
      <c r="B1311" s="69" t="s">
        <v>306</v>
      </c>
      <c r="C1311" s="69" t="s">
        <v>202</v>
      </c>
      <c r="D1311" s="69" t="s">
        <v>203</v>
      </c>
      <c r="E1311" s="69"/>
      <c r="F1311" s="68">
        <v>20752</v>
      </c>
      <c r="G1311" s="68">
        <v>0</v>
      </c>
      <c r="H1311" s="68">
        <v>0</v>
      </c>
      <c r="I1311" s="68">
        <v>0</v>
      </c>
      <c r="J1311" s="68">
        <v>0</v>
      </c>
      <c r="K1311" s="68">
        <v>0</v>
      </c>
      <c r="L1311" s="68">
        <v>0</v>
      </c>
      <c r="M1311" s="68">
        <v>2844</v>
      </c>
      <c r="N1311" s="68">
        <v>23596</v>
      </c>
    </row>
    <row r="1312" spans="1:14" x14ac:dyDescent="0.25">
      <c r="A1312" s="69" t="s">
        <v>29</v>
      </c>
      <c r="B1312" s="69" t="s">
        <v>306</v>
      </c>
      <c r="C1312" s="69" t="s">
        <v>204</v>
      </c>
      <c r="D1312" s="69" t="s">
        <v>205</v>
      </c>
      <c r="E1312" s="69"/>
      <c r="F1312" s="68">
        <v>0</v>
      </c>
      <c r="G1312" s="68">
        <v>0</v>
      </c>
      <c r="H1312" s="68">
        <v>0</v>
      </c>
      <c r="I1312" s="68">
        <v>0</v>
      </c>
      <c r="J1312" s="68">
        <v>0</v>
      </c>
      <c r="K1312" s="68">
        <v>0</v>
      </c>
      <c r="L1312" s="68">
        <v>0</v>
      </c>
      <c r="M1312" s="68">
        <v>0</v>
      </c>
      <c r="N1312" s="68">
        <v>0</v>
      </c>
    </row>
    <row r="1313" spans="1:14" x14ac:dyDescent="0.25">
      <c r="A1313" s="69" t="s">
        <v>29</v>
      </c>
      <c r="B1313" s="69" t="s">
        <v>306</v>
      </c>
      <c r="C1313" s="69" t="s">
        <v>206</v>
      </c>
      <c r="D1313" s="69" t="s">
        <v>207</v>
      </c>
      <c r="E1313" s="69"/>
      <c r="F1313" s="68">
        <v>0</v>
      </c>
      <c r="G1313" s="68">
        <v>0</v>
      </c>
      <c r="H1313" s="68">
        <v>0</v>
      </c>
      <c r="I1313" s="68">
        <v>0</v>
      </c>
      <c r="J1313" s="68">
        <v>0</v>
      </c>
      <c r="K1313" s="68">
        <v>88480</v>
      </c>
      <c r="L1313" s="68">
        <v>0</v>
      </c>
      <c r="M1313" s="68">
        <v>0</v>
      </c>
      <c r="N1313" s="68">
        <v>88480</v>
      </c>
    </row>
    <row r="1314" spans="1:14" x14ac:dyDescent="0.25">
      <c r="A1314" s="69" t="s">
        <v>29</v>
      </c>
      <c r="B1314" s="69" t="s">
        <v>306</v>
      </c>
      <c r="C1314" s="69" t="s">
        <v>208</v>
      </c>
      <c r="D1314" s="69" t="s">
        <v>209</v>
      </c>
      <c r="E1314" s="69"/>
      <c r="F1314" s="68">
        <v>0</v>
      </c>
      <c r="G1314" s="68">
        <v>49200</v>
      </c>
      <c r="H1314" s="68">
        <v>26160</v>
      </c>
      <c r="I1314" s="68">
        <v>0</v>
      </c>
      <c r="J1314" s="68">
        <v>0</v>
      </c>
      <c r="K1314" s="68">
        <v>0</v>
      </c>
      <c r="L1314" s="68">
        <v>0</v>
      </c>
      <c r="M1314" s="68">
        <v>48</v>
      </c>
      <c r="N1314" s="68">
        <v>75408</v>
      </c>
    </row>
    <row r="1315" spans="1:14" x14ac:dyDescent="0.25">
      <c r="A1315" s="69" t="s">
        <v>29</v>
      </c>
      <c r="B1315" s="69" t="s">
        <v>306</v>
      </c>
      <c r="C1315" s="69" t="s">
        <v>210</v>
      </c>
      <c r="D1315" s="69" t="s">
        <v>211</v>
      </c>
      <c r="E1315" s="69"/>
      <c r="F1315" s="68">
        <v>0</v>
      </c>
      <c r="G1315" s="68">
        <v>0</v>
      </c>
      <c r="H1315" s="68">
        <v>0</v>
      </c>
      <c r="I1315" s="68">
        <v>0</v>
      </c>
      <c r="J1315" s="68">
        <v>0</v>
      </c>
      <c r="K1315" s="68">
        <v>0</v>
      </c>
      <c r="L1315" s="68">
        <v>168</v>
      </c>
      <c r="M1315" s="68">
        <v>0</v>
      </c>
      <c r="N1315" s="68">
        <v>168</v>
      </c>
    </row>
    <row r="1316" spans="1:14" x14ac:dyDescent="0.25">
      <c r="A1316" s="69" t="s">
        <v>29</v>
      </c>
      <c r="B1316" s="69" t="s">
        <v>306</v>
      </c>
      <c r="C1316" s="69" t="s">
        <v>212</v>
      </c>
      <c r="D1316" s="69" t="s">
        <v>213</v>
      </c>
      <c r="E1316" s="69"/>
      <c r="F1316" s="68">
        <v>0</v>
      </c>
      <c r="G1316" s="68">
        <v>0</v>
      </c>
      <c r="H1316" s="68">
        <v>0</v>
      </c>
      <c r="I1316" s="68">
        <v>0</v>
      </c>
      <c r="J1316" s="68">
        <v>0</v>
      </c>
      <c r="K1316" s="68">
        <v>0</v>
      </c>
      <c r="L1316" s="68">
        <v>38850</v>
      </c>
      <c r="M1316" s="68">
        <v>0</v>
      </c>
      <c r="N1316" s="68">
        <v>38850</v>
      </c>
    </row>
    <row r="1317" spans="1:14" x14ac:dyDescent="0.25">
      <c r="A1317" s="69" t="s">
        <v>29</v>
      </c>
      <c r="B1317" s="69" t="s">
        <v>306</v>
      </c>
      <c r="C1317" s="69" t="s">
        <v>214</v>
      </c>
      <c r="D1317" s="69" t="s">
        <v>215</v>
      </c>
      <c r="E1317" s="69"/>
      <c r="F1317" s="68">
        <v>0</v>
      </c>
      <c r="G1317" s="68">
        <v>0</v>
      </c>
      <c r="H1317" s="68">
        <v>0</v>
      </c>
      <c r="I1317" s="68">
        <v>0</v>
      </c>
      <c r="J1317" s="68">
        <v>0</v>
      </c>
      <c r="K1317" s="68">
        <v>0</v>
      </c>
      <c r="L1317" s="68">
        <v>0</v>
      </c>
      <c r="M1317" s="68">
        <v>0</v>
      </c>
      <c r="N1317" s="68">
        <v>0</v>
      </c>
    </row>
    <row r="1318" spans="1:14" x14ac:dyDescent="0.25">
      <c r="A1318" s="69" t="s">
        <v>29</v>
      </c>
      <c r="B1318" s="69" t="s">
        <v>306</v>
      </c>
      <c r="C1318" s="69" t="s">
        <v>216</v>
      </c>
      <c r="D1318" s="69" t="s">
        <v>217</v>
      </c>
      <c r="E1318" s="69"/>
      <c r="F1318" s="68">
        <v>32640</v>
      </c>
      <c r="G1318" s="68">
        <v>0</v>
      </c>
      <c r="H1318" s="68">
        <v>0</v>
      </c>
      <c r="I1318" s="68">
        <v>0</v>
      </c>
      <c r="J1318" s="68">
        <v>0</v>
      </c>
      <c r="K1318" s="68">
        <v>0</v>
      </c>
      <c r="L1318" s="68">
        <v>0</v>
      </c>
      <c r="M1318" s="68">
        <v>0</v>
      </c>
      <c r="N1318" s="68">
        <v>32640</v>
      </c>
    </row>
    <row r="1319" spans="1:14" x14ac:dyDescent="0.25">
      <c r="A1319" s="69" t="s">
        <v>29</v>
      </c>
      <c r="B1319" s="69" t="s">
        <v>306</v>
      </c>
      <c r="C1319" s="69" t="s">
        <v>218</v>
      </c>
      <c r="D1319" s="69" t="s">
        <v>219</v>
      </c>
      <c r="E1319" s="69"/>
      <c r="F1319" s="68">
        <v>2400</v>
      </c>
      <c r="G1319" s="68">
        <v>0</v>
      </c>
      <c r="H1319" s="68">
        <v>0</v>
      </c>
      <c r="I1319" s="68">
        <v>0</v>
      </c>
      <c r="J1319" s="68">
        <v>0</v>
      </c>
      <c r="K1319" s="68">
        <v>0</v>
      </c>
      <c r="L1319" s="68">
        <v>41696</v>
      </c>
      <c r="M1319" s="68">
        <v>0</v>
      </c>
      <c r="N1319" s="68">
        <v>44096</v>
      </c>
    </row>
    <row r="1320" spans="1:14" x14ac:dyDescent="0.25">
      <c r="A1320" s="69" t="s">
        <v>29</v>
      </c>
      <c r="B1320" s="69" t="s">
        <v>306</v>
      </c>
      <c r="C1320" s="69" t="s">
        <v>220</v>
      </c>
      <c r="D1320" s="69" t="s">
        <v>221</v>
      </c>
      <c r="E1320" s="69"/>
      <c r="F1320" s="68">
        <v>190880</v>
      </c>
      <c r="G1320" s="68">
        <v>0</v>
      </c>
      <c r="H1320" s="68">
        <v>0</v>
      </c>
      <c r="I1320" s="68">
        <v>0</v>
      </c>
      <c r="J1320" s="68">
        <v>0</v>
      </c>
      <c r="K1320" s="68">
        <v>0</v>
      </c>
      <c r="L1320" s="68">
        <v>2388</v>
      </c>
      <c r="M1320" s="68">
        <v>0</v>
      </c>
      <c r="N1320" s="68">
        <v>193268</v>
      </c>
    </row>
    <row r="1321" spans="1:14" x14ac:dyDescent="0.25">
      <c r="A1321" s="69" t="s">
        <v>29</v>
      </c>
      <c r="B1321" s="69" t="s">
        <v>306</v>
      </c>
      <c r="C1321" s="69" t="s">
        <v>222</v>
      </c>
      <c r="D1321" s="69" t="s">
        <v>223</v>
      </c>
      <c r="E1321" s="69"/>
      <c r="F1321" s="68">
        <v>41328</v>
      </c>
      <c r="G1321" s="68">
        <v>0</v>
      </c>
      <c r="H1321" s="68">
        <v>0</v>
      </c>
      <c r="I1321" s="68">
        <v>0</v>
      </c>
      <c r="J1321" s="68">
        <v>0</v>
      </c>
      <c r="K1321" s="68">
        <v>0</v>
      </c>
      <c r="L1321" s="68">
        <v>0</v>
      </c>
      <c r="M1321" s="68">
        <v>0</v>
      </c>
      <c r="N1321" s="68">
        <v>41328</v>
      </c>
    </row>
    <row r="1322" spans="1:14" x14ac:dyDescent="0.25">
      <c r="A1322" s="69" t="s">
        <v>29</v>
      </c>
      <c r="B1322" s="69" t="s">
        <v>306</v>
      </c>
      <c r="C1322" s="69" t="s">
        <v>224</v>
      </c>
      <c r="D1322" s="69" t="s">
        <v>225</v>
      </c>
      <c r="E1322" s="69"/>
      <c r="F1322" s="68">
        <v>0</v>
      </c>
      <c r="G1322" s="68">
        <v>0</v>
      </c>
      <c r="H1322" s="68">
        <v>0</v>
      </c>
      <c r="I1322" s="68">
        <v>0</v>
      </c>
      <c r="J1322" s="68">
        <v>0</v>
      </c>
      <c r="K1322" s="68">
        <v>0</v>
      </c>
      <c r="L1322" s="68">
        <v>0</v>
      </c>
      <c r="M1322" s="68">
        <v>0</v>
      </c>
      <c r="N1322" s="68">
        <v>0</v>
      </c>
    </row>
    <row r="1323" spans="1:14" x14ac:dyDescent="0.25">
      <c r="A1323" s="69" t="s">
        <v>29</v>
      </c>
      <c r="B1323" s="69" t="s">
        <v>306</v>
      </c>
      <c r="C1323" s="69" t="s">
        <v>226</v>
      </c>
      <c r="D1323" s="69" t="s">
        <v>227</v>
      </c>
      <c r="E1323" s="69"/>
      <c r="F1323" s="68">
        <v>462288</v>
      </c>
      <c r="G1323" s="68">
        <v>199968</v>
      </c>
      <c r="H1323" s="68">
        <v>26160</v>
      </c>
      <c r="I1323" s="68">
        <v>24352</v>
      </c>
      <c r="J1323" s="68">
        <v>142640</v>
      </c>
      <c r="K1323" s="68">
        <v>107168</v>
      </c>
      <c r="L1323" s="68">
        <v>98682</v>
      </c>
      <c r="M1323" s="68">
        <v>4172</v>
      </c>
      <c r="N1323" s="68">
        <v>1065430</v>
      </c>
    </row>
    <row r="1324" spans="1:14" x14ac:dyDescent="0.25">
      <c r="D1324" s="67" t="s">
        <v>228</v>
      </c>
      <c r="E1324" s="67"/>
    </row>
    <row r="1325" spans="1:14" x14ac:dyDescent="0.25">
      <c r="A1325" s="69" t="s">
        <v>29</v>
      </c>
      <c r="B1325" s="69" t="s">
        <v>306</v>
      </c>
      <c r="C1325" s="69" t="s">
        <v>229</v>
      </c>
      <c r="D1325" s="69" t="s">
        <v>230</v>
      </c>
      <c r="E1325" s="69"/>
      <c r="F1325" s="68">
        <v>0</v>
      </c>
      <c r="G1325" s="68">
        <v>0</v>
      </c>
      <c r="H1325" s="68">
        <v>0</v>
      </c>
      <c r="I1325" s="68">
        <v>0</v>
      </c>
      <c r="J1325" s="68">
        <v>0</v>
      </c>
      <c r="K1325" s="68">
        <v>0</v>
      </c>
      <c r="L1325" s="68">
        <v>0</v>
      </c>
      <c r="M1325" s="68">
        <v>0</v>
      </c>
      <c r="N1325" s="68">
        <v>0</v>
      </c>
    </row>
    <row r="1326" spans="1:14" x14ac:dyDescent="0.25">
      <c r="A1326" s="69" t="s">
        <v>29</v>
      </c>
      <c r="B1326" s="69" t="s">
        <v>306</v>
      </c>
      <c r="C1326" s="69" t="s">
        <v>231</v>
      </c>
      <c r="D1326" s="69" t="s">
        <v>232</v>
      </c>
      <c r="E1326" s="69"/>
      <c r="F1326" s="68">
        <v>0</v>
      </c>
      <c r="G1326" s="68">
        <v>0</v>
      </c>
      <c r="H1326" s="68">
        <v>0</v>
      </c>
      <c r="I1326" s="68">
        <v>0</v>
      </c>
      <c r="J1326" s="68">
        <v>0</v>
      </c>
      <c r="K1326" s="68">
        <v>0</v>
      </c>
      <c r="L1326" s="68">
        <v>0</v>
      </c>
      <c r="M1326" s="68">
        <v>0</v>
      </c>
      <c r="N1326" s="68">
        <v>0</v>
      </c>
    </row>
    <row r="1327" spans="1:14" x14ac:dyDescent="0.25">
      <c r="A1327" s="69" t="s">
        <v>29</v>
      </c>
      <c r="B1327" s="69" t="s">
        <v>306</v>
      </c>
      <c r="C1327" s="69" t="s">
        <v>233</v>
      </c>
      <c r="D1327" s="69" t="s">
        <v>234</v>
      </c>
      <c r="E1327" s="69"/>
      <c r="F1327" s="68">
        <v>0</v>
      </c>
      <c r="G1327" s="68">
        <v>0</v>
      </c>
      <c r="H1327" s="68">
        <v>0</v>
      </c>
      <c r="I1327" s="68">
        <v>0</v>
      </c>
      <c r="J1327" s="68">
        <v>0</v>
      </c>
      <c r="K1327" s="68">
        <v>0</v>
      </c>
      <c r="L1327" s="68">
        <v>0</v>
      </c>
      <c r="M1327" s="68">
        <v>0</v>
      </c>
      <c r="N1327" s="68">
        <v>0</v>
      </c>
    </row>
    <row r="1328" spans="1:14" x14ac:dyDescent="0.25">
      <c r="A1328" s="69" t="s">
        <v>29</v>
      </c>
      <c r="B1328" s="69" t="s">
        <v>306</v>
      </c>
      <c r="C1328" s="69" t="s">
        <v>235</v>
      </c>
      <c r="D1328" s="69" t="s">
        <v>236</v>
      </c>
      <c r="E1328" s="69"/>
      <c r="F1328" s="68">
        <v>0</v>
      </c>
      <c r="G1328" s="68">
        <v>0</v>
      </c>
      <c r="H1328" s="68">
        <v>0</v>
      </c>
      <c r="I1328" s="68">
        <v>0</v>
      </c>
      <c r="J1328" s="68">
        <v>0</v>
      </c>
      <c r="K1328" s="68">
        <v>0</v>
      </c>
      <c r="L1328" s="68">
        <v>0</v>
      </c>
      <c r="M1328" s="68">
        <v>0</v>
      </c>
      <c r="N1328" s="68">
        <v>0</v>
      </c>
    </row>
    <row r="1329" spans="1:14" x14ac:dyDescent="0.25">
      <c r="A1329" s="69" t="s">
        <v>29</v>
      </c>
      <c r="B1329" s="69" t="s">
        <v>306</v>
      </c>
      <c r="C1329" s="69" t="s">
        <v>237</v>
      </c>
      <c r="D1329" s="69" t="s">
        <v>238</v>
      </c>
      <c r="E1329" s="69"/>
      <c r="F1329" s="68">
        <v>0</v>
      </c>
      <c r="G1329" s="68">
        <v>0</v>
      </c>
      <c r="H1329" s="68">
        <v>0</v>
      </c>
      <c r="I1329" s="68">
        <v>0</v>
      </c>
      <c r="J1329" s="68">
        <v>0</v>
      </c>
      <c r="K1329" s="68">
        <v>0</v>
      </c>
      <c r="L1329" s="68">
        <v>0</v>
      </c>
      <c r="M1329" s="68">
        <v>0</v>
      </c>
      <c r="N1329" s="68">
        <v>0</v>
      </c>
    </row>
    <row r="1332" spans="1:14" x14ac:dyDescent="0.25">
      <c r="A1332" s="67" t="s">
        <v>307</v>
      </c>
    </row>
    <row r="1333" spans="1:14" x14ac:dyDescent="0.25">
      <c r="A1333" s="69" t="s">
        <v>0</v>
      </c>
      <c r="B1333" s="69" t="s">
        <v>162</v>
      </c>
      <c r="C1333" s="69" t="s">
        <v>115</v>
      </c>
      <c r="D1333" s="67" t="s">
        <v>129</v>
      </c>
      <c r="E1333" s="67"/>
      <c r="F1333" s="68" t="s">
        <v>163</v>
      </c>
      <c r="G1333" s="68" t="s">
        <v>164</v>
      </c>
      <c r="H1333" s="68" t="s">
        <v>165</v>
      </c>
      <c r="I1333" s="68" t="s">
        <v>166</v>
      </c>
      <c r="J1333" s="68" t="s">
        <v>167</v>
      </c>
      <c r="K1333" s="68" t="s">
        <v>168</v>
      </c>
      <c r="L1333" s="68" t="s">
        <v>169</v>
      </c>
      <c r="M1333" s="68" t="s">
        <v>170</v>
      </c>
      <c r="N1333" s="68" t="s">
        <v>1</v>
      </c>
    </row>
    <row r="1334" spans="1:14" x14ac:dyDescent="0.25">
      <c r="A1334" s="69" t="s">
        <v>56</v>
      </c>
      <c r="B1334" s="69" t="s">
        <v>308</v>
      </c>
      <c r="C1334" s="69" t="s">
        <v>172</v>
      </c>
      <c r="D1334" s="69" t="s">
        <v>173</v>
      </c>
      <c r="E1334" s="69"/>
      <c r="F1334" s="68">
        <v>18720</v>
      </c>
      <c r="G1334" s="68">
        <v>0</v>
      </c>
      <c r="H1334" s="68">
        <v>0</v>
      </c>
      <c r="I1334" s="68">
        <v>0</v>
      </c>
      <c r="J1334" s="68">
        <v>0</v>
      </c>
      <c r="K1334" s="68">
        <v>0</v>
      </c>
      <c r="L1334" s="68">
        <v>0</v>
      </c>
      <c r="M1334" s="68">
        <v>0</v>
      </c>
      <c r="N1334" s="68">
        <v>18720</v>
      </c>
    </row>
    <row r="1335" spans="1:14" x14ac:dyDescent="0.25">
      <c r="A1335" s="69" t="s">
        <v>56</v>
      </c>
      <c r="B1335" s="69" t="s">
        <v>308</v>
      </c>
      <c r="C1335" s="69" t="s">
        <v>174</v>
      </c>
      <c r="D1335" s="69" t="s">
        <v>175</v>
      </c>
      <c r="E1335" s="69"/>
      <c r="F1335" s="68">
        <v>0</v>
      </c>
      <c r="G1335" s="68">
        <v>0</v>
      </c>
      <c r="H1335" s="68">
        <v>0</v>
      </c>
      <c r="I1335" s="68">
        <v>0</v>
      </c>
      <c r="J1335" s="68">
        <v>328320</v>
      </c>
      <c r="K1335" s="68">
        <v>0</v>
      </c>
      <c r="L1335" s="68">
        <v>97280</v>
      </c>
      <c r="M1335" s="68">
        <v>0</v>
      </c>
      <c r="N1335" s="68">
        <v>425600</v>
      </c>
    </row>
    <row r="1336" spans="1:14" x14ac:dyDescent="0.25">
      <c r="A1336" s="69" t="s">
        <v>56</v>
      </c>
      <c r="B1336" s="69" t="s">
        <v>308</v>
      </c>
      <c r="C1336" s="69" t="s">
        <v>176</v>
      </c>
      <c r="D1336" s="69" t="s">
        <v>177</v>
      </c>
      <c r="E1336" s="69"/>
      <c r="F1336" s="68">
        <v>0</v>
      </c>
      <c r="G1336" s="68">
        <v>1690896</v>
      </c>
      <c r="H1336" s="68">
        <v>0</v>
      </c>
      <c r="I1336" s="68">
        <v>0</v>
      </c>
      <c r="J1336" s="68">
        <v>154432</v>
      </c>
      <c r="K1336" s="68">
        <v>25376</v>
      </c>
      <c r="L1336" s="68">
        <v>472</v>
      </c>
      <c r="M1336" s="68">
        <v>0</v>
      </c>
      <c r="N1336" s="68">
        <v>1871176</v>
      </c>
    </row>
    <row r="1337" spans="1:14" x14ac:dyDescent="0.25">
      <c r="A1337" s="69" t="s">
        <v>56</v>
      </c>
      <c r="B1337" s="69" t="s">
        <v>308</v>
      </c>
      <c r="C1337" s="69" t="s">
        <v>178</v>
      </c>
      <c r="D1337" s="69" t="s">
        <v>179</v>
      </c>
      <c r="E1337" s="69"/>
      <c r="F1337" s="68">
        <v>177576</v>
      </c>
      <c r="G1337" s="68">
        <v>353728</v>
      </c>
      <c r="H1337" s="68">
        <v>0</v>
      </c>
      <c r="I1337" s="68">
        <v>0</v>
      </c>
      <c r="J1337" s="68">
        <v>251088</v>
      </c>
      <c r="K1337" s="68">
        <v>127904</v>
      </c>
      <c r="L1337" s="68">
        <v>51670</v>
      </c>
      <c r="M1337" s="68">
        <v>1684</v>
      </c>
      <c r="N1337" s="68">
        <v>963650</v>
      </c>
    </row>
    <row r="1338" spans="1:14" x14ac:dyDescent="0.25">
      <c r="A1338" s="69" t="s">
        <v>56</v>
      </c>
      <c r="B1338" s="69" t="s">
        <v>308</v>
      </c>
      <c r="C1338" s="69" t="s">
        <v>180</v>
      </c>
      <c r="D1338" s="69" t="s">
        <v>181</v>
      </c>
      <c r="E1338" s="69"/>
      <c r="F1338" s="68">
        <v>0</v>
      </c>
      <c r="G1338" s="68">
        <v>0</v>
      </c>
      <c r="H1338" s="68">
        <v>0</v>
      </c>
      <c r="I1338" s="68">
        <v>0</v>
      </c>
      <c r="J1338" s="68">
        <v>1600</v>
      </c>
      <c r="K1338" s="68">
        <v>0</v>
      </c>
      <c r="L1338" s="68">
        <v>0</v>
      </c>
      <c r="M1338" s="68">
        <v>0</v>
      </c>
      <c r="N1338" s="68">
        <v>1600</v>
      </c>
    </row>
    <row r="1339" spans="1:14" x14ac:dyDescent="0.25">
      <c r="A1339" s="69" t="s">
        <v>56</v>
      </c>
      <c r="B1339" s="69" t="s">
        <v>308</v>
      </c>
      <c r="C1339" s="69" t="s">
        <v>182</v>
      </c>
      <c r="D1339" s="69" t="s">
        <v>183</v>
      </c>
      <c r="E1339" s="69"/>
      <c r="F1339" s="68">
        <v>9408</v>
      </c>
      <c r="G1339" s="68">
        <v>0</v>
      </c>
      <c r="H1339" s="68">
        <v>0</v>
      </c>
      <c r="I1339" s="68">
        <v>0</v>
      </c>
      <c r="J1339" s="68">
        <v>41440</v>
      </c>
      <c r="K1339" s="68">
        <v>0</v>
      </c>
      <c r="L1339" s="68">
        <v>48560</v>
      </c>
      <c r="M1339" s="68">
        <v>0</v>
      </c>
      <c r="N1339" s="68">
        <v>99408</v>
      </c>
    </row>
    <row r="1340" spans="1:14" x14ac:dyDescent="0.25">
      <c r="A1340" s="69" t="s">
        <v>56</v>
      </c>
      <c r="B1340" s="69" t="s">
        <v>308</v>
      </c>
      <c r="C1340" s="69" t="s">
        <v>184</v>
      </c>
      <c r="D1340" s="69" t="s">
        <v>185</v>
      </c>
      <c r="E1340" s="69"/>
      <c r="F1340" s="68">
        <v>0</v>
      </c>
      <c r="G1340" s="68">
        <v>43280</v>
      </c>
      <c r="H1340" s="68">
        <v>0</v>
      </c>
      <c r="I1340" s="68">
        <v>0</v>
      </c>
      <c r="J1340" s="68">
        <v>0</v>
      </c>
      <c r="K1340" s="68">
        <v>211968</v>
      </c>
      <c r="L1340" s="68">
        <v>0</v>
      </c>
      <c r="M1340" s="68">
        <v>343</v>
      </c>
      <c r="N1340" s="68">
        <v>255591</v>
      </c>
    </row>
    <row r="1341" spans="1:14" x14ac:dyDescent="0.25">
      <c r="A1341" s="69" t="s">
        <v>56</v>
      </c>
      <c r="B1341" s="69" t="s">
        <v>308</v>
      </c>
      <c r="C1341" s="69" t="s">
        <v>186</v>
      </c>
      <c r="D1341" s="69" t="s">
        <v>187</v>
      </c>
      <c r="E1341" s="69"/>
      <c r="F1341" s="68">
        <v>0</v>
      </c>
      <c r="G1341" s="68">
        <v>0</v>
      </c>
      <c r="H1341" s="68">
        <v>0</v>
      </c>
      <c r="I1341" s="68">
        <v>0</v>
      </c>
      <c r="J1341" s="68">
        <v>47152</v>
      </c>
      <c r="K1341" s="68">
        <v>0</v>
      </c>
      <c r="L1341" s="68">
        <v>23272</v>
      </c>
      <c r="M1341" s="68">
        <v>0</v>
      </c>
      <c r="N1341" s="68">
        <v>70424</v>
      </c>
    </row>
    <row r="1342" spans="1:14" x14ac:dyDescent="0.25">
      <c r="A1342" s="69" t="s">
        <v>56</v>
      </c>
      <c r="B1342" s="69" t="s">
        <v>308</v>
      </c>
      <c r="C1342" s="69" t="s">
        <v>188</v>
      </c>
      <c r="D1342" s="69" t="s">
        <v>189</v>
      </c>
      <c r="E1342" s="69"/>
      <c r="F1342" s="68">
        <v>34608</v>
      </c>
      <c r="G1342" s="68">
        <v>86816</v>
      </c>
      <c r="H1342" s="68">
        <v>0</v>
      </c>
      <c r="I1342" s="68">
        <v>0</v>
      </c>
      <c r="J1342" s="68">
        <v>463312</v>
      </c>
      <c r="K1342" s="68">
        <v>0</v>
      </c>
      <c r="L1342" s="68">
        <v>5168</v>
      </c>
      <c r="M1342" s="68">
        <v>3404</v>
      </c>
      <c r="N1342" s="68">
        <v>593308</v>
      </c>
    </row>
    <row r="1343" spans="1:14" x14ac:dyDescent="0.25">
      <c r="A1343" s="69" t="s">
        <v>56</v>
      </c>
      <c r="B1343" s="69" t="s">
        <v>308</v>
      </c>
      <c r="C1343" s="69" t="s">
        <v>190</v>
      </c>
      <c r="D1343" s="69" t="s">
        <v>191</v>
      </c>
      <c r="E1343" s="69"/>
      <c r="F1343" s="68">
        <v>0</v>
      </c>
      <c r="G1343" s="68">
        <v>34592</v>
      </c>
      <c r="H1343" s="68">
        <v>0</v>
      </c>
      <c r="I1343" s="68">
        <v>0</v>
      </c>
      <c r="J1343" s="68">
        <v>0</v>
      </c>
      <c r="K1343" s="68">
        <v>0</v>
      </c>
      <c r="L1343" s="68">
        <v>0</v>
      </c>
      <c r="M1343" s="68">
        <v>0</v>
      </c>
      <c r="N1343" s="68">
        <v>34592</v>
      </c>
    </row>
    <row r="1344" spans="1:14" x14ac:dyDescent="0.25">
      <c r="A1344" s="69" t="s">
        <v>56</v>
      </c>
      <c r="B1344" s="69" t="s">
        <v>308</v>
      </c>
      <c r="C1344" s="69" t="s">
        <v>192</v>
      </c>
      <c r="D1344" s="69" t="s">
        <v>193</v>
      </c>
      <c r="E1344" s="69"/>
      <c r="F1344" s="68">
        <v>0</v>
      </c>
      <c r="G1344" s="68">
        <v>9216</v>
      </c>
      <c r="H1344" s="68">
        <v>0</v>
      </c>
      <c r="I1344" s="68">
        <v>0</v>
      </c>
      <c r="J1344" s="68">
        <v>0</v>
      </c>
      <c r="K1344" s="68">
        <v>512704</v>
      </c>
      <c r="L1344" s="68">
        <v>0</v>
      </c>
      <c r="M1344" s="68">
        <v>18816</v>
      </c>
      <c r="N1344" s="68">
        <v>540736</v>
      </c>
    </row>
    <row r="1345" spans="1:14" x14ac:dyDescent="0.25">
      <c r="A1345" s="69" t="s">
        <v>56</v>
      </c>
      <c r="B1345" s="69" t="s">
        <v>308</v>
      </c>
      <c r="C1345" s="69" t="s">
        <v>194</v>
      </c>
      <c r="D1345" s="69" t="s">
        <v>195</v>
      </c>
      <c r="E1345" s="69"/>
      <c r="F1345" s="68">
        <v>1217568</v>
      </c>
      <c r="G1345" s="68">
        <v>0</v>
      </c>
      <c r="H1345" s="68">
        <v>0</v>
      </c>
      <c r="I1345" s="68">
        <v>548720</v>
      </c>
      <c r="J1345" s="68">
        <v>14352</v>
      </c>
      <c r="K1345" s="68">
        <v>0</v>
      </c>
      <c r="L1345" s="68">
        <v>0</v>
      </c>
      <c r="M1345" s="68">
        <v>0</v>
      </c>
      <c r="N1345" s="68">
        <v>1780640</v>
      </c>
    </row>
    <row r="1346" spans="1:14" x14ac:dyDescent="0.25">
      <c r="A1346" s="69" t="s">
        <v>56</v>
      </c>
      <c r="B1346" s="69" t="s">
        <v>308</v>
      </c>
      <c r="C1346" s="69" t="s">
        <v>196</v>
      </c>
      <c r="D1346" s="69" t="s">
        <v>197</v>
      </c>
      <c r="E1346" s="69"/>
      <c r="F1346" s="68">
        <v>145456</v>
      </c>
      <c r="G1346" s="68">
        <v>0</v>
      </c>
      <c r="H1346" s="68">
        <v>0</v>
      </c>
      <c r="I1346" s="68">
        <v>0</v>
      </c>
      <c r="J1346" s="68">
        <v>0</v>
      </c>
      <c r="K1346" s="68">
        <v>0</v>
      </c>
      <c r="L1346" s="68">
        <v>0</v>
      </c>
      <c r="M1346" s="68">
        <v>0</v>
      </c>
      <c r="N1346" s="68">
        <v>145456</v>
      </c>
    </row>
    <row r="1347" spans="1:14" x14ac:dyDescent="0.25">
      <c r="A1347" s="69" t="s">
        <v>56</v>
      </c>
      <c r="B1347" s="69" t="s">
        <v>308</v>
      </c>
      <c r="C1347" s="69" t="s">
        <v>198</v>
      </c>
      <c r="D1347" s="69" t="s">
        <v>199</v>
      </c>
      <c r="E1347" s="69"/>
      <c r="F1347" s="68">
        <v>0</v>
      </c>
      <c r="G1347" s="68">
        <v>0</v>
      </c>
      <c r="H1347" s="68">
        <v>0</v>
      </c>
      <c r="I1347" s="68">
        <v>0</v>
      </c>
      <c r="J1347" s="68">
        <v>0</v>
      </c>
      <c r="K1347" s="68">
        <v>349360</v>
      </c>
      <c r="L1347" s="68">
        <v>0</v>
      </c>
      <c r="M1347" s="68">
        <v>14856</v>
      </c>
      <c r="N1347" s="68">
        <v>364216</v>
      </c>
    </row>
    <row r="1348" spans="1:14" x14ac:dyDescent="0.25">
      <c r="A1348" s="69" t="s">
        <v>56</v>
      </c>
      <c r="B1348" s="69" t="s">
        <v>308</v>
      </c>
      <c r="C1348" s="69" t="s">
        <v>200</v>
      </c>
      <c r="D1348" s="69" t="s">
        <v>201</v>
      </c>
      <c r="E1348" s="69"/>
      <c r="F1348" s="68">
        <v>0</v>
      </c>
      <c r="G1348" s="68">
        <v>0</v>
      </c>
      <c r="H1348" s="68">
        <v>0</v>
      </c>
      <c r="I1348" s="68">
        <v>0</v>
      </c>
      <c r="J1348" s="68">
        <v>0</v>
      </c>
      <c r="K1348" s="68">
        <v>0</v>
      </c>
      <c r="L1348" s="68">
        <v>0</v>
      </c>
      <c r="M1348" s="68">
        <v>0</v>
      </c>
      <c r="N1348" s="68">
        <v>0</v>
      </c>
    </row>
    <row r="1349" spans="1:14" x14ac:dyDescent="0.25">
      <c r="A1349" s="69" t="s">
        <v>56</v>
      </c>
      <c r="B1349" s="69" t="s">
        <v>308</v>
      </c>
      <c r="C1349" s="69" t="s">
        <v>202</v>
      </c>
      <c r="D1349" s="69" t="s">
        <v>203</v>
      </c>
      <c r="E1349" s="69"/>
      <c r="F1349" s="68">
        <v>16176</v>
      </c>
      <c r="G1349" s="68">
        <v>1872</v>
      </c>
      <c r="H1349" s="68">
        <v>0</v>
      </c>
      <c r="I1349" s="68">
        <v>0</v>
      </c>
      <c r="J1349" s="68">
        <v>27664</v>
      </c>
      <c r="K1349" s="68">
        <v>561744</v>
      </c>
      <c r="L1349" s="68">
        <v>0</v>
      </c>
      <c r="M1349" s="68">
        <v>39678</v>
      </c>
      <c r="N1349" s="68">
        <v>647134</v>
      </c>
    </row>
    <row r="1350" spans="1:14" x14ac:dyDescent="0.25">
      <c r="A1350" s="69" t="s">
        <v>56</v>
      </c>
      <c r="B1350" s="69" t="s">
        <v>308</v>
      </c>
      <c r="C1350" s="69" t="s">
        <v>204</v>
      </c>
      <c r="D1350" s="69" t="s">
        <v>205</v>
      </c>
      <c r="E1350" s="69"/>
      <c r="F1350" s="68">
        <v>0</v>
      </c>
      <c r="G1350" s="68">
        <v>0</v>
      </c>
      <c r="H1350" s="68">
        <v>0</v>
      </c>
      <c r="I1350" s="68">
        <v>0</v>
      </c>
      <c r="J1350" s="68">
        <v>0</v>
      </c>
      <c r="K1350" s="68">
        <v>71808</v>
      </c>
      <c r="L1350" s="68">
        <v>0</v>
      </c>
      <c r="M1350" s="68">
        <v>0</v>
      </c>
      <c r="N1350" s="68">
        <v>71808</v>
      </c>
    </row>
    <row r="1351" spans="1:14" x14ac:dyDescent="0.25">
      <c r="A1351" s="69" t="s">
        <v>56</v>
      </c>
      <c r="B1351" s="69" t="s">
        <v>308</v>
      </c>
      <c r="C1351" s="69" t="s">
        <v>206</v>
      </c>
      <c r="D1351" s="69" t="s">
        <v>207</v>
      </c>
      <c r="E1351" s="69"/>
      <c r="F1351" s="68">
        <v>0</v>
      </c>
      <c r="G1351" s="68">
        <v>0</v>
      </c>
      <c r="H1351" s="68">
        <v>0</v>
      </c>
      <c r="I1351" s="68">
        <v>0</v>
      </c>
      <c r="J1351" s="68">
        <v>0</v>
      </c>
      <c r="K1351" s="68">
        <v>188064</v>
      </c>
      <c r="L1351" s="68">
        <v>0</v>
      </c>
      <c r="M1351" s="68">
        <v>0</v>
      </c>
      <c r="N1351" s="68">
        <v>188064</v>
      </c>
    </row>
    <row r="1352" spans="1:14" x14ac:dyDescent="0.25">
      <c r="A1352" s="69" t="s">
        <v>56</v>
      </c>
      <c r="B1352" s="69" t="s">
        <v>308</v>
      </c>
      <c r="C1352" s="69" t="s">
        <v>208</v>
      </c>
      <c r="D1352" s="69" t="s">
        <v>209</v>
      </c>
      <c r="E1352" s="69"/>
      <c r="F1352" s="68">
        <v>0</v>
      </c>
      <c r="G1352" s="68">
        <v>811616</v>
      </c>
      <c r="H1352" s="68">
        <v>491696</v>
      </c>
      <c r="I1352" s="68">
        <v>0</v>
      </c>
      <c r="J1352" s="68">
        <v>0</v>
      </c>
      <c r="K1352" s="68">
        <v>18720</v>
      </c>
      <c r="L1352" s="68">
        <v>0</v>
      </c>
      <c r="M1352" s="68">
        <v>0</v>
      </c>
      <c r="N1352" s="68">
        <v>1322032</v>
      </c>
    </row>
    <row r="1353" spans="1:14" x14ac:dyDescent="0.25">
      <c r="A1353" s="69" t="s">
        <v>56</v>
      </c>
      <c r="B1353" s="69" t="s">
        <v>308</v>
      </c>
      <c r="C1353" s="69" t="s">
        <v>210</v>
      </c>
      <c r="D1353" s="69" t="s">
        <v>211</v>
      </c>
      <c r="E1353" s="69"/>
      <c r="F1353" s="68">
        <v>0</v>
      </c>
      <c r="G1353" s="68">
        <v>0</v>
      </c>
      <c r="H1353" s="68">
        <v>0</v>
      </c>
      <c r="I1353" s="68">
        <v>0</v>
      </c>
      <c r="J1353" s="68">
        <v>191584</v>
      </c>
      <c r="K1353" s="68">
        <v>0</v>
      </c>
      <c r="L1353" s="68">
        <v>3552</v>
      </c>
      <c r="M1353" s="68">
        <v>0</v>
      </c>
      <c r="N1353" s="68">
        <v>195136</v>
      </c>
    </row>
    <row r="1354" spans="1:14" x14ac:dyDescent="0.25">
      <c r="A1354" s="69" t="s">
        <v>56</v>
      </c>
      <c r="B1354" s="69" t="s">
        <v>308</v>
      </c>
      <c r="C1354" s="69" t="s">
        <v>212</v>
      </c>
      <c r="D1354" s="69" t="s">
        <v>213</v>
      </c>
      <c r="E1354" s="69"/>
      <c r="F1354" s="68">
        <v>400</v>
      </c>
      <c r="G1354" s="68">
        <v>0</v>
      </c>
      <c r="H1354" s="68">
        <v>0</v>
      </c>
      <c r="I1354" s="68">
        <v>0</v>
      </c>
      <c r="J1354" s="68">
        <v>95808</v>
      </c>
      <c r="K1354" s="68">
        <v>0</v>
      </c>
      <c r="L1354" s="68">
        <v>49653</v>
      </c>
      <c r="M1354" s="68">
        <v>0</v>
      </c>
      <c r="N1354" s="68">
        <v>145861</v>
      </c>
    </row>
    <row r="1355" spans="1:14" x14ac:dyDescent="0.25">
      <c r="A1355" s="69" t="s">
        <v>56</v>
      </c>
      <c r="B1355" s="69" t="s">
        <v>308</v>
      </c>
      <c r="C1355" s="69" t="s">
        <v>214</v>
      </c>
      <c r="D1355" s="69" t="s">
        <v>215</v>
      </c>
      <c r="E1355" s="69"/>
      <c r="F1355" s="68">
        <v>0</v>
      </c>
      <c r="G1355" s="68">
        <v>0</v>
      </c>
      <c r="H1355" s="68">
        <v>0</v>
      </c>
      <c r="I1355" s="68">
        <v>0</v>
      </c>
      <c r="J1355" s="68">
        <v>9664</v>
      </c>
      <c r="K1355" s="68">
        <v>0</v>
      </c>
      <c r="L1355" s="68">
        <v>1920</v>
      </c>
      <c r="M1355" s="68">
        <v>0</v>
      </c>
      <c r="N1355" s="68">
        <v>11584</v>
      </c>
    </row>
    <row r="1356" spans="1:14" x14ac:dyDescent="0.25">
      <c r="A1356" s="69" t="s">
        <v>56</v>
      </c>
      <c r="B1356" s="69" t="s">
        <v>308</v>
      </c>
      <c r="C1356" s="69" t="s">
        <v>216</v>
      </c>
      <c r="D1356" s="69" t="s">
        <v>217</v>
      </c>
      <c r="E1356" s="69"/>
      <c r="F1356" s="68">
        <v>83616</v>
      </c>
      <c r="G1356" s="68">
        <v>0</v>
      </c>
      <c r="H1356" s="68">
        <v>0</v>
      </c>
      <c r="I1356" s="68">
        <v>0</v>
      </c>
      <c r="J1356" s="68">
        <v>6544</v>
      </c>
      <c r="K1356" s="68">
        <v>0</v>
      </c>
      <c r="L1356" s="68">
        <v>0</v>
      </c>
      <c r="M1356" s="68">
        <v>0</v>
      </c>
      <c r="N1356" s="68">
        <v>90160</v>
      </c>
    </row>
    <row r="1357" spans="1:14" x14ac:dyDescent="0.25">
      <c r="A1357" s="69" t="s">
        <v>56</v>
      </c>
      <c r="B1357" s="69" t="s">
        <v>308</v>
      </c>
      <c r="C1357" s="69" t="s">
        <v>218</v>
      </c>
      <c r="D1357" s="69" t="s">
        <v>219</v>
      </c>
      <c r="E1357" s="69"/>
      <c r="F1357" s="68">
        <v>77424</v>
      </c>
      <c r="G1357" s="68">
        <v>0</v>
      </c>
      <c r="H1357" s="68">
        <v>0</v>
      </c>
      <c r="I1357" s="68">
        <v>0</v>
      </c>
      <c r="J1357" s="68">
        <v>68272</v>
      </c>
      <c r="K1357" s="68">
        <v>0</v>
      </c>
      <c r="L1357" s="68">
        <v>2160</v>
      </c>
      <c r="M1357" s="68">
        <v>0</v>
      </c>
      <c r="N1357" s="68">
        <v>147856</v>
      </c>
    </row>
    <row r="1358" spans="1:14" x14ac:dyDescent="0.25">
      <c r="A1358" s="69" t="s">
        <v>56</v>
      </c>
      <c r="B1358" s="69" t="s">
        <v>308</v>
      </c>
      <c r="C1358" s="69" t="s">
        <v>220</v>
      </c>
      <c r="D1358" s="69" t="s">
        <v>221</v>
      </c>
      <c r="E1358" s="69"/>
      <c r="F1358" s="68">
        <v>1961456</v>
      </c>
      <c r="G1358" s="68">
        <v>0</v>
      </c>
      <c r="H1358" s="68">
        <v>0</v>
      </c>
      <c r="I1358" s="68">
        <v>0</v>
      </c>
      <c r="J1358" s="68">
        <v>5424</v>
      </c>
      <c r="K1358" s="68">
        <v>0</v>
      </c>
      <c r="L1358" s="68">
        <v>0</v>
      </c>
      <c r="M1358" s="68">
        <v>0</v>
      </c>
      <c r="N1358" s="68">
        <v>1966880</v>
      </c>
    </row>
    <row r="1359" spans="1:14" x14ac:dyDescent="0.25">
      <c r="A1359" s="69" t="s">
        <v>56</v>
      </c>
      <c r="B1359" s="69" t="s">
        <v>308</v>
      </c>
      <c r="C1359" s="69" t="s">
        <v>222</v>
      </c>
      <c r="D1359" s="69" t="s">
        <v>223</v>
      </c>
      <c r="E1359" s="69"/>
      <c r="F1359" s="68">
        <v>533168</v>
      </c>
      <c r="G1359" s="68">
        <v>0</v>
      </c>
      <c r="H1359" s="68">
        <v>0</v>
      </c>
      <c r="I1359" s="68">
        <v>0</v>
      </c>
      <c r="J1359" s="68">
        <v>33920</v>
      </c>
      <c r="K1359" s="68">
        <v>0</v>
      </c>
      <c r="L1359" s="68">
        <v>216</v>
      </c>
      <c r="M1359" s="68">
        <v>0</v>
      </c>
      <c r="N1359" s="68">
        <v>567304</v>
      </c>
    </row>
    <row r="1360" spans="1:14" x14ac:dyDescent="0.25">
      <c r="A1360" s="69" t="s">
        <v>56</v>
      </c>
      <c r="B1360" s="69" t="s">
        <v>308</v>
      </c>
      <c r="C1360" s="69" t="s">
        <v>224</v>
      </c>
      <c r="D1360" s="69" t="s">
        <v>225</v>
      </c>
      <c r="E1360" s="69"/>
      <c r="F1360" s="68">
        <v>0</v>
      </c>
      <c r="G1360" s="68">
        <v>0</v>
      </c>
      <c r="H1360" s="68">
        <v>0</v>
      </c>
      <c r="I1360" s="68">
        <v>0</v>
      </c>
      <c r="J1360" s="68">
        <v>0</v>
      </c>
      <c r="K1360" s="68">
        <v>0</v>
      </c>
      <c r="L1360" s="68">
        <v>0</v>
      </c>
      <c r="M1360" s="68">
        <v>0</v>
      </c>
      <c r="N1360" s="68">
        <v>0</v>
      </c>
    </row>
    <row r="1361" spans="1:14" x14ac:dyDescent="0.25">
      <c r="A1361" s="69" t="s">
        <v>56</v>
      </c>
      <c r="B1361" s="69" t="s">
        <v>308</v>
      </c>
      <c r="C1361" s="69" t="s">
        <v>226</v>
      </c>
      <c r="D1361" s="69" t="s">
        <v>227</v>
      </c>
      <c r="E1361" s="69"/>
      <c r="F1361" s="68">
        <v>4275576</v>
      </c>
      <c r="G1361" s="68">
        <v>3032016</v>
      </c>
      <c r="H1361" s="68">
        <v>491696</v>
      </c>
      <c r="I1361" s="68">
        <v>548720</v>
      </c>
      <c r="J1361" s="68">
        <v>1740576</v>
      </c>
      <c r="K1361" s="68">
        <v>2067648</v>
      </c>
      <c r="L1361" s="68">
        <v>283923</v>
      </c>
      <c r="M1361" s="68">
        <v>78781</v>
      </c>
      <c r="N1361" s="68">
        <v>12518936</v>
      </c>
    </row>
    <row r="1362" spans="1:14" x14ac:dyDescent="0.25">
      <c r="D1362" s="67" t="s">
        <v>228</v>
      </c>
      <c r="E1362" s="67"/>
    </row>
    <row r="1363" spans="1:14" x14ac:dyDescent="0.25">
      <c r="A1363" s="69" t="s">
        <v>56</v>
      </c>
      <c r="B1363" s="69" t="s">
        <v>308</v>
      </c>
      <c r="C1363" s="69" t="s">
        <v>229</v>
      </c>
      <c r="D1363" s="69" t="s">
        <v>230</v>
      </c>
      <c r="E1363" s="69"/>
      <c r="F1363" s="68">
        <v>0</v>
      </c>
      <c r="G1363" s="68">
        <v>0</v>
      </c>
      <c r="H1363" s="68">
        <v>0</v>
      </c>
      <c r="I1363" s="68">
        <v>0</v>
      </c>
      <c r="J1363" s="68">
        <v>0</v>
      </c>
      <c r="K1363" s="68">
        <v>0</v>
      </c>
      <c r="L1363" s="68">
        <v>0</v>
      </c>
      <c r="M1363" s="68">
        <v>0</v>
      </c>
      <c r="N1363" s="68">
        <v>0</v>
      </c>
    </row>
    <row r="1364" spans="1:14" x14ac:dyDescent="0.25">
      <c r="A1364" s="69" t="s">
        <v>56</v>
      </c>
      <c r="B1364" s="69" t="s">
        <v>308</v>
      </c>
      <c r="C1364" s="69" t="s">
        <v>231</v>
      </c>
      <c r="D1364" s="69" t="s">
        <v>232</v>
      </c>
      <c r="E1364" s="69"/>
      <c r="F1364" s="68">
        <v>0</v>
      </c>
      <c r="G1364" s="68">
        <v>0</v>
      </c>
      <c r="H1364" s="68">
        <v>0</v>
      </c>
      <c r="I1364" s="68">
        <v>0</v>
      </c>
      <c r="J1364" s="68">
        <v>0</v>
      </c>
      <c r="K1364" s="68">
        <v>0</v>
      </c>
      <c r="L1364" s="68">
        <v>0</v>
      </c>
      <c r="M1364" s="68">
        <v>0</v>
      </c>
      <c r="N1364" s="68">
        <v>0</v>
      </c>
    </row>
    <row r="1365" spans="1:14" x14ac:dyDescent="0.25">
      <c r="A1365" s="69" t="s">
        <v>56</v>
      </c>
      <c r="B1365" s="69" t="s">
        <v>308</v>
      </c>
      <c r="C1365" s="69" t="s">
        <v>233</v>
      </c>
      <c r="D1365" s="69" t="s">
        <v>234</v>
      </c>
      <c r="E1365" s="69"/>
      <c r="F1365" s="68">
        <v>0</v>
      </c>
      <c r="G1365" s="68">
        <v>0</v>
      </c>
      <c r="H1365" s="68">
        <v>0</v>
      </c>
      <c r="I1365" s="68">
        <v>0</v>
      </c>
      <c r="J1365" s="68">
        <v>0</v>
      </c>
      <c r="K1365" s="68">
        <v>0</v>
      </c>
      <c r="L1365" s="68">
        <v>0</v>
      </c>
      <c r="M1365" s="68">
        <v>0</v>
      </c>
      <c r="N1365" s="68">
        <v>0</v>
      </c>
    </row>
    <row r="1366" spans="1:14" x14ac:dyDescent="0.25">
      <c r="A1366" s="69" t="s">
        <v>56</v>
      </c>
      <c r="B1366" s="69" t="s">
        <v>308</v>
      </c>
      <c r="C1366" s="69" t="s">
        <v>235</v>
      </c>
      <c r="D1366" s="69" t="s">
        <v>236</v>
      </c>
      <c r="E1366" s="69"/>
      <c r="F1366" s="68">
        <v>0</v>
      </c>
      <c r="G1366" s="68">
        <v>0</v>
      </c>
      <c r="H1366" s="68">
        <v>0</v>
      </c>
      <c r="I1366" s="68">
        <v>0</v>
      </c>
      <c r="J1366" s="68">
        <v>0</v>
      </c>
      <c r="K1366" s="68">
        <v>0</v>
      </c>
      <c r="L1366" s="68">
        <v>0</v>
      </c>
      <c r="M1366" s="68">
        <v>0</v>
      </c>
      <c r="N1366" s="68">
        <v>0</v>
      </c>
    </row>
    <row r="1367" spans="1:14" x14ac:dyDescent="0.25">
      <c r="A1367" s="69" t="s">
        <v>56</v>
      </c>
      <c r="B1367" s="69" t="s">
        <v>308</v>
      </c>
      <c r="C1367" s="69" t="s">
        <v>237</v>
      </c>
      <c r="D1367" s="69" t="s">
        <v>238</v>
      </c>
      <c r="E1367" s="69"/>
      <c r="F1367" s="68">
        <v>0</v>
      </c>
      <c r="G1367" s="68">
        <v>0</v>
      </c>
      <c r="H1367" s="68">
        <v>0</v>
      </c>
      <c r="I1367" s="68">
        <v>0</v>
      </c>
      <c r="J1367" s="68">
        <v>0</v>
      </c>
      <c r="K1367" s="68">
        <v>0</v>
      </c>
      <c r="L1367" s="68">
        <v>0</v>
      </c>
      <c r="M1367" s="68">
        <v>0</v>
      </c>
      <c r="N1367" s="68">
        <v>0</v>
      </c>
    </row>
    <row r="1370" spans="1:14" x14ac:dyDescent="0.25">
      <c r="A1370" s="67" t="s">
        <v>309</v>
      </c>
    </row>
    <row r="1371" spans="1:14" x14ac:dyDescent="0.25">
      <c r="A1371" s="69" t="s">
        <v>0</v>
      </c>
      <c r="B1371" s="69" t="s">
        <v>162</v>
      </c>
      <c r="C1371" s="69" t="s">
        <v>115</v>
      </c>
      <c r="D1371" s="67" t="s">
        <v>129</v>
      </c>
      <c r="E1371" s="67"/>
      <c r="F1371" s="68" t="s">
        <v>163</v>
      </c>
      <c r="G1371" s="68" t="s">
        <v>164</v>
      </c>
      <c r="H1371" s="68" t="s">
        <v>165</v>
      </c>
      <c r="I1371" s="68" t="s">
        <v>166</v>
      </c>
      <c r="J1371" s="68" t="s">
        <v>167</v>
      </c>
      <c r="K1371" s="68" t="s">
        <v>168</v>
      </c>
      <c r="L1371" s="68" t="s">
        <v>169</v>
      </c>
      <c r="M1371" s="68" t="s">
        <v>170</v>
      </c>
      <c r="N1371" s="68" t="s">
        <v>1</v>
      </c>
    </row>
    <row r="1372" spans="1:14" x14ac:dyDescent="0.25">
      <c r="A1372" s="69" t="s">
        <v>31</v>
      </c>
      <c r="B1372" s="69" t="s">
        <v>310</v>
      </c>
      <c r="C1372" s="69" t="s">
        <v>172</v>
      </c>
      <c r="D1372" s="69" t="s">
        <v>173</v>
      </c>
      <c r="E1372" s="69"/>
      <c r="F1372" s="68">
        <v>34848</v>
      </c>
      <c r="G1372" s="68">
        <v>0</v>
      </c>
      <c r="H1372" s="68">
        <v>0</v>
      </c>
      <c r="I1372" s="68">
        <v>0</v>
      </c>
      <c r="J1372" s="68">
        <v>0</v>
      </c>
      <c r="K1372" s="68">
        <v>0</v>
      </c>
      <c r="L1372" s="68">
        <v>0</v>
      </c>
      <c r="M1372" s="68">
        <v>0</v>
      </c>
      <c r="N1372" s="68">
        <v>34848</v>
      </c>
    </row>
    <row r="1373" spans="1:14" x14ac:dyDescent="0.25">
      <c r="A1373" s="69" t="s">
        <v>31</v>
      </c>
      <c r="B1373" s="69" t="s">
        <v>310</v>
      </c>
      <c r="C1373" s="69" t="s">
        <v>174</v>
      </c>
      <c r="D1373" s="69" t="s">
        <v>175</v>
      </c>
      <c r="E1373" s="69"/>
      <c r="F1373" s="68">
        <v>0</v>
      </c>
      <c r="G1373" s="68">
        <v>0</v>
      </c>
      <c r="H1373" s="68">
        <v>0</v>
      </c>
      <c r="I1373" s="68">
        <v>0</v>
      </c>
      <c r="J1373" s="68">
        <v>122464</v>
      </c>
      <c r="K1373" s="68">
        <v>0</v>
      </c>
      <c r="L1373" s="68">
        <v>1480</v>
      </c>
      <c r="M1373" s="68">
        <v>0</v>
      </c>
      <c r="N1373" s="68">
        <v>123944</v>
      </c>
    </row>
    <row r="1374" spans="1:14" x14ac:dyDescent="0.25">
      <c r="A1374" s="69" t="s">
        <v>31</v>
      </c>
      <c r="B1374" s="69" t="s">
        <v>310</v>
      </c>
      <c r="C1374" s="69" t="s">
        <v>176</v>
      </c>
      <c r="D1374" s="69" t="s">
        <v>177</v>
      </c>
      <c r="E1374" s="69"/>
      <c r="F1374" s="68">
        <v>0</v>
      </c>
      <c r="G1374" s="68">
        <v>458928</v>
      </c>
      <c r="H1374" s="68">
        <v>0</v>
      </c>
      <c r="I1374" s="68">
        <v>0</v>
      </c>
      <c r="J1374" s="68">
        <v>0</v>
      </c>
      <c r="K1374" s="68">
        <v>1824</v>
      </c>
      <c r="L1374" s="68">
        <v>0</v>
      </c>
      <c r="M1374" s="68">
        <v>0</v>
      </c>
      <c r="N1374" s="68">
        <v>460752</v>
      </c>
    </row>
    <row r="1375" spans="1:14" x14ac:dyDescent="0.25">
      <c r="A1375" s="69" t="s">
        <v>31</v>
      </c>
      <c r="B1375" s="69" t="s">
        <v>310</v>
      </c>
      <c r="C1375" s="69" t="s">
        <v>178</v>
      </c>
      <c r="D1375" s="69" t="s">
        <v>179</v>
      </c>
      <c r="E1375" s="69"/>
      <c r="F1375" s="68">
        <v>47760</v>
      </c>
      <c r="G1375" s="68">
        <v>126816</v>
      </c>
      <c r="H1375" s="68">
        <v>0</v>
      </c>
      <c r="I1375" s="68">
        <v>0</v>
      </c>
      <c r="J1375" s="68">
        <v>67664</v>
      </c>
      <c r="K1375" s="68">
        <v>28480</v>
      </c>
      <c r="L1375" s="68">
        <v>928</v>
      </c>
      <c r="M1375" s="68">
        <v>0</v>
      </c>
      <c r="N1375" s="68">
        <v>271648</v>
      </c>
    </row>
    <row r="1376" spans="1:14" x14ac:dyDescent="0.25">
      <c r="A1376" s="69" t="s">
        <v>31</v>
      </c>
      <c r="B1376" s="69" t="s">
        <v>310</v>
      </c>
      <c r="C1376" s="69" t="s">
        <v>180</v>
      </c>
      <c r="D1376" s="69" t="s">
        <v>181</v>
      </c>
      <c r="E1376" s="69"/>
      <c r="F1376" s="68">
        <v>0</v>
      </c>
      <c r="G1376" s="68">
        <v>0</v>
      </c>
      <c r="H1376" s="68">
        <v>0</v>
      </c>
      <c r="I1376" s="68">
        <v>0</v>
      </c>
      <c r="J1376" s="68">
        <v>0</v>
      </c>
      <c r="K1376" s="68">
        <v>0</v>
      </c>
      <c r="L1376" s="68">
        <v>0</v>
      </c>
      <c r="M1376" s="68">
        <v>0</v>
      </c>
      <c r="N1376" s="68">
        <v>0</v>
      </c>
    </row>
    <row r="1377" spans="1:14" x14ac:dyDescent="0.25">
      <c r="A1377" s="69" t="s">
        <v>31</v>
      </c>
      <c r="B1377" s="69" t="s">
        <v>310</v>
      </c>
      <c r="C1377" s="69" t="s">
        <v>182</v>
      </c>
      <c r="D1377" s="69" t="s">
        <v>183</v>
      </c>
      <c r="E1377" s="69"/>
      <c r="F1377" s="68">
        <v>27952</v>
      </c>
      <c r="G1377" s="68">
        <v>0</v>
      </c>
      <c r="H1377" s="68">
        <v>0</v>
      </c>
      <c r="I1377" s="68">
        <v>0</v>
      </c>
      <c r="J1377" s="68">
        <v>48848</v>
      </c>
      <c r="K1377" s="68">
        <v>0</v>
      </c>
      <c r="L1377" s="68">
        <v>1032</v>
      </c>
      <c r="M1377" s="68">
        <v>0</v>
      </c>
      <c r="N1377" s="68">
        <v>77832</v>
      </c>
    </row>
    <row r="1378" spans="1:14" x14ac:dyDescent="0.25">
      <c r="A1378" s="69" t="s">
        <v>31</v>
      </c>
      <c r="B1378" s="69" t="s">
        <v>310</v>
      </c>
      <c r="C1378" s="69" t="s">
        <v>184</v>
      </c>
      <c r="D1378" s="69" t="s">
        <v>185</v>
      </c>
      <c r="E1378" s="69"/>
      <c r="F1378" s="68">
        <v>0</v>
      </c>
      <c r="G1378" s="68">
        <v>13776</v>
      </c>
      <c r="H1378" s="68">
        <v>0</v>
      </c>
      <c r="I1378" s="68">
        <v>0</v>
      </c>
      <c r="J1378" s="68">
        <v>0</v>
      </c>
      <c r="K1378" s="68">
        <v>30224</v>
      </c>
      <c r="L1378" s="68">
        <v>0</v>
      </c>
      <c r="M1378" s="68">
        <v>7108</v>
      </c>
      <c r="N1378" s="68">
        <v>51108</v>
      </c>
    </row>
    <row r="1379" spans="1:14" x14ac:dyDescent="0.25">
      <c r="A1379" s="69" t="s">
        <v>31</v>
      </c>
      <c r="B1379" s="69" t="s">
        <v>310</v>
      </c>
      <c r="C1379" s="69" t="s">
        <v>186</v>
      </c>
      <c r="D1379" s="69" t="s">
        <v>187</v>
      </c>
      <c r="E1379" s="69"/>
      <c r="F1379" s="68">
        <v>0</v>
      </c>
      <c r="G1379" s="68">
        <v>0</v>
      </c>
      <c r="H1379" s="68">
        <v>0</v>
      </c>
      <c r="I1379" s="68">
        <v>0</v>
      </c>
      <c r="J1379" s="68">
        <v>22544</v>
      </c>
      <c r="K1379" s="68">
        <v>0</v>
      </c>
      <c r="L1379" s="68">
        <v>1888</v>
      </c>
      <c r="M1379" s="68">
        <v>0</v>
      </c>
      <c r="N1379" s="68">
        <v>24432</v>
      </c>
    </row>
    <row r="1380" spans="1:14" x14ac:dyDescent="0.25">
      <c r="A1380" s="69" t="s">
        <v>31</v>
      </c>
      <c r="B1380" s="69" t="s">
        <v>310</v>
      </c>
      <c r="C1380" s="69" t="s">
        <v>188</v>
      </c>
      <c r="D1380" s="69" t="s">
        <v>189</v>
      </c>
      <c r="E1380" s="69"/>
      <c r="F1380" s="68">
        <v>21168</v>
      </c>
      <c r="G1380" s="68">
        <v>11680</v>
      </c>
      <c r="H1380" s="68">
        <v>0</v>
      </c>
      <c r="I1380" s="68">
        <v>0</v>
      </c>
      <c r="J1380" s="68">
        <v>166912</v>
      </c>
      <c r="K1380" s="68">
        <v>0</v>
      </c>
      <c r="L1380" s="68">
        <v>0</v>
      </c>
      <c r="M1380" s="68">
        <v>0</v>
      </c>
      <c r="N1380" s="68">
        <v>199760</v>
      </c>
    </row>
    <row r="1381" spans="1:14" x14ac:dyDescent="0.25">
      <c r="A1381" s="69" t="s">
        <v>31</v>
      </c>
      <c r="B1381" s="69" t="s">
        <v>310</v>
      </c>
      <c r="C1381" s="69" t="s">
        <v>190</v>
      </c>
      <c r="D1381" s="69" t="s">
        <v>191</v>
      </c>
      <c r="E1381" s="69"/>
      <c r="F1381" s="68">
        <v>0</v>
      </c>
      <c r="G1381" s="68">
        <v>11840</v>
      </c>
      <c r="H1381" s="68">
        <v>0</v>
      </c>
      <c r="I1381" s="68">
        <v>0</v>
      </c>
      <c r="J1381" s="68">
        <v>0</v>
      </c>
      <c r="K1381" s="68">
        <v>0</v>
      </c>
      <c r="L1381" s="68">
        <v>0</v>
      </c>
      <c r="M1381" s="68">
        <v>0</v>
      </c>
      <c r="N1381" s="68">
        <v>11840</v>
      </c>
    </row>
    <row r="1382" spans="1:14" x14ac:dyDescent="0.25">
      <c r="A1382" s="69" t="s">
        <v>31</v>
      </c>
      <c r="B1382" s="69" t="s">
        <v>310</v>
      </c>
      <c r="C1382" s="69" t="s">
        <v>192</v>
      </c>
      <c r="D1382" s="69" t="s">
        <v>193</v>
      </c>
      <c r="E1382" s="69"/>
      <c r="F1382" s="68">
        <v>0</v>
      </c>
      <c r="G1382" s="68">
        <v>8160</v>
      </c>
      <c r="H1382" s="68">
        <v>0</v>
      </c>
      <c r="I1382" s="68">
        <v>0</v>
      </c>
      <c r="J1382" s="68">
        <v>0</v>
      </c>
      <c r="K1382" s="68">
        <v>44736</v>
      </c>
      <c r="L1382" s="68">
        <v>0</v>
      </c>
      <c r="M1382" s="68">
        <v>992</v>
      </c>
      <c r="N1382" s="68">
        <v>53888</v>
      </c>
    </row>
    <row r="1383" spans="1:14" x14ac:dyDescent="0.25">
      <c r="A1383" s="69" t="s">
        <v>31</v>
      </c>
      <c r="B1383" s="69" t="s">
        <v>310</v>
      </c>
      <c r="C1383" s="69" t="s">
        <v>194</v>
      </c>
      <c r="D1383" s="69" t="s">
        <v>195</v>
      </c>
      <c r="E1383" s="69"/>
      <c r="F1383" s="68">
        <v>477248</v>
      </c>
      <c r="G1383" s="68">
        <v>0</v>
      </c>
      <c r="H1383" s="68">
        <v>0</v>
      </c>
      <c r="I1383" s="68">
        <v>86736</v>
      </c>
      <c r="J1383" s="68">
        <v>528</v>
      </c>
      <c r="K1383" s="68">
        <v>0</v>
      </c>
      <c r="L1383" s="68">
        <v>0</v>
      </c>
      <c r="M1383" s="68">
        <v>0</v>
      </c>
      <c r="N1383" s="68">
        <v>564512</v>
      </c>
    </row>
    <row r="1384" spans="1:14" x14ac:dyDescent="0.25">
      <c r="A1384" s="69" t="s">
        <v>31</v>
      </c>
      <c r="B1384" s="69" t="s">
        <v>310</v>
      </c>
      <c r="C1384" s="69" t="s">
        <v>196</v>
      </c>
      <c r="D1384" s="69" t="s">
        <v>197</v>
      </c>
      <c r="E1384" s="69"/>
      <c r="F1384" s="68">
        <v>76160</v>
      </c>
      <c r="G1384" s="68">
        <v>0</v>
      </c>
      <c r="H1384" s="68">
        <v>0</v>
      </c>
      <c r="I1384" s="68">
        <v>0</v>
      </c>
      <c r="J1384" s="68">
        <v>0</v>
      </c>
      <c r="K1384" s="68">
        <v>0</v>
      </c>
      <c r="L1384" s="68">
        <v>0</v>
      </c>
      <c r="M1384" s="68">
        <v>0</v>
      </c>
      <c r="N1384" s="68">
        <v>76160</v>
      </c>
    </row>
    <row r="1385" spans="1:14" x14ac:dyDescent="0.25">
      <c r="A1385" s="69" t="s">
        <v>31</v>
      </c>
      <c r="B1385" s="69" t="s">
        <v>310</v>
      </c>
      <c r="C1385" s="69" t="s">
        <v>198</v>
      </c>
      <c r="D1385" s="69" t="s">
        <v>199</v>
      </c>
      <c r="E1385" s="69"/>
      <c r="F1385" s="68">
        <v>0</v>
      </c>
      <c r="G1385" s="68">
        <v>0</v>
      </c>
      <c r="H1385" s="68">
        <v>0</v>
      </c>
      <c r="I1385" s="68">
        <v>0</v>
      </c>
      <c r="J1385" s="68">
        <v>0</v>
      </c>
      <c r="K1385" s="68">
        <v>124624</v>
      </c>
      <c r="L1385" s="68">
        <v>0</v>
      </c>
      <c r="M1385" s="68">
        <v>7200</v>
      </c>
      <c r="N1385" s="68">
        <v>131824</v>
      </c>
    </row>
    <row r="1386" spans="1:14" x14ac:dyDescent="0.25">
      <c r="A1386" s="69" t="s">
        <v>31</v>
      </c>
      <c r="B1386" s="69" t="s">
        <v>310</v>
      </c>
      <c r="C1386" s="69" t="s">
        <v>200</v>
      </c>
      <c r="D1386" s="69" t="s">
        <v>201</v>
      </c>
      <c r="E1386" s="69"/>
      <c r="F1386" s="68">
        <v>0</v>
      </c>
      <c r="G1386" s="68">
        <v>0</v>
      </c>
      <c r="H1386" s="68">
        <v>0</v>
      </c>
      <c r="I1386" s="68">
        <v>0</v>
      </c>
      <c r="J1386" s="68">
        <v>0</v>
      </c>
      <c r="K1386" s="68">
        <v>0</v>
      </c>
      <c r="L1386" s="68">
        <v>0</v>
      </c>
      <c r="M1386" s="68">
        <v>0</v>
      </c>
      <c r="N1386" s="68">
        <v>0</v>
      </c>
    </row>
    <row r="1387" spans="1:14" x14ac:dyDescent="0.25">
      <c r="A1387" s="69" t="s">
        <v>31</v>
      </c>
      <c r="B1387" s="69" t="s">
        <v>310</v>
      </c>
      <c r="C1387" s="69" t="s">
        <v>202</v>
      </c>
      <c r="D1387" s="69" t="s">
        <v>203</v>
      </c>
      <c r="E1387" s="69"/>
      <c r="F1387" s="68">
        <v>24096</v>
      </c>
      <c r="G1387" s="68">
        <v>768</v>
      </c>
      <c r="H1387" s="68">
        <v>0</v>
      </c>
      <c r="I1387" s="68">
        <v>0</v>
      </c>
      <c r="J1387" s="68">
        <v>432</v>
      </c>
      <c r="K1387" s="68">
        <v>117232</v>
      </c>
      <c r="L1387" s="68">
        <v>0</v>
      </c>
      <c r="M1387" s="68">
        <v>25646</v>
      </c>
      <c r="N1387" s="68">
        <v>168174</v>
      </c>
    </row>
    <row r="1388" spans="1:14" x14ac:dyDescent="0.25">
      <c r="A1388" s="69" t="s">
        <v>31</v>
      </c>
      <c r="B1388" s="69" t="s">
        <v>310</v>
      </c>
      <c r="C1388" s="69" t="s">
        <v>204</v>
      </c>
      <c r="D1388" s="69" t="s">
        <v>205</v>
      </c>
      <c r="E1388" s="69"/>
      <c r="F1388" s="68">
        <v>0</v>
      </c>
      <c r="G1388" s="68">
        <v>0</v>
      </c>
      <c r="H1388" s="68">
        <v>0</v>
      </c>
      <c r="I1388" s="68">
        <v>0</v>
      </c>
      <c r="J1388" s="68">
        <v>0</v>
      </c>
      <c r="K1388" s="68">
        <v>22128</v>
      </c>
      <c r="L1388" s="68">
        <v>0</v>
      </c>
      <c r="M1388" s="68">
        <v>0</v>
      </c>
      <c r="N1388" s="68">
        <v>22128</v>
      </c>
    </row>
    <row r="1389" spans="1:14" x14ac:dyDescent="0.25">
      <c r="A1389" s="69" t="s">
        <v>31</v>
      </c>
      <c r="B1389" s="69" t="s">
        <v>310</v>
      </c>
      <c r="C1389" s="69" t="s">
        <v>206</v>
      </c>
      <c r="D1389" s="69" t="s">
        <v>207</v>
      </c>
      <c r="E1389" s="69"/>
      <c r="F1389" s="68">
        <v>0</v>
      </c>
      <c r="G1389" s="68">
        <v>0</v>
      </c>
      <c r="H1389" s="68">
        <v>0</v>
      </c>
      <c r="I1389" s="68">
        <v>0</v>
      </c>
      <c r="J1389" s="68">
        <v>0</v>
      </c>
      <c r="K1389" s="68">
        <v>123584</v>
      </c>
      <c r="L1389" s="68">
        <v>0</v>
      </c>
      <c r="M1389" s="68">
        <v>0</v>
      </c>
      <c r="N1389" s="68">
        <v>123584</v>
      </c>
    </row>
    <row r="1390" spans="1:14" x14ac:dyDescent="0.25">
      <c r="A1390" s="69" t="s">
        <v>31</v>
      </c>
      <c r="B1390" s="69" t="s">
        <v>310</v>
      </c>
      <c r="C1390" s="69" t="s">
        <v>208</v>
      </c>
      <c r="D1390" s="69" t="s">
        <v>209</v>
      </c>
      <c r="E1390" s="69"/>
      <c r="F1390" s="68">
        <v>0</v>
      </c>
      <c r="G1390" s="68">
        <v>254704</v>
      </c>
      <c r="H1390" s="68">
        <v>195026</v>
      </c>
      <c r="I1390" s="68">
        <v>0</v>
      </c>
      <c r="J1390" s="68">
        <v>0</v>
      </c>
      <c r="K1390" s="68">
        <v>1728</v>
      </c>
      <c r="L1390" s="68">
        <v>0</v>
      </c>
      <c r="M1390" s="68">
        <v>0</v>
      </c>
      <c r="N1390" s="68">
        <v>451458</v>
      </c>
    </row>
    <row r="1391" spans="1:14" x14ac:dyDescent="0.25">
      <c r="A1391" s="69" t="s">
        <v>31</v>
      </c>
      <c r="B1391" s="69" t="s">
        <v>310</v>
      </c>
      <c r="C1391" s="69" t="s">
        <v>210</v>
      </c>
      <c r="D1391" s="69" t="s">
        <v>211</v>
      </c>
      <c r="E1391" s="69"/>
      <c r="F1391" s="68">
        <v>0</v>
      </c>
      <c r="G1391" s="68">
        <v>0</v>
      </c>
      <c r="H1391" s="68">
        <v>0</v>
      </c>
      <c r="I1391" s="68">
        <v>0</v>
      </c>
      <c r="J1391" s="68">
        <v>76272</v>
      </c>
      <c r="K1391" s="68">
        <v>0</v>
      </c>
      <c r="L1391" s="68">
        <v>0</v>
      </c>
      <c r="M1391" s="68">
        <v>0</v>
      </c>
      <c r="N1391" s="68">
        <v>76272</v>
      </c>
    </row>
    <row r="1392" spans="1:14" x14ac:dyDescent="0.25">
      <c r="A1392" s="69" t="s">
        <v>31</v>
      </c>
      <c r="B1392" s="69" t="s">
        <v>310</v>
      </c>
      <c r="C1392" s="69" t="s">
        <v>212</v>
      </c>
      <c r="D1392" s="69" t="s">
        <v>213</v>
      </c>
      <c r="E1392" s="69"/>
      <c r="F1392" s="68">
        <v>0</v>
      </c>
      <c r="G1392" s="68">
        <v>0</v>
      </c>
      <c r="H1392" s="68">
        <v>0</v>
      </c>
      <c r="I1392" s="68">
        <v>0</v>
      </c>
      <c r="J1392" s="68">
        <v>53952</v>
      </c>
      <c r="K1392" s="68">
        <v>0</v>
      </c>
      <c r="L1392" s="68">
        <v>6900</v>
      </c>
      <c r="M1392" s="68">
        <v>0</v>
      </c>
      <c r="N1392" s="68">
        <v>60852</v>
      </c>
    </row>
    <row r="1393" spans="1:14" x14ac:dyDescent="0.25">
      <c r="A1393" s="69" t="s">
        <v>31</v>
      </c>
      <c r="B1393" s="69" t="s">
        <v>310</v>
      </c>
      <c r="C1393" s="69" t="s">
        <v>214</v>
      </c>
      <c r="D1393" s="69" t="s">
        <v>215</v>
      </c>
      <c r="E1393" s="69"/>
      <c r="F1393" s="68">
        <v>0</v>
      </c>
      <c r="G1393" s="68">
        <v>0</v>
      </c>
      <c r="H1393" s="68">
        <v>0</v>
      </c>
      <c r="I1393" s="68">
        <v>0</v>
      </c>
      <c r="J1393" s="68">
        <v>9216</v>
      </c>
      <c r="K1393" s="68">
        <v>0</v>
      </c>
      <c r="L1393" s="68">
        <v>0</v>
      </c>
      <c r="M1393" s="68">
        <v>0</v>
      </c>
      <c r="N1393" s="68">
        <v>9216</v>
      </c>
    </row>
    <row r="1394" spans="1:14" x14ac:dyDescent="0.25">
      <c r="A1394" s="69" t="s">
        <v>31</v>
      </c>
      <c r="B1394" s="69" t="s">
        <v>310</v>
      </c>
      <c r="C1394" s="69" t="s">
        <v>216</v>
      </c>
      <c r="D1394" s="69" t="s">
        <v>217</v>
      </c>
      <c r="E1394" s="69"/>
      <c r="F1394" s="68">
        <v>107376</v>
      </c>
      <c r="G1394" s="68">
        <v>0</v>
      </c>
      <c r="H1394" s="68">
        <v>0</v>
      </c>
      <c r="I1394" s="68">
        <v>0</v>
      </c>
      <c r="J1394" s="68">
        <v>0</v>
      </c>
      <c r="K1394" s="68">
        <v>0</v>
      </c>
      <c r="L1394" s="68">
        <v>0</v>
      </c>
      <c r="M1394" s="68">
        <v>0</v>
      </c>
      <c r="N1394" s="68">
        <v>107376</v>
      </c>
    </row>
    <row r="1395" spans="1:14" x14ac:dyDescent="0.25">
      <c r="A1395" s="69" t="s">
        <v>31</v>
      </c>
      <c r="B1395" s="69" t="s">
        <v>310</v>
      </c>
      <c r="C1395" s="69" t="s">
        <v>218</v>
      </c>
      <c r="D1395" s="69" t="s">
        <v>219</v>
      </c>
      <c r="E1395" s="69"/>
      <c r="F1395" s="68">
        <v>32688</v>
      </c>
      <c r="G1395" s="68">
        <v>0</v>
      </c>
      <c r="H1395" s="68">
        <v>0</v>
      </c>
      <c r="I1395" s="68">
        <v>0</v>
      </c>
      <c r="J1395" s="68">
        <v>56256</v>
      </c>
      <c r="K1395" s="68">
        <v>0</v>
      </c>
      <c r="L1395" s="68">
        <v>102400</v>
      </c>
      <c r="M1395" s="68">
        <v>0</v>
      </c>
      <c r="N1395" s="68">
        <v>191344</v>
      </c>
    </row>
    <row r="1396" spans="1:14" x14ac:dyDescent="0.25">
      <c r="A1396" s="69" t="s">
        <v>31</v>
      </c>
      <c r="B1396" s="69" t="s">
        <v>310</v>
      </c>
      <c r="C1396" s="69" t="s">
        <v>220</v>
      </c>
      <c r="D1396" s="69" t="s">
        <v>221</v>
      </c>
      <c r="E1396" s="69"/>
      <c r="F1396" s="68">
        <v>708560</v>
      </c>
      <c r="G1396" s="68">
        <v>0</v>
      </c>
      <c r="H1396" s="68">
        <v>0</v>
      </c>
      <c r="I1396" s="68">
        <v>0</v>
      </c>
      <c r="J1396" s="68">
        <v>9040</v>
      </c>
      <c r="K1396" s="68">
        <v>0</v>
      </c>
      <c r="L1396" s="68">
        <v>0</v>
      </c>
      <c r="M1396" s="68">
        <v>0</v>
      </c>
      <c r="N1396" s="68">
        <v>717600</v>
      </c>
    </row>
    <row r="1397" spans="1:14" x14ac:dyDescent="0.25">
      <c r="A1397" s="69" t="s">
        <v>31</v>
      </c>
      <c r="B1397" s="69" t="s">
        <v>310</v>
      </c>
      <c r="C1397" s="69" t="s">
        <v>222</v>
      </c>
      <c r="D1397" s="69" t="s">
        <v>223</v>
      </c>
      <c r="E1397" s="69"/>
      <c r="F1397" s="68">
        <v>149232</v>
      </c>
      <c r="G1397" s="68">
        <v>0</v>
      </c>
      <c r="H1397" s="68">
        <v>0</v>
      </c>
      <c r="I1397" s="68">
        <v>0</v>
      </c>
      <c r="J1397" s="68">
        <v>87184</v>
      </c>
      <c r="K1397" s="68">
        <v>0</v>
      </c>
      <c r="L1397" s="68">
        <v>0</v>
      </c>
      <c r="M1397" s="68">
        <v>0</v>
      </c>
      <c r="N1397" s="68">
        <v>236416</v>
      </c>
    </row>
    <row r="1398" spans="1:14" x14ac:dyDescent="0.25">
      <c r="A1398" s="69" t="s">
        <v>31</v>
      </c>
      <c r="B1398" s="69" t="s">
        <v>310</v>
      </c>
      <c r="C1398" s="69" t="s">
        <v>224</v>
      </c>
      <c r="D1398" s="69" t="s">
        <v>225</v>
      </c>
      <c r="E1398" s="69"/>
      <c r="F1398" s="68">
        <v>0</v>
      </c>
      <c r="G1398" s="68">
        <v>0</v>
      </c>
      <c r="H1398" s="68">
        <v>0</v>
      </c>
      <c r="I1398" s="68">
        <v>0</v>
      </c>
      <c r="J1398" s="68">
        <v>0</v>
      </c>
      <c r="K1398" s="68">
        <v>0</v>
      </c>
      <c r="L1398" s="68">
        <v>0</v>
      </c>
      <c r="M1398" s="68">
        <v>0</v>
      </c>
      <c r="N1398" s="68">
        <v>0</v>
      </c>
    </row>
    <row r="1399" spans="1:14" x14ac:dyDescent="0.25">
      <c r="A1399" s="69" t="s">
        <v>31</v>
      </c>
      <c r="B1399" s="69" t="s">
        <v>310</v>
      </c>
      <c r="C1399" s="69" t="s">
        <v>226</v>
      </c>
      <c r="D1399" s="69" t="s">
        <v>227</v>
      </c>
      <c r="E1399" s="69"/>
      <c r="F1399" s="68">
        <v>1707088</v>
      </c>
      <c r="G1399" s="68">
        <v>886672</v>
      </c>
      <c r="H1399" s="68">
        <v>195026</v>
      </c>
      <c r="I1399" s="68">
        <v>86736</v>
      </c>
      <c r="J1399" s="68">
        <v>721312</v>
      </c>
      <c r="K1399" s="68">
        <v>494560</v>
      </c>
      <c r="L1399" s="68">
        <v>114628</v>
      </c>
      <c r="M1399" s="68">
        <v>40946</v>
      </c>
      <c r="N1399" s="68">
        <v>4246968</v>
      </c>
    </row>
    <row r="1400" spans="1:14" x14ac:dyDescent="0.25">
      <c r="D1400" s="67" t="s">
        <v>228</v>
      </c>
      <c r="E1400" s="67"/>
    </row>
    <row r="1401" spans="1:14" x14ac:dyDescent="0.25">
      <c r="A1401" s="69" t="s">
        <v>31</v>
      </c>
      <c r="B1401" s="69" t="s">
        <v>310</v>
      </c>
      <c r="C1401" s="69" t="s">
        <v>229</v>
      </c>
      <c r="D1401" s="69" t="s">
        <v>230</v>
      </c>
      <c r="E1401" s="69"/>
      <c r="F1401" s="68">
        <v>0</v>
      </c>
      <c r="G1401" s="68">
        <v>0</v>
      </c>
      <c r="H1401" s="68">
        <v>0</v>
      </c>
      <c r="I1401" s="68">
        <v>0</v>
      </c>
      <c r="J1401" s="68">
        <v>0</v>
      </c>
      <c r="K1401" s="68">
        <v>0</v>
      </c>
      <c r="L1401" s="68">
        <v>0</v>
      </c>
      <c r="M1401" s="68">
        <v>0</v>
      </c>
      <c r="N1401" s="68">
        <v>0</v>
      </c>
    </row>
    <row r="1402" spans="1:14" x14ac:dyDescent="0.25">
      <c r="A1402" s="69" t="s">
        <v>31</v>
      </c>
      <c r="B1402" s="69" t="s">
        <v>310</v>
      </c>
      <c r="C1402" s="69" t="s">
        <v>231</v>
      </c>
      <c r="D1402" s="69" t="s">
        <v>232</v>
      </c>
      <c r="E1402" s="69"/>
      <c r="F1402" s="68">
        <v>0</v>
      </c>
      <c r="G1402" s="68">
        <v>0</v>
      </c>
      <c r="H1402" s="68">
        <v>0</v>
      </c>
      <c r="I1402" s="68">
        <v>0</v>
      </c>
      <c r="J1402" s="68">
        <v>0</v>
      </c>
      <c r="K1402" s="68">
        <v>0</v>
      </c>
      <c r="L1402" s="68">
        <v>0</v>
      </c>
      <c r="M1402" s="68">
        <v>0</v>
      </c>
      <c r="N1402" s="68">
        <v>0</v>
      </c>
    </row>
    <row r="1403" spans="1:14" x14ac:dyDescent="0.25">
      <c r="A1403" s="69" t="s">
        <v>31</v>
      </c>
      <c r="B1403" s="69" t="s">
        <v>310</v>
      </c>
      <c r="C1403" s="69" t="s">
        <v>233</v>
      </c>
      <c r="D1403" s="69" t="s">
        <v>234</v>
      </c>
      <c r="E1403" s="69"/>
      <c r="F1403" s="68">
        <v>0</v>
      </c>
      <c r="G1403" s="68">
        <v>0</v>
      </c>
      <c r="H1403" s="68">
        <v>0</v>
      </c>
      <c r="I1403" s="68">
        <v>0</v>
      </c>
      <c r="J1403" s="68">
        <v>0</v>
      </c>
      <c r="K1403" s="68">
        <v>0</v>
      </c>
      <c r="L1403" s="68">
        <v>0</v>
      </c>
      <c r="M1403" s="68">
        <v>0</v>
      </c>
      <c r="N1403" s="68">
        <v>0</v>
      </c>
    </row>
    <row r="1404" spans="1:14" x14ac:dyDescent="0.25">
      <c r="A1404" s="69" t="s">
        <v>31</v>
      </c>
      <c r="B1404" s="69" t="s">
        <v>310</v>
      </c>
      <c r="C1404" s="69" t="s">
        <v>235</v>
      </c>
      <c r="D1404" s="69" t="s">
        <v>236</v>
      </c>
      <c r="E1404" s="69"/>
      <c r="F1404" s="68">
        <v>0</v>
      </c>
      <c r="G1404" s="68">
        <v>0</v>
      </c>
      <c r="H1404" s="68">
        <v>0</v>
      </c>
      <c r="I1404" s="68">
        <v>0</v>
      </c>
      <c r="J1404" s="68">
        <v>0</v>
      </c>
      <c r="K1404" s="68">
        <v>0</v>
      </c>
      <c r="L1404" s="68">
        <v>0</v>
      </c>
      <c r="M1404" s="68">
        <v>0</v>
      </c>
      <c r="N1404" s="68">
        <v>0</v>
      </c>
    </row>
    <row r="1405" spans="1:14" x14ac:dyDescent="0.25">
      <c r="A1405" s="69" t="s">
        <v>31</v>
      </c>
      <c r="B1405" s="69" t="s">
        <v>310</v>
      </c>
      <c r="C1405" s="69" t="s">
        <v>237</v>
      </c>
      <c r="D1405" s="69" t="s">
        <v>238</v>
      </c>
      <c r="E1405" s="69"/>
      <c r="F1405" s="68">
        <v>0</v>
      </c>
      <c r="G1405" s="68">
        <v>0</v>
      </c>
      <c r="H1405" s="68">
        <v>0</v>
      </c>
      <c r="I1405" s="68">
        <v>0</v>
      </c>
      <c r="J1405" s="68">
        <v>0</v>
      </c>
      <c r="K1405" s="68">
        <v>0</v>
      </c>
      <c r="L1405" s="68">
        <v>0</v>
      </c>
      <c r="M1405" s="68">
        <v>0</v>
      </c>
      <c r="N1405" s="68">
        <v>0</v>
      </c>
    </row>
    <row r="1408" spans="1:14" x14ac:dyDescent="0.25">
      <c r="A1408" s="67" t="s">
        <v>311</v>
      </c>
    </row>
    <row r="1409" spans="1:14" x14ac:dyDescent="0.25">
      <c r="A1409" s="69" t="s">
        <v>0</v>
      </c>
      <c r="B1409" s="69" t="s">
        <v>162</v>
      </c>
      <c r="C1409" s="69" t="s">
        <v>115</v>
      </c>
      <c r="D1409" s="67" t="s">
        <v>129</v>
      </c>
      <c r="E1409" s="67"/>
      <c r="F1409" s="68" t="s">
        <v>163</v>
      </c>
      <c r="G1409" s="68" t="s">
        <v>164</v>
      </c>
      <c r="H1409" s="68" t="s">
        <v>165</v>
      </c>
      <c r="I1409" s="68" t="s">
        <v>166</v>
      </c>
      <c r="J1409" s="68" t="s">
        <v>167</v>
      </c>
      <c r="K1409" s="68" t="s">
        <v>168</v>
      </c>
      <c r="L1409" s="68" t="s">
        <v>169</v>
      </c>
      <c r="M1409" s="68" t="s">
        <v>170</v>
      </c>
      <c r="N1409" s="68" t="s">
        <v>1</v>
      </c>
    </row>
    <row r="1410" spans="1:14" x14ac:dyDescent="0.25">
      <c r="A1410" s="69" t="s">
        <v>57</v>
      </c>
      <c r="B1410" s="69" t="s">
        <v>312</v>
      </c>
      <c r="C1410" s="69" t="s">
        <v>172</v>
      </c>
      <c r="D1410" s="69" t="s">
        <v>173</v>
      </c>
      <c r="E1410" s="69"/>
      <c r="F1410" s="68">
        <v>7120</v>
      </c>
      <c r="G1410" s="68">
        <v>0</v>
      </c>
      <c r="H1410" s="68">
        <v>0</v>
      </c>
      <c r="I1410" s="68">
        <v>0</v>
      </c>
      <c r="J1410" s="68">
        <v>0</v>
      </c>
      <c r="K1410" s="68">
        <v>0</v>
      </c>
      <c r="L1410" s="68">
        <v>476</v>
      </c>
      <c r="M1410" s="68">
        <v>0</v>
      </c>
      <c r="N1410" s="68">
        <v>7596</v>
      </c>
    </row>
    <row r="1411" spans="1:14" x14ac:dyDescent="0.25">
      <c r="A1411" s="69" t="s">
        <v>57</v>
      </c>
      <c r="B1411" s="69" t="s">
        <v>312</v>
      </c>
      <c r="C1411" s="69" t="s">
        <v>174</v>
      </c>
      <c r="D1411" s="69" t="s">
        <v>175</v>
      </c>
      <c r="E1411" s="69"/>
      <c r="F1411" s="68">
        <v>6240</v>
      </c>
      <c r="G1411" s="68">
        <v>0</v>
      </c>
      <c r="H1411" s="68">
        <v>0</v>
      </c>
      <c r="I1411" s="68">
        <v>0</v>
      </c>
      <c r="J1411" s="68">
        <v>413648</v>
      </c>
      <c r="K1411" s="68">
        <v>0</v>
      </c>
      <c r="L1411" s="68">
        <v>14144</v>
      </c>
      <c r="M1411" s="68">
        <v>0</v>
      </c>
      <c r="N1411" s="68">
        <v>434032</v>
      </c>
    </row>
    <row r="1412" spans="1:14" x14ac:dyDescent="0.25">
      <c r="A1412" s="69" t="s">
        <v>57</v>
      </c>
      <c r="B1412" s="69" t="s">
        <v>312</v>
      </c>
      <c r="C1412" s="69" t="s">
        <v>176</v>
      </c>
      <c r="D1412" s="69" t="s">
        <v>177</v>
      </c>
      <c r="E1412" s="69"/>
      <c r="F1412" s="68">
        <v>0</v>
      </c>
      <c r="G1412" s="68">
        <v>1570656</v>
      </c>
      <c r="H1412" s="68">
        <v>0</v>
      </c>
      <c r="I1412" s="68">
        <v>0</v>
      </c>
      <c r="J1412" s="68">
        <v>0</v>
      </c>
      <c r="K1412" s="68">
        <v>0</v>
      </c>
      <c r="L1412" s="68">
        <v>0</v>
      </c>
      <c r="M1412" s="68">
        <v>0</v>
      </c>
      <c r="N1412" s="68">
        <v>1570656</v>
      </c>
    </row>
    <row r="1413" spans="1:14" x14ac:dyDescent="0.25">
      <c r="A1413" s="69" t="s">
        <v>57</v>
      </c>
      <c r="B1413" s="69" t="s">
        <v>312</v>
      </c>
      <c r="C1413" s="69" t="s">
        <v>178</v>
      </c>
      <c r="D1413" s="69" t="s">
        <v>179</v>
      </c>
      <c r="E1413" s="69"/>
      <c r="F1413" s="68">
        <v>172848</v>
      </c>
      <c r="G1413" s="68">
        <v>0</v>
      </c>
      <c r="H1413" s="68">
        <v>0</v>
      </c>
      <c r="I1413" s="68">
        <v>0</v>
      </c>
      <c r="J1413" s="68">
        <v>363168</v>
      </c>
      <c r="K1413" s="68">
        <v>109968</v>
      </c>
      <c r="L1413" s="68">
        <v>38211</v>
      </c>
      <c r="M1413" s="68">
        <v>3696</v>
      </c>
      <c r="N1413" s="68">
        <v>687891</v>
      </c>
    </row>
    <row r="1414" spans="1:14" x14ac:dyDescent="0.25">
      <c r="A1414" s="69" t="s">
        <v>57</v>
      </c>
      <c r="B1414" s="69" t="s">
        <v>312</v>
      </c>
      <c r="C1414" s="69" t="s">
        <v>180</v>
      </c>
      <c r="D1414" s="69" t="s">
        <v>181</v>
      </c>
      <c r="E1414" s="69"/>
      <c r="F1414" s="68">
        <v>0</v>
      </c>
      <c r="G1414" s="68">
        <v>0</v>
      </c>
      <c r="H1414" s="68">
        <v>0</v>
      </c>
      <c r="I1414" s="68">
        <v>0</v>
      </c>
      <c r="J1414" s="68">
        <v>0</v>
      </c>
      <c r="K1414" s="68">
        <v>0</v>
      </c>
      <c r="L1414" s="68">
        <v>0</v>
      </c>
      <c r="M1414" s="68">
        <v>0</v>
      </c>
      <c r="N1414" s="68">
        <v>0</v>
      </c>
    </row>
    <row r="1415" spans="1:14" x14ac:dyDescent="0.25">
      <c r="A1415" s="69" t="s">
        <v>57</v>
      </c>
      <c r="B1415" s="69" t="s">
        <v>312</v>
      </c>
      <c r="C1415" s="69" t="s">
        <v>182</v>
      </c>
      <c r="D1415" s="69" t="s">
        <v>183</v>
      </c>
      <c r="E1415" s="69"/>
      <c r="F1415" s="68">
        <v>5904</v>
      </c>
      <c r="G1415" s="68">
        <v>0</v>
      </c>
      <c r="H1415" s="68">
        <v>0</v>
      </c>
      <c r="I1415" s="68">
        <v>0</v>
      </c>
      <c r="J1415" s="68">
        <v>0</v>
      </c>
      <c r="K1415" s="68">
        <v>0</v>
      </c>
      <c r="L1415" s="68">
        <v>41332</v>
      </c>
      <c r="M1415" s="68">
        <v>0</v>
      </c>
      <c r="N1415" s="68">
        <v>47236</v>
      </c>
    </row>
    <row r="1416" spans="1:14" x14ac:dyDescent="0.25">
      <c r="A1416" s="69" t="s">
        <v>57</v>
      </c>
      <c r="B1416" s="69" t="s">
        <v>312</v>
      </c>
      <c r="C1416" s="69" t="s">
        <v>184</v>
      </c>
      <c r="D1416" s="69" t="s">
        <v>185</v>
      </c>
      <c r="E1416" s="69"/>
      <c r="F1416" s="68">
        <v>0</v>
      </c>
      <c r="G1416" s="68">
        <v>362480</v>
      </c>
      <c r="H1416" s="68">
        <v>0</v>
      </c>
      <c r="I1416" s="68">
        <v>0</v>
      </c>
      <c r="J1416" s="68">
        <v>0</v>
      </c>
      <c r="K1416" s="68">
        <v>480464</v>
      </c>
      <c r="L1416" s="68">
        <v>0</v>
      </c>
      <c r="M1416" s="68">
        <v>3228</v>
      </c>
      <c r="N1416" s="68">
        <v>846172</v>
      </c>
    </row>
    <row r="1417" spans="1:14" x14ac:dyDescent="0.25">
      <c r="A1417" s="69" t="s">
        <v>57</v>
      </c>
      <c r="B1417" s="69" t="s">
        <v>312</v>
      </c>
      <c r="C1417" s="69" t="s">
        <v>186</v>
      </c>
      <c r="D1417" s="69" t="s">
        <v>187</v>
      </c>
      <c r="E1417" s="69"/>
      <c r="F1417" s="68">
        <v>0</v>
      </c>
      <c r="G1417" s="68">
        <v>0</v>
      </c>
      <c r="H1417" s="68">
        <v>0</v>
      </c>
      <c r="I1417" s="68">
        <v>0</v>
      </c>
      <c r="J1417" s="68">
        <v>67696</v>
      </c>
      <c r="K1417" s="68">
        <v>0</v>
      </c>
      <c r="L1417" s="68">
        <v>1000</v>
      </c>
      <c r="M1417" s="68">
        <v>0</v>
      </c>
      <c r="N1417" s="68">
        <v>68696</v>
      </c>
    </row>
    <row r="1418" spans="1:14" x14ac:dyDescent="0.25">
      <c r="A1418" s="69" t="s">
        <v>57</v>
      </c>
      <c r="B1418" s="69" t="s">
        <v>312</v>
      </c>
      <c r="C1418" s="69" t="s">
        <v>188</v>
      </c>
      <c r="D1418" s="69" t="s">
        <v>189</v>
      </c>
      <c r="E1418" s="69"/>
      <c r="F1418" s="68">
        <v>31728</v>
      </c>
      <c r="G1418" s="68">
        <v>194016</v>
      </c>
      <c r="H1418" s="68">
        <v>0</v>
      </c>
      <c r="I1418" s="68">
        <v>0</v>
      </c>
      <c r="J1418" s="68">
        <v>140496</v>
      </c>
      <c r="K1418" s="68">
        <v>0</v>
      </c>
      <c r="L1418" s="68">
        <v>1380</v>
      </c>
      <c r="M1418" s="68">
        <v>4044</v>
      </c>
      <c r="N1418" s="68">
        <v>371664</v>
      </c>
    </row>
    <row r="1419" spans="1:14" x14ac:dyDescent="0.25">
      <c r="A1419" s="69" t="s">
        <v>57</v>
      </c>
      <c r="B1419" s="69" t="s">
        <v>312</v>
      </c>
      <c r="C1419" s="69" t="s">
        <v>190</v>
      </c>
      <c r="D1419" s="69" t="s">
        <v>191</v>
      </c>
      <c r="E1419" s="69"/>
      <c r="F1419" s="68">
        <v>0</v>
      </c>
      <c r="G1419" s="68">
        <v>43056</v>
      </c>
      <c r="H1419" s="68">
        <v>0</v>
      </c>
      <c r="I1419" s="68">
        <v>0</v>
      </c>
      <c r="J1419" s="68">
        <v>0</v>
      </c>
      <c r="K1419" s="68">
        <v>0</v>
      </c>
      <c r="L1419" s="68">
        <v>0</v>
      </c>
      <c r="M1419" s="68">
        <v>0</v>
      </c>
      <c r="N1419" s="68">
        <v>43056</v>
      </c>
    </row>
    <row r="1420" spans="1:14" x14ac:dyDescent="0.25">
      <c r="A1420" s="69" t="s">
        <v>57</v>
      </c>
      <c r="B1420" s="69" t="s">
        <v>312</v>
      </c>
      <c r="C1420" s="69" t="s">
        <v>192</v>
      </c>
      <c r="D1420" s="69" t="s">
        <v>193</v>
      </c>
      <c r="E1420" s="69"/>
      <c r="F1420" s="68">
        <v>0</v>
      </c>
      <c r="G1420" s="68">
        <v>14720</v>
      </c>
      <c r="H1420" s="68">
        <v>0</v>
      </c>
      <c r="I1420" s="68">
        <v>0</v>
      </c>
      <c r="J1420" s="68">
        <v>0</v>
      </c>
      <c r="K1420" s="68">
        <v>234896</v>
      </c>
      <c r="L1420" s="68">
        <v>0</v>
      </c>
      <c r="M1420" s="68">
        <v>11297</v>
      </c>
      <c r="N1420" s="68">
        <v>260913</v>
      </c>
    </row>
    <row r="1421" spans="1:14" x14ac:dyDescent="0.25">
      <c r="A1421" s="69" t="s">
        <v>57</v>
      </c>
      <c r="B1421" s="69" t="s">
        <v>312</v>
      </c>
      <c r="C1421" s="69" t="s">
        <v>194</v>
      </c>
      <c r="D1421" s="69" t="s">
        <v>195</v>
      </c>
      <c r="E1421" s="69"/>
      <c r="F1421" s="68">
        <v>1244880</v>
      </c>
      <c r="G1421" s="68">
        <v>0</v>
      </c>
      <c r="H1421" s="68">
        <v>0</v>
      </c>
      <c r="I1421" s="68">
        <v>571872</v>
      </c>
      <c r="J1421" s="68">
        <v>0</v>
      </c>
      <c r="K1421" s="68">
        <v>0</v>
      </c>
      <c r="L1421" s="68">
        <v>1070</v>
      </c>
      <c r="M1421" s="68">
        <v>0</v>
      </c>
      <c r="N1421" s="68">
        <v>1817822</v>
      </c>
    </row>
    <row r="1422" spans="1:14" x14ac:dyDescent="0.25">
      <c r="A1422" s="69" t="s">
        <v>57</v>
      </c>
      <c r="B1422" s="69" t="s">
        <v>312</v>
      </c>
      <c r="C1422" s="69" t="s">
        <v>196</v>
      </c>
      <c r="D1422" s="69" t="s">
        <v>197</v>
      </c>
      <c r="E1422" s="69"/>
      <c r="F1422" s="68">
        <v>451280</v>
      </c>
      <c r="G1422" s="68">
        <v>0</v>
      </c>
      <c r="H1422" s="68">
        <v>0</v>
      </c>
      <c r="I1422" s="68">
        <v>0</v>
      </c>
      <c r="J1422" s="68">
        <v>36176</v>
      </c>
      <c r="K1422" s="68">
        <v>0</v>
      </c>
      <c r="L1422" s="68">
        <v>0</v>
      </c>
      <c r="M1422" s="68">
        <v>0</v>
      </c>
      <c r="N1422" s="68">
        <v>487456</v>
      </c>
    </row>
    <row r="1423" spans="1:14" x14ac:dyDescent="0.25">
      <c r="A1423" s="69" t="s">
        <v>57</v>
      </c>
      <c r="B1423" s="69" t="s">
        <v>312</v>
      </c>
      <c r="C1423" s="69" t="s">
        <v>198</v>
      </c>
      <c r="D1423" s="69" t="s">
        <v>199</v>
      </c>
      <c r="E1423" s="69"/>
      <c r="F1423" s="68">
        <v>0</v>
      </c>
      <c r="G1423" s="68">
        <v>0</v>
      </c>
      <c r="H1423" s="68">
        <v>0</v>
      </c>
      <c r="I1423" s="68">
        <v>0</v>
      </c>
      <c r="J1423" s="68">
        <v>0</v>
      </c>
      <c r="K1423" s="68">
        <v>321408</v>
      </c>
      <c r="L1423" s="68">
        <v>0</v>
      </c>
      <c r="M1423" s="68">
        <v>21052</v>
      </c>
      <c r="N1423" s="68">
        <v>342460</v>
      </c>
    </row>
    <row r="1424" spans="1:14" x14ac:dyDescent="0.25">
      <c r="A1424" s="69" t="s">
        <v>57</v>
      </c>
      <c r="B1424" s="69" t="s">
        <v>312</v>
      </c>
      <c r="C1424" s="69" t="s">
        <v>200</v>
      </c>
      <c r="D1424" s="69" t="s">
        <v>201</v>
      </c>
      <c r="E1424" s="69"/>
      <c r="F1424" s="68">
        <v>0</v>
      </c>
      <c r="G1424" s="68">
        <v>0</v>
      </c>
      <c r="H1424" s="68">
        <v>0</v>
      </c>
      <c r="I1424" s="68">
        <v>0</v>
      </c>
      <c r="J1424" s="68">
        <v>0</v>
      </c>
      <c r="K1424" s="68">
        <v>0</v>
      </c>
      <c r="L1424" s="68">
        <v>0</v>
      </c>
      <c r="M1424" s="68">
        <v>0</v>
      </c>
      <c r="N1424" s="68">
        <v>0</v>
      </c>
    </row>
    <row r="1425" spans="1:14" x14ac:dyDescent="0.25">
      <c r="A1425" s="69" t="s">
        <v>57</v>
      </c>
      <c r="B1425" s="69" t="s">
        <v>312</v>
      </c>
      <c r="C1425" s="69" t="s">
        <v>202</v>
      </c>
      <c r="D1425" s="69" t="s">
        <v>203</v>
      </c>
      <c r="E1425" s="69"/>
      <c r="F1425" s="68">
        <v>13680</v>
      </c>
      <c r="G1425" s="68">
        <v>0</v>
      </c>
      <c r="H1425" s="68">
        <v>0</v>
      </c>
      <c r="I1425" s="68">
        <v>0</v>
      </c>
      <c r="J1425" s="68">
        <v>0</v>
      </c>
      <c r="K1425" s="68">
        <v>386448</v>
      </c>
      <c r="L1425" s="68">
        <v>384</v>
      </c>
      <c r="M1425" s="68">
        <v>11947</v>
      </c>
      <c r="N1425" s="68">
        <v>412459</v>
      </c>
    </row>
    <row r="1426" spans="1:14" x14ac:dyDescent="0.25">
      <c r="A1426" s="69" t="s">
        <v>57</v>
      </c>
      <c r="B1426" s="69" t="s">
        <v>312</v>
      </c>
      <c r="C1426" s="69" t="s">
        <v>204</v>
      </c>
      <c r="D1426" s="69" t="s">
        <v>205</v>
      </c>
      <c r="E1426" s="69"/>
      <c r="F1426" s="68">
        <v>0</v>
      </c>
      <c r="G1426" s="68">
        <v>0</v>
      </c>
      <c r="H1426" s="68">
        <v>0</v>
      </c>
      <c r="I1426" s="68">
        <v>0</v>
      </c>
      <c r="J1426" s="68">
        <v>0</v>
      </c>
      <c r="K1426" s="68">
        <v>35360</v>
      </c>
      <c r="L1426" s="68">
        <v>0</v>
      </c>
      <c r="M1426" s="68">
        <v>0</v>
      </c>
      <c r="N1426" s="68">
        <v>35360</v>
      </c>
    </row>
    <row r="1427" spans="1:14" x14ac:dyDescent="0.25">
      <c r="A1427" s="69" t="s">
        <v>57</v>
      </c>
      <c r="B1427" s="69" t="s">
        <v>312</v>
      </c>
      <c r="C1427" s="69" t="s">
        <v>206</v>
      </c>
      <c r="D1427" s="69" t="s">
        <v>207</v>
      </c>
      <c r="E1427" s="69"/>
      <c r="F1427" s="68">
        <v>0</v>
      </c>
      <c r="G1427" s="68">
        <v>0</v>
      </c>
      <c r="H1427" s="68">
        <v>0</v>
      </c>
      <c r="I1427" s="68">
        <v>0</v>
      </c>
      <c r="J1427" s="68">
        <v>0</v>
      </c>
      <c r="K1427" s="68">
        <v>150256</v>
      </c>
      <c r="L1427" s="68">
        <v>0</v>
      </c>
      <c r="M1427" s="68">
        <v>0</v>
      </c>
      <c r="N1427" s="68">
        <v>150256</v>
      </c>
    </row>
    <row r="1428" spans="1:14" x14ac:dyDescent="0.25">
      <c r="A1428" s="69" t="s">
        <v>57</v>
      </c>
      <c r="B1428" s="69" t="s">
        <v>312</v>
      </c>
      <c r="C1428" s="69" t="s">
        <v>208</v>
      </c>
      <c r="D1428" s="69" t="s">
        <v>209</v>
      </c>
      <c r="E1428" s="69"/>
      <c r="F1428" s="68">
        <v>0</v>
      </c>
      <c r="G1428" s="68">
        <v>1049200</v>
      </c>
      <c r="H1428" s="68">
        <v>571128</v>
      </c>
      <c r="I1428" s="68">
        <v>0</v>
      </c>
      <c r="J1428" s="68">
        <v>0</v>
      </c>
      <c r="K1428" s="68">
        <v>2384</v>
      </c>
      <c r="L1428" s="68">
        <v>0</v>
      </c>
      <c r="M1428" s="68">
        <v>0</v>
      </c>
      <c r="N1428" s="68">
        <v>1622712</v>
      </c>
    </row>
    <row r="1429" spans="1:14" x14ac:dyDescent="0.25">
      <c r="A1429" s="69" t="s">
        <v>57</v>
      </c>
      <c r="B1429" s="69" t="s">
        <v>312</v>
      </c>
      <c r="C1429" s="69" t="s">
        <v>210</v>
      </c>
      <c r="D1429" s="69" t="s">
        <v>211</v>
      </c>
      <c r="E1429" s="69"/>
      <c r="F1429" s="68">
        <v>0</v>
      </c>
      <c r="G1429" s="68">
        <v>0</v>
      </c>
      <c r="H1429" s="68">
        <v>0</v>
      </c>
      <c r="I1429" s="68">
        <v>0</v>
      </c>
      <c r="J1429" s="68">
        <v>200384</v>
      </c>
      <c r="K1429" s="68">
        <v>0</v>
      </c>
      <c r="L1429" s="68">
        <v>0</v>
      </c>
      <c r="M1429" s="68">
        <v>0</v>
      </c>
      <c r="N1429" s="68">
        <v>200384</v>
      </c>
    </row>
    <row r="1430" spans="1:14" x14ac:dyDescent="0.25">
      <c r="A1430" s="69" t="s">
        <v>57</v>
      </c>
      <c r="B1430" s="69" t="s">
        <v>312</v>
      </c>
      <c r="C1430" s="69" t="s">
        <v>212</v>
      </c>
      <c r="D1430" s="69" t="s">
        <v>213</v>
      </c>
      <c r="E1430" s="69"/>
      <c r="F1430" s="68">
        <v>0</v>
      </c>
      <c r="G1430" s="68">
        <v>0</v>
      </c>
      <c r="H1430" s="68">
        <v>0</v>
      </c>
      <c r="I1430" s="68">
        <v>0</v>
      </c>
      <c r="J1430" s="68">
        <v>127072</v>
      </c>
      <c r="K1430" s="68">
        <v>0</v>
      </c>
      <c r="L1430" s="68">
        <v>39220</v>
      </c>
      <c r="M1430" s="68">
        <v>0</v>
      </c>
      <c r="N1430" s="68">
        <v>166292</v>
      </c>
    </row>
    <row r="1431" spans="1:14" x14ac:dyDescent="0.25">
      <c r="A1431" s="69" t="s">
        <v>57</v>
      </c>
      <c r="B1431" s="69" t="s">
        <v>312</v>
      </c>
      <c r="C1431" s="69" t="s">
        <v>214</v>
      </c>
      <c r="D1431" s="69" t="s">
        <v>215</v>
      </c>
      <c r="E1431" s="69"/>
      <c r="F1431" s="68">
        <v>0</v>
      </c>
      <c r="G1431" s="68">
        <v>0</v>
      </c>
      <c r="H1431" s="68">
        <v>0</v>
      </c>
      <c r="I1431" s="68">
        <v>0</v>
      </c>
      <c r="J1431" s="68">
        <v>111952</v>
      </c>
      <c r="K1431" s="68">
        <v>0</v>
      </c>
      <c r="L1431" s="68">
        <v>0</v>
      </c>
      <c r="M1431" s="68">
        <v>0</v>
      </c>
      <c r="N1431" s="68">
        <v>111952</v>
      </c>
    </row>
    <row r="1432" spans="1:14" x14ac:dyDescent="0.25">
      <c r="A1432" s="69" t="s">
        <v>57</v>
      </c>
      <c r="B1432" s="69" t="s">
        <v>312</v>
      </c>
      <c r="C1432" s="69" t="s">
        <v>216</v>
      </c>
      <c r="D1432" s="69" t="s">
        <v>217</v>
      </c>
      <c r="E1432" s="69"/>
      <c r="F1432" s="68">
        <v>60640</v>
      </c>
      <c r="G1432" s="68">
        <v>0</v>
      </c>
      <c r="H1432" s="68">
        <v>0</v>
      </c>
      <c r="I1432" s="68">
        <v>0</v>
      </c>
      <c r="J1432" s="68">
        <v>0</v>
      </c>
      <c r="K1432" s="68">
        <v>0</v>
      </c>
      <c r="L1432" s="68">
        <v>0</v>
      </c>
      <c r="M1432" s="68">
        <v>0</v>
      </c>
      <c r="N1432" s="68">
        <v>60640</v>
      </c>
    </row>
    <row r="1433" spans="1:14" x14ac:dyDescent="0.25">
      <c r="A1433" s="69" t="s">
        <v>57</v>
      </c>
      <c r="B1433" s="69" t="s">
        <v>312</v>
      </c>
      <c r="C1433" s="69" t="s">
        <v>218</v>
      </c>
      <c r="D1433" s="69" t="s">
        <v>219</v>
      </c>
      <c r="E1433" s="69"/>
      <c r="F1433" s="68">
        <v>266928</v>
      </c>
      <c r="G1433" s="68">
        <v>0</v>
      </c>
      <c r="H1433" s="68">
        <v>0</v>
      </c>
      <c r="I1433" s="68">
        <v>0</v>
      </c>
      <c r="J1433" s="68">
        <v>82208</v>
      </c>
      <c r="K1433" s="68">
        <v>0</v>
      </c>
      <c r="L1433" s="68">
        <v>91</v>
      </c>
      <c r="M1433" s="68">
        <v>0</v>
      </c>
      <c r="N1433" s="68">
        <v>349227</v>
      </c>
    </row>
    <row r="1434" spans="1:14" x14ac:dyDescent="0.25">
      <c r="A1434" s="69" t="s">
        <v>57</v>
      </c>
      <c r="B1434" s="69" t="s">
        <v>312</v>
      </c>
      <c r="C1434" s="69" t="s">
        <v>220</v>
      </c>
      <c r="D1434" s="69" t="s">
        <v>221</v>
      </c>
      <c r="E1434" s="69"/>
      <c r="F1434" s="68">
        <v>1976352</v>
      </c>
      <c r="G1434" s="68">
        <v>0</v>
      </c>
      <c r="H1434" s="68">
        <v>0</v>
      </c>
      <c r="I1434" s="68">
        <v>0</v>
      </c>
      <c r="J1434" s="68">
        <v>0</v>
      </c>
      <c r="K1434" s="68">
        <v>0</v>
      </c>
      <c r="L1434" s="68">
        <v>0</v>
      </c>
      <c r="M1434" s="68">
        <v>0</v>
      </c>
      <c r="N1434" s="68">
        <v>1976352</v>
      </c>
    </row>
    <row r="1435" spans="1:14" x14ac:dyDescent="0.25">
      <c r="A1435" s="69" t="s">
        <v>57</v>
      </c>
      <c r="B1435" s="69" t="s">
        <v>312</v>
      </c>
      <c r="C1435" s="69" t="s">
        <v>222</v>
      </c>
      <c r="D1435" s="69" t="s">
        <v>223</v>
      </c>
      <c r="E1435" s="69"/>
      <c r="F1435" s="68">
        <v>455088</v>
      </c>
      <c r="G1435" s="68">
        <v>0</v>
      </c>
      <c r="H1435" s="68">
        <v>0</v>
      </c>
      <c r="I1435" s="68">
        <v>0</v>
      </c>
      <c r="J1435" s="68">
        <v>88320</v>
      </c>
      <c r="K1435" s="68">
        <v>0</v>
      </c>
      <c r="L1435" s="68">
        <v>80</v>
      </c>
      <c r="M1435" s="68">
        <v>0</v>
      </c>
      <c r="N1435" s="68">
        <v>543488</v>
      </c>
    </row>
    <row r="1436" spans="1:14" x14ac:dyDescent="0.25">
      <c r="A1436" s="69" t="s">
        <v>57</v>
      </c>
      <c r="B1436" s="69" t="s">
        <v>312</v>
      </c>
      <c r="C1436" s="69" t="s">
        <v>224</v>
      </c>
      <c r="D1436" s="69" t="s">
        <v>225</v>
      </c>
      <c r="E1436" s="69"/>
      <c r="F1436" s="68">
        <v>0</v>
      </c>
      <c r="G1436" s="68">
        <v>0</v>
      </c>
      <c r="H1436" s="68">
        <v>0</v>
      </c>
      <c r="I1436" s="68">
        <v>0</v>
      </c>
      <c r="J1436" s="68">
        <v>0</v>
      </c>
      <c r="K1436" s="68">
        <v>0</v>
      </c>
      <c r="L1436" s="68">
        <v>0</v>
      </c>
      <c r="M1436" s="68">
        <v>0</v>
      </c>
      <c r="N1436" s="68">
        <v>0</v>
      </c>
    </row>
    <row r="1437" spans="1:14" x14ac:dyDescent="0.25">
      <c r="A1437" s="69" t="s">
        <v>57</v>
      </c>
      <c r="B1437" s="69" t="s">
        <v>312</v>
      </c>
      <c r="C1437" s="69" t="s">
        <v>226</v>
      </c>
      <c r="D1437" s="69" t="s">
        <v>227</v>
      </c>
      <c r="E1437" s="69"/>
      <c r="F1437" s="68">
        <v>4692688</v>
      </c>
      <c r="G1437" s="68">
        <v>3234128</v>
      </c>
      <c r="H1437" s="68">
        <v>571128</v>
      </c>
      <c r="I1437" s="68">
        <v>571872</v>
      </c>
      <c r="J1437" s="68">
        <v>1631120</v>
      </c>
      <c r="K1437" s="68">
        <v>1721184</v>
      </c>
      <c r="L1437" s="68">
        <v>137388</v>
      </c>
      <c r="M1437" s="68">
        <v>55264</v>
      </c>
      <c r="N1437" s="68">
        <v>12614772</v>
      </c>
    </row>
    <row r="1438" spans="1:14" x14ac:dyDescent="0.25">
      <c r="D1438" s="67" t="s">
        <v>228</v>
      </c>
      <c r="E1438" s="67"/>
    </row>
    <row r="1439" spans="1:14" x14ac:dyDescent="0.25">
      <c r="A1439" s="69" t="s">
        <v>57</v>
      </c>
      <c r="B1439" s="69" t="s">
        <v>312</v>
      </c>
      <c r="C1439" s="69" t="s">
        <v>229</v>
      </c>
      <c r="D1439" s="69" t="s">
        <v>230</v>
      </c>
      <c r="E1439" s="69"/>
      <c r="F1439" s="68">
        <v>231</v>
      </c>
      <c r="G1439" s="68">
        <v>0</v>
      </c>
      <c r="H1439" s="68">
        <v>0</v>
      </c>
      <c r="I1439" s="68">
        <v>0</v>
      </c>
      <c r="J1439" s="68">
        <v>0</v>
      </c>
      <c r="K1439" s="68">
        <v>0</v>
      </c>
      <c r="L1439" s="68">
        <v>0</v>
      </c>
      <c r="M1439" s="68">
        <v>0</v>
      </c>
      <c r="N1439" s="68">
        <v>231</v>
      </c>
    </row>
    <row r="1440" spans="1:14" x14ac:dyDescent="0.25">
      <c r="A1440" s="69" t="s">
        <v>57</v>
      </c>
      <c r="B1440" s="69" t="s">
        <v>312</v>
      </c>
      <c r="C1440" s="69" t="s">
        <v>231</v>
      </c>
      <c r="D1440" s="69" t="s">
        <v>232</v>
      </c>
      <c r="E1440" s="69"/>
      <c r="F1440" s="68">
        <v>0</v>
      </c>
      <c r="G1440" s="68">
        <v>1992</v>
      </c>
      <c r="H1440" s="68">
        <v>0</v>
      </c>
      <c r="I1440" s="68">
        <v>0</v>
      </c>
      <c r="J1440" s="68">
        <v>0</v>
      </c>
      <c r="K1440" s="68">
        <v>0</v>
      </c>
      <c r="L1440" s="68">
        <v>0</v>
      </c>
      <c r="M1440" s="68">
        <v>0</v>
      </c>
      <c r="N1440" s="68">
        <v>1992</v>
      </c>
    </row>
    <row r="1441" spans="1:14" x14ac:dyDescent="0.25">
      <c r="A1441" s="69" t="s">
        <v>57</v>
      </c>
      <c r="B1441" s="69" t="s">
        <v>312</v>
      </c>
      <c r="C1441" s="69" t="s">
        <v>233</v>
      </c>
      <c r="D1441" s="69" t="s">
        <v>234</v>
      </c>
      <c r="E1441" s="69"/>
      <c r="F1441" s="68">
        <v>8367</v>
      </c>
      <c r="G1441" s="68">
        <v>2353</v>
      </c>
      <c r="H1441" s="68">
        <v>0</v>
      </c>
      <c r="I1441" s="68">
        <v>0</v>
      </c>
      <c r="J1441" s="68">
        <v>0</v>
      </c>
      <c r="K1441" s="68">
        <v>0</v>
      </c>
      <c r="L1441" s="68">
        <v>0</v>
      </c>
      <c r="M1441" s="68">
        <v>0</v>
      </c>
      <c r="N1441" s="68">
        <v>10720</v>
      </c>
    </row>
    <row r="1442" spans="1:14" x14ac:dyDescent="0.25">
      <c r="A1442" s="69" t="s">
        <v>57</v>
      </c>
      <c r="B1442" s="69" t="s">
        <v>312</v>
      </c>
      <c r="C1442" s="69" t="s">
        <v>235</v>
      </c>
      <c r="D1442" s="69" t="s">
        <v>236</v>
      </c>
      <c r="E1442" s="69"/>
      <c r="F1442" s="68">
        <v>0</v>
      </c>
      <c r="G1442" s="68">
        <v>279</v>
      </c>
      <c r="H1442" s="68">
        <v>0</v>
      </c>
      <c r="I1442" s="68">
        <v>0</v>
      </c>
      <c r="J1442" s="68">
        <v>0</v>
      </c>
      <c r="K1442" s="68">
        <v>0</v>
      </c>
      <c r="L1442" s="68">
        <v>0</v>
      </c>
      <c r="M1442" s="68">
        <v>0</v>
      </c>
      <c r="N1442" s="68">
        <v>279</v>
      </c>
    </row>
    <row r="1443" spans="1:14" x14ac:dyDescent="0.25">
      <c r="A1443" s="69" t="s">
        <v>57</v>
      </c>
      <c r="B1443" s="69" t="s">
        <v>312</v>
      </c>
      <c r="C1443" s="69" t="s">
        <v>237</v>
      </c>
      <c r="D1443" s="69" t="s">
        <v>238</v>
      </c>
      <c r="E1443" s="69"/>
      <c r="F1443" s="68">
        <v>8598</v>
      </c>
      <c r="G1443" s="68">
        <v>4624</v>
      </c>
      <c r="H1443" s="68">
        <v>0</v>
      </c>
      <c r="I1443" s="68">
        <v>0</v>
      </c>
      <c r="J1443" s="68">
        <v>0</v>
      </c>
      <c r="K1443" s="68">
        <v>0</v>
      </c>
      <c r="L1443" s="68">
        <v>0</v>
      </c>
      <c r="M1443" s="68">
        <v>0</v>
      </c>
      <c r="N1443" s="68">
        <v>13222</v>
      </c>
    </row>
    <row r="1446" spans="1:14" x14ac:dyDescent="0.25">
      <c r="A1446" s="67" t="s">
        <v>313</v>
      </c>
    </row>
    <row r="1447" spans="1:14" x14ac:dyDescent="0.25">
      <c r="A1447" s="69" t="s">
        <v>0</v>
      </c>
      <c r="B1447" s="69" t="s">
        <v>162</v>
      </c>
      <c r="C1447" s="69" t="s">
        <v>115</v>
      </c>
      <c r="D1447" s="67" t="s">
        <v>129</v>
      </c>
      <c r="E1447" s="67"/>
      <c r="F1447" s="68" t="s">
        <v>163</v>
      </c>
      <c r="G1447" s="68" t="s">
        <v>164</v>
      </c>
      <c r="H1447" s="68" t="s">
        <v>165</v>
      </c>
      <c r="I1447" s="68" t="s">
        <v>166</v>
      </c>
      <c r="J1447" s="68" t="s">
        <v>167</v>
      </c>
      <c r="K1447" s="68" t="s">
        <v>168</v>
      </c>
      <c r="L1447" s="68" t="s">
        <v>169</v>
      </c>
      <c r="M1447" s="68" t="s">
        <v>170</v>
      </c>
      <c r="N1447" s="68" t="s">
        <v>1</v>
      </c>
    </row>
    <row r="1448" spans="1:14" x14ac:dyDescent="0.25">
      <c r="A1448" s="69" t="s">
        <v>32</v>
      </c>
      <c r="B1448" s="69" t="s">
        <v>314</v>
      </c>
      <c r="C1448" s="69" t="s">
        <v>172</v>
      </c>
      <c r="D1448" s="69" t="s">
        <v>173</v>
      </c>
      <c r="E1448" s="69"/>
      <c r="F1448" s="68">
        <v>5920</v>
      </c>
      <c r="G1448" s="68">
        <v>0</v>
      </c>
      <c r="H1448" s="68">
        <v>0</v>
      </c>
      <c r="I1448" s="68">
        <v>0</v>
      </c>
      <c r="J1448" s="68">
        <v>17376</v>
      </c>
      <c r="K1448" s="68">
        <v>0</v>
      </c>
      <c r="L1448" s="68">
        <v>0</v>
      </c>
      <c r="M1448" s="68">
        <v>0</v>
      </c>
      <c r="N1448" s="68">
        <v>23296</v>
      </c>
    </row>
    <row r="1449" spans="1:14" x14ac:dyDescent="0.25">
      <c r="A1449" s="69" t="s">
        <v>32</v>
      </c>
      <c r="B1449" s="69" t="s">
        <v>314</v>
      </c>
      <c r="C1449" s="69" t="s">
        <v>174</v>
      </c>
      <c r="D1449" s="69" t="s">
        <v>175</v>
      </c>
      <c r="E1449" s="69"/>
      <c r="F1449" s="68">
        <v>0</v>
      </c>
      <c r="G1449" s="68">
        <v>0</v>
      </c>
      <c r="H1449" s="68">
        <v>0</v>
      </c>
      <c r="I1449" s="68">
        <v>0</v>
      </c>
      <c r="J1449" s="68">
        <v>66944</v>
      </c>
      <c r="K1449" s="68">
        <v>0</v>
      </c>
      <c r="L1449" s="68">
        <v>0</v>
      </c>
      <c r="M1449" s="68">
        <v>0</v>
      </c>
      <c r="N1449" s="68">
        <v>66944</v>
      </c>
    </row>
    <row r="1450" spans="1:14" x14ac:dyDescent="0.25">
      <c r="A1450" s="69" t="s">
        <v>32</v>
      </c>
      <c r="B1450" s="69" t="s">
        <v>314</v>
      </c>
      <c r="C1450" s="69" t="s">
        <v>176</v>
      </c>
      <c r="D1450" s="69" t="s">
        <v>177</v>
      </c>
      <c r="E1450" s="69"/>
      <c r="F1450" s="68">
        <v>0</v>
      </c>
      <c r="G1450" s="68">
        <v>254608</v>
      </c>
      <c r="H1450" s="68">
        <v>0</v>
      </c>
      <c r="I1450" s="68">
        <v>0</v>
      </c>
      <c r="J1450" s="68">
        <v>0</v>
      </c>
      <c r="K1450" s="68">
        <v>0</v>
      </c>
      <c r="L1450" s="68">
        <v>0</v>
      </c>
      <c r="M1450" s="68">
        <v>0</v>
      </c>
      <c r="N1450" s="68">
        <v>254608</v>
      </c>
    </row>
    <row r="1451" spans="1:14" x14ac:dyDescent="0.25">
      <c r="A1451" s="69" t="s">
        <v>32</v>
      </c>
      <c r="B1451" s="69" t="s">
        <v>314</v>
      </c>
      <c r="C1451" s="69" t="s">
        <v>178</v>
      </c>
      <c r="D1451" s="69" t="s">
        <v>179</v>
      </c>
      <c r="E1451" s="69"/>
      <c r="F1451" s="68">
        <v>43776</v>
      </c>
      <c r="G1451" s="68">
        <v>5856</v>
      </c>
      <c r="H1451" s="68">
        <v>0</v>
      </c>
      <c r="I1451" s="68">
        <v>0</v>
      </c>
      <c r="J1451" s="68">
        <v>49936</v>
      </c>
      <c r="K1451" s="68">
        <v>3296</v>
      </c>
      <c r="L1451" s="68">
        <v>0</v>
      </c>
      <c r="M1451" s="68">
        <v>2700</v>
      </c>
      <c r="N1451" s="68">
        <v>105564</v>
      </c>
    </row>
    <row r="1452" spans="1:14" x14ac:dyDescent="0.25">
      <c r="A1452" s="69" t="s">
        <v>32</v>
      </c>
      <c r="B1452" s="69" t="s">
        <v>314</v>
      </c>
      <c r="C1452" s="69" t="s">
        <v>180</v>
      </c>
      <c r="D1452" s="69" t="s">
        <v>181</v>
      </c>
      <c r="E1452" s="69"/>
      <c r="F1452" s="68">
        <v>0</v>
      </c>
      <c r="G1452" s="68">
        <v>0</v>
      </c>
      <c r="H1452" s="68">
        <v>0</v>
      </c>
      <c r="I1452" s="68">
        <v>0</v>
      </c>
      <c r="J1452" s="68">
        <v>0</v>
      </c>
      <c r="K1452" s="68">
        <v>0</v>
      </c>
      <c r="L1452" s="68">
        <v>0</v>
      </c>
      <c r="M1452" s="68">
        <v>0</v>
      </c>
      <c r="N1452" s="68">
        <v>0</v>
      </c>
    </row>
    <row r="1453" spans="1:14" x14ac:dyDescent="0.25">
      <c r="A1453" s="69" t="s">
        <v>32</v>
      </c>
      <c r="B1453" s="69" t="s">
        <v>314</v>
      </c>
      <c r="C1453" s="69" t="s">
        <v>182</v>
      </c>
      <c r="D1453" s="69" t="s">
        <v>183</v>
      </c>
      <c r="E1453" s="69"/>
      <c r="F1453" s="68">
        <v>1152</v>
      </c>
      <c r="G1453" s="68">
        <v>0</v>
      </c>
      <c r="H1453" s="68">
        <v>0</v>
      </c>
      <c r="I1453" s="68">
        <v>0</v>
      </c>
      <c r="J1453" s="68">
        <v>0</v>
      </c>
      <c r="K1453" s="68">
        <v>0</v>
      </c>
      <c r="L1453" s="68">
        <v>0</v>
      </c>
      <c r="M1453" s="68">
        <v>0</v>
      </c>
      <c r="N1453" s="68">
        <v>1152</v>
      </c>
    </row>
    <row r="1454" spans="1:14" x14ac:dyDescent="0.25">
      <c r="A1454" s="69" t="s">
        <v>32</v>
      </c>
      <c r="B1454" s="69" t="s">
        <v>314</v>
      </c>
      <c r="C1454" s="69" t="s">
        <v>184</v>
      </c>
      <c r="D1454" s="69" t="s">
        <v>185</v>
      </c>
      <c r="E1454" s="69"/>
      <c r="F1454" s="68">
        <v>0</v>
      </c>
      <c r="G1454" s="68">
        <v>62512</v>
      </c>
      <c r="H1454" s="68">
        <v>0</v>
      </c>
      <c r="I1454" s="68">
        <v>0</v>
      </c>
      <c r="J1454" s="68">
        <v>0</v>
      </c>
      <c r="K1454" s="68">
        <v>14448</v>
      </c>
      <c r="L1454" s="68">
        <v>0</v>
      </c>
      <c r="M1454" s="68">
        <v>0</v>
      </c>
      <c r="N1454" s="68">
        <v>76960</v>
      </c>
    </row>
    <row r="1455" spans="1:14" x14ac:dyDescent="0.25">
      <c r="A1455" s="69" t="s">
        <v>32</v>
      </c>
      <c r="B1455" s="69" t="s">
        <v>314</v>
      </c>
      <c r="C1455" s="69" t="s">
        <v>186</v>
      </c>
      <c r="D1455" s="69" t="s">
        <v>187</v>
      </c>
      <c r="E1455" s="69"/>
      <c r="F1455" s="68">
        <v>0</v>
      </c>
      <c r="G1455" s="68">
        <v>0</v>
      </c>
      <c r="H1455" s="68">
        <v>0</v>
      </c>
      <c r="I1455" s="68">
        <v>0</v>
      </c>
      <c r="J1455" s="68">
        <v>11232</v>
      </c>
      <c r="K1455" s="68">
        <v>0</v>
      </c>
      <c r="L1455" s="68">
        <v>6800</v>
      </c>
      <c r="M1455" s="68">
        <v>0</v>
      </c>
      <c r="N1455" s="68">
        <v>18032</v>
      </c>
    </row>
    <row r="1456" spans="1:14" x14ac:dyDescent="0.25">
      <c r="A1456" s="69" t="s">
        <v>32</v>
      </c>
      <c r="B1456" s="69" t="s">
        <v>314</v>
      </c>
      <c r="C1456" s="69" t="s">
        <v>188</v>
      </c>
      <c r="D1456" s="69" t="s">
        <v>189</v>
      </c>
      <c r="E1456" s="69"/>
      <c r="F1456" s="68">
        <v>30096</v>
      </c>
      <c r="G1456" s="68">
        <v>13168</v>
      </c>
      <c r="H1456" s="68">
        <v>0</v>
      </c>
      <c r="I1456" s="68">
        <v>0</v>
      </c>
      <c r="J1456" s="68">
        <v>63680</v>
      </c>
      <c r="K1456" s="68">
        <v>0</v>
      </c>
      <c r="L1456" s="68">
        <v>2112</v>
      </c>
      <c r="M1456" s="68">
        <v>0</v>
      </c>
      <c r="N1456" s="68">
        <v>109056</v>
      </c>
    </row>
    <row r="1457" spans="1:14" x14ac:dyDescent="0.25">
      <c r="A1457" s="69" t="s">
        <v>32</v>
      </c>
      <c r="B1457" s="69" t="s">
        <v>314</v>
      </c>
      <c r="C1457" s="69" t="s">
        <v>190</v>
      </c>
      <c r="D1457" s="69" t="s">
        <v>191</v>
      </c>
      <c r="E1457" s="69"/>
      <c r="F1457" s="68">
        <v>0</v>
      </c>
      <c r="G1457" s="68">
        <v>2224</v>
      </c>
      <c r="H1457" s="68">
        <v>0</v>
      </c>
      <c r="I1457" s="68">
        <v>0</v>
      </c>
      <c r="J1457" s="68">
        <v>0</v>
      </c>
      <c r="K1457" s="68">
        <v>0</v>
      </c>
      <c r="L1457" s="68">
        <v>0</v>
      </c>
      <c r="M1457" s="68">
        <v>0</v>
      </c>
      <c r="N1457" s="68">
        <v>2224</v>
      </c>
    </row>
    <row r="1458" spans="1:14" x14ac:dyDescent="0.25">
      <c r="A1458" s="69" t="s">
        <v>32</v>
      </c>
      <c r="B1458" s="69" t="s">
        <v>314</v>
      </c>
      <c r="C1458" s="69" t="s">
        <v>192</v>
      </c>
      <c r="D1458" s="69" t="s">
        <v>193</v>
      </c>
      <c r="E1458" s="69"/>
      <c r="F1458" s="68">
        <v>0</v>
      </c>
      <c r="G1458" s="68">
        <v>1152</v>
      </c>
      <c r="H1458" s="68">
        <v>0</v>
      </c>
      <c r="I1458" s="68">
        <v>0</v>
      </c>
      <c r="J1458" s="68">
        <v>0</v>
      </c>
      <c r="K1458" s="68">
        <v>14576</v>
      </c>
      <c r="L1458" s="68">
        <v>0</v>
      </c>
      <c r="M1458" s="68">
        <v>0</v>
      </c>
      <c r="N1458" s="68">
        <v>15728</v>
      </c>
    </row>
    <row r="1459" spans="1:14" x14ac:dyDescent="0.25">
      <c r="A1459" s="69" t="s">
        <v>32</v>
      </c>
      <c r="B1459" s="69" t="s">
        <v>314</v>
      </c>
      <c r="C1459" s="69" t="s">
        <v>194</v>
      </c>
      <c r="D1459" s="69" t="s">
        <v>195</v>
      </c>
      <c r="E1459" s="69"/>
      <c r="F1459" s="68">
        <v>274448</v>
      </c>
      <c r="G1459" s="68">
        <v>0</v>
      </c>
      <c r="H1459" s="68">
        <v>0</v>
      </c>
      <c r="I1459" s="68">
        <v>124048</v>
      </c>
      <c r="J1459" s="68">
        <v>0</v>
      </c>
      <c r="K1459" s="68">
        <v>0</v>
      </c>
      <c r="L1459" s="68">
        <v>0</v>
      </c>
      <c r="M1459" s="68">
        <v>0</v>
      </c>
      <c r="N1459" s="68">
        <v>398496</v>
      </c>
    </row>
    <row r="1460" spans="1:14" x14ac:dyDescent="0.25">
      <c r="A1460" s="69" t="s">
        <v>32</v>
      </c>
      <c r="B1460" s="69" t="s">
        <v>314</v>
      </c>
      <c r="C1460" s="69" t="s">
        <v>196</v>
      </c>
      <c r="D1460" s="69" t="s">
        <v>197</v>
      </c>
      <c r="E1460" s="69"/>
      <c r="F1460" s="68">
        <v>18400</v>
      </c>
      <c r="G1460" s="68">
        <v>0</v>
      </c>
      <c r="H1460" s="68">
        <v>0</v>
      </c>
      <c r="I1460" s="68">
        <v>0</v>
      </c>
      <c r="J1460" s="68">
        <v>0</v>
      </c>
      <c r="K1460" s="68">
        <v>0</v>
      </c>
      <c r="L1460" s="68">
        <v>0</v>
      </c>
      <c r="M1460" s="68">
        <v>0</v>
      </c>
      <c r="N1460" s="68">
        <v>18400</v>
      </c>
    </row>
    <row r="1461" spans="1:14" x14ac:dyDescent="0.25">
      <c r="A1461" s="69" t="s">
        <v>32</v>
      </c>
      <c r="B1461" s="69" t="s">
        <v>314</v>
      </c>
      <c r="C1461" s="69" t="s">
        <v>198</v>
      </c>
      <c r="D1461" s="69" t="s">
        <v>199</v>
      </c>
      <c r="E1461" s="69"/>
      <c r="F1461" s="68">
        <v>0</v>
      </c>
      <c r="G1461" s="68">
        <v>0</v>
      </c>
      <c r="H1461" s="68">
        <v>0</v>
      </c>
      <c r="I1461" s="68">
        <v>0</v>
      </c>
      <c r="J1461" s="68">
        <v>0</v>
      </c>
      <c r="K1461" s="68">
        <v>60832</v>
      </c>
      <c r="L1461" s="68">
        <v>0</v>
      </c>
      <c r="M1461" s="68">
        <v>8583</v>
      </c>
      <c r="N1461" s="68">
        <v>69415</v>
      </c>
    </row>
    <row r="1462" spans="1:14" x14ac:dyDescent="0.25">
      <c r="A1462" s="69" t="s">
        <v>32</v>
      </c>
      <c r="B1462" s="69" t="s">
        <v>314</v>
      </c>
      <c r="C1462" s="69" t="s">
        <v>200</v>
      </c>
      <c r="D1462" s="69" t="s">
        <v>201</v>
      </c>
      <c r="E1462" s="69"/>
      <c r="F1462" s="68">
        <v>0</v>
      </c>
      <c r="G1462" s="68">
        <v>0</v>
      </c>
      <c r="H1462" s="68">
        <v>0</v>
      </c>
      <c r="I1462" s="68">
        <v>0</v>
      </c>
      <c r="J1462" s="68">
        <v>0</v>
      </c>
      <c r="K1462" s="68">
        <v>0</v>
      </c>
      <c r="L1462" s="68">
        <v>0</v>
      </c>
      <c r="M1462" s="68">
        <v>0</v>
      </c>
      <c r="N1462" s="68">
        <v>0</v>
      </c>
    </row>
    <row r="1463" spans="1:14" x14ac:dyDescent="0.25">
      <c r="A1463" s="69" t="s">
        <v>32</v>
      </c>
      <c r="B1463" s="69" t="s">
        <v>314</v>
      </c>
      <c r="C1463" s="69" t="s">
        <v>202</v>
      </c>
      <c r="D1463" s="69" t="s">
        <v>203</v>
      </c>
      <c r="E1463" s="69"/>
      <c r="F1463" s="68">
        <v>1728</v>
      </c>
      <c r="G1463" s="68">
        <v>0</v>
      </c>
      <c r="H1463" s="68">
        <v>0</v>
      </c>
      <c r="I1463" s="68">
        <v>0</v>
      </c>
      <c r="J1463" s="68">
        <v>0</v>
      </c>
      <c r="K1463" s="68">
        <v>44112</v>
      </c>
      <c r="L1463" s="68">
        <v>0</v>
      </c>
      <c r="M1463" s="68">
        <v>15743</v>
      </c>
      <c r="N1463" s="68">
        <v>61583</v>
      </c>
    </row>
    <row r="1464" spans="1:14" x14ac:dyDescent="0.25">
      <c r="A1464" s="69" t="s">
        <v>32</v>
      </c>
      <c r="B1464" s="69" t="s">
        <v>314</v>
      </c>
      <c r="C1464" s="69" t="s">
        <v>204</v>
      </c>
      <c r="D1464" s="69" t="s">
        <v>205</v>
      </c>
      <c r="E1464" s="69"/>
      <c r="F1464" s="68">
        <v>0</v>
      </c>
      <c r="G1464" s="68">
        <v>0</v>
      </c>
      <c r="H1464" s="68">
        <v>0</v>
      </c>
      <c r="I1464" s="68">
        <v>0</v>
      </c>
      <c r="J1464" s="68">
        <v>0</v>
      </c>
      <c r="K1464" s="68">
        <v>0</v>
      </c>
      <c r="L1464" s="68">
        <v>0</v>
      </c>
      <c r="M1464" s="68">
        <v>0</v>
      </c>
      <c r="N1464" s="68">
        <v>0</v>
      </c>
    </row>
    <row r="1465" spans="1:14" x14ac:dyDescent="0.25">
      <c r="A1465" s="69" t="s">
        <v>32</v>
      </c>
      <c r="B1465" s="69" t="s">
        <v>314</v>
      </c>
      <c r="C1465" s="69" t="s">
        <v>206</v>
      </c>
      <c r="D1465" s="69" t="s">
        <v>207</v>
      </c>
      <c r="E1465" s="69"/>
      <c r="F1465" s="68">
        <v>0</v>
      </c>
      <c r="G1465" s="68">
        <v>0</v>
      </c>
      <c r="H1465" s="68">
        <v>0</v>
      </c>
      <c r="I1465" s="68">
        <v>0</v>
      </c>
      <c r="J1465" s="68">
        <v>0</v>
      </c>
      <c r="K1465" s="68">
        <v>71840</v>
      </c>
      <c r="L1465" s="68">
        <v>0</v>
      </c>
      <c r="M1465" s="68">
        <v>0</v>
      </c>
      <c r="N1465" s="68">
        <v>71840</v>
      </c>
    </row>
    <row r="1466" spans="1:14" x14ac:dyDescent="0.25">
      <c r="A1466" s="69" t="s">
        <v>32</v>
      </c>
      <c r="B1466" s="69" t="s">
        <v>314</v>
      </c>
      <c r="C1466" s="69" t="s">
        <v>208</v>
      </c>
      <c r="D1466" s="69" t="s">
        <v>209</v>
      </c>
      <c r="E1466" s="69"/>
      <c r="F1466" s="68">
        <v>0</v>
      </c>
      <c r="G1466" s="68">
        <v>116384</v>
      </c>
      <c r="H1466" s="68">
        <v>106000</v>
      </c>
      <c r="I1466" s="68">
        <v>0</v>
      </c>
      <c r="J1466" s="68">
        <v>0</v>
      </c>
      <c r="K1466" s="68">
        <v>0</v>
      </c>
      <c r="L1466" s="68">
        <v>0</v>
      </c>
      <c r="M1466" s="68">
        <v>0</v>
      </c>
      <c r="N1466" s="68">
        <v>222384</v>
      </c>
    </row>
    <row r="1467" spans="1:14" x14ac:dyDescent="0.25">
      <c r="A1467" s="69" t="s">
        <v>32</v>
      </c>
      <c r="B1467" s="69" t="s">
        <v>314</v>
      </c>
      <c r="C1467" s="69" t="s">
        <v>210</v>
      </c>
      <c r="D1467" s="69" t="s">
        <v>211</v>
      </c>
      <c r="E1467" s="69"/>
      <c r="F1467" s="68">
        <v>0</v>
      </c>
      <c r="G1467" s="68">
        <v>0</v>
      </c>
      <c r="H1467" s="68">
        <v>0</v>
      </c>
      <c r="I1467" s="68">
        <v>0</v>
      </c>
      <c r="J1467" s="68">
        <v>34640</v>
      </c>
      <c r="K1467" s="68">
        <v>0</v>
      </c>
      <c r="L1467" s="68">
        <v>0</v>
      </c>
      <c r="M1467" s="68">
        <v>0</v>
      </c>
      <c r="N1467" s="68">
        <v>34640</v>
      </c>
    </row>
    <row r="1468" spans="1:14" x14ac:dyDescent="0.25">
      <c r="A1468" s="69" t="s">
        <v>32</v>
      </c>
      <c r="B1468" s="69" t="s">
        <v>314</v>
      </c>
      <c r="C1468" s="69" t="s">
        <v>212</v>
      </c>
      <c r="D1468" s="69" t="s">
        <v>213</v>
      </c>
      <c r="E1468" s="69"/>
      <c r="F1468" s="68">
        <v>0</v>
      </c>
      <c r="G1468" s="68">
        <v>0</v>
      </c>
      <c r="H1468" s="68">
        <v>0</v>
      </c>
      <c r="I1468" s="68">
        <v>0</v>
      </c>
      <c r="J1468" s="68">
        <v>34224</v>
      </c>
      <c r="K1468" s="68">
        <v>0</v>
      </c>
      <c r="L1468" s="68">
        <v>17090</v>
      </c>
      <c r="M1468" s="68">
        <v>0</v>
      </c>
      <c r="N1468" s="68">
        <v>51314</v>
      </c>
    </row>
    <row r="1469" spans="1:14" x14ac:dyDescent="0.25">
      <c r="A1469" s="69" t="s">
        <v>32</v>
      </c>
      <c r="B1469" s="69" t="s">
        <v>314</v>
      </c>
      <c r="C1469" s="69" t="s">
        <v>214</v>
      </c>
      <c r="D1469" s="69" t="s">
        <v>215</v>
      </c>
      <c r="E1469" s="69"/>
      <c r="F1469" s="68">
        <v>0</v>
      </c>
      <c r="G1469" s="68">
        <v>0</v>
      </c>
      <c r="H1469" s="68">
        <v>0</v>
      </c>
      <c r="I1469" s="68">
        <v>0</v>
      </c>
      <c r="J1469" s="68">
        <v>4352</v>
      </c>
      <c r="K1469" s="68">
        <v>0</v>
      </c>
      <c r="L1469" s="68">
        <v>0</v>
      </c>
      <c r="M1469" s="68">
        <v>0</v>
      </c>
      <c r="N1469" s="68">
        <v>4352</v>
      </c>
    </row>
    <row r="1470" spans="1:14" x14ac:dyDescent="0.25">
      <c r="A1470" s="69" t="s">
        <v>32</v>
      </c>
      <c r="B1470" s="69" t="s">
        <v>314</v>
      </c>
      <c r="C1470" s="69" t="s">
        <v>216</v>
      </c>
      <c r="D1470" s="69" t="s">
        <v>217</v>
      </c>
      <c r="E1470" s="69"/>
      <c r="F1470" s="68">
        <v>34272</v>
      </c>
      <c r="G1470" s="68">
        <v>0</v>
      </c>
      <c r="H1470" s="68">
        <v>0</v>
      </c>
      <c r="I1470" s="68">
        <v>0</v>
      </c>
      <c r="J1470" s="68">
        <v>0</v>
      </c>
      <c r="K1470" s="68">
        <v>0</v>
      </c>
      <c r="L1470" s="68">
        <v>720</v>
      </c>
      <c r="M1470" s="68">
        <v>0</v>
      </c>
      <c r="N1470" s="68">
        <v>34992</v>
      </c>
    </row>
    <row r="1471" spans="1:14" x14ac:dyDescent="0.25">
      <c r="A1471" s="69" t="s">
        <v>32</v>
      </c>
      <c r="B1471" s="69" t="s">
        <v>314</v>
      </c>
      <c r="C1471" s="69" t="s">
        <v>218</v>
      </c>
      <c r="D1471" s="69" t="s">
        <v>219</v>
      </c>
      <c r="E1471" s="69"/>
      <c r="F1471" s="68">
        <v>18192</v>
      </c>
      <c r="G1471" s="68">
        <v>0</v>
      </c>
      <c r="H1471" s="68">
        <v>0</v>
      </c>
      <c r="I1471" s="68">
        <v>0</v>
      </c>
      <c r="J1471" s="68">
        <v>41616</v>
      </c>
      <c r="K1471" s="68">
        <v>0</v>
      </c>
      <c r="L1471" s="68">
        <v>4060</v>
      </c>
      <c r="M1471" s="68">
        <v>0</v>
      </c>
      <c r="N1471" s="68">
        <v>63868</v>
      </c>
    </row>
    <row r="1472" spans="1:14" x14ac:dyDescent="0.25">
      <c r="A1472" s="69" t="s">
        <v>32</v>
      </c>
      <c r="B1472" s="69" t="s">
        <v>314</v>
      </c>
      <c r="C1472" s="69" t="s">
        <v>220</v>
      </c>
      <c r="D1472" s="69" t="s">
        <v>221</v>
      </c>
      <c r="E1472" s="69"/>
      <c r="F1472" s="68">
        <v>454240</v>
      </c>
      <c r="G1472" s="68">
        <v>0</v>
      </c>
      <c r="H1472" s="68">
        <v>0</v>
      </c>
      <c r="I1472" s="68">
        <v>0</v>
      </c>
      <c r="J1472" s="68">
        <v>4512</v>
      </c>
      <c r="K1472" s="68">
        <v>0</v>
      </c>
      <c r="L1472" s="68">
        <v>0</v>
      </c>
      <c r="M1472" s="68">
        <v>0</v>
      </c>
      <c r="N1472" s="68">
        <v>458752</v>
      </c>
    </row>
    <row r="1473" spans="1:14" x14ac:dyDescent="0.25">
      <c r="A1473" s="69" t="s">
        <v>32</v>
      </c>
      <c r="B1473" s="69" t="s">
        <v>314</v>
      </c>
      <c r="C1473" s="69" t="s">
        <v>222</v>
      </c>
      <c r="D1473" s="69" t="s">
        <v>223</v>
      </c>
      <c r="E1473" s="69"/>
      <c r="F1473" s="68">
        <v>74464</v>
      </c>
      <c r="G1473" s="68">
        <v>0</v>
      </c>
      <c r="H1473" s="68">
        <v>0</v>
      </c>
      <c r="I1473" s="68">
        <v>0</v>
      </c>
      <c r="J1473" s="68">
        <v>0</v>
      </c>
      <c r="K1473" s="68">
        <v>0</v>
      </c>
      <c r="L1473" s="68">
        <v>0</v>
      </c>
      <c r="M1473" s="68">
        <v>0</v>
      </c>
      <c r="N1473" s="68">
        <v>74464</v>
      </c>
    </row>
    <row r="1474" spans="1:14" x14ac:dyDescent="0.25">
      <c r="A1474" s="69" t="s">
        <v>32</v>
      </c>
      <c r="B1474" s="69" t="s">
        <v>314</v>
      </c>
      <c r="C1474" s="69" t="s">
        <v>224</v>
      </c>
      <c r="D1474" s="69" t="s">
        <v>225</v>
      </c>
      <c r="E1474" s="69"/>
      <c r="F1474" s="68">
        <v>0</v>
      </c>
      <c r="G1474" s="68">
        <v>0</v>
      </c>
      <c r="H1474" s="68">
        <v>0</v>
      </c>
      <c r="I1474" s="68">
        <v>0</v>
      </c>
      <c r="J1474" s="68">
        <v>0</v>
      </c>
      <c r="K1474" s="68">
        <v>0</v>
      </c>
      <c r="L1474" s="68">
        <v>0</v>
      </c>
      <c r="M1474" s="68">
        <v>0</v>
      </c>
      <c r="N1474" s="68">
        <v>0</v>
      </c>
    </row>
    <row r="1475" spans="1:14" x14ac:dyDescent="0.25">
      <c r="A1475" s="69" t="s">
        <v>32</v>
      </c>
      <c r="B1475" s="69" t="s">
        <v>314</v>
      </c>
      <c r="C1475" s="69" t="s">
        <v>226</v>
      </c>
      <c r="D1475" s="69" t="s">
        <v>227</v>
      </c>
      <c r="E1475" s="69"/>
      <c r="F1475" s="68">
        <v>956688</v>
      </c>
      <c r="G1475" s="68">
        <v>455904</v>
      </c>
      <c r="H1475" s="68">
        <v>106000</v>
      </c>
      <c r="I1475" s="68">
        <v>124048</v>
      </c>
      <c r="J1475" s="68">
        <v>328512</v>
      </c>
      <c r="K1475" s="68">
        <v>209104</v>
      </c>
      <c r="L1475" s="68">
        <v>30782</v>
      </c>
      <c r="M1475" s="68">
        <v>27026</v>
      </c>
      <c r="N1475" s="68">
        <v>2238064</v>
      </c>
    </row>
    <row r="1476" spans="1:14" x14ac:dyDescent="0.25">
      <c r="D1476" s="67" t="s">
        <v>228</v>
      </c>
      <c r="E1476" s="67"/>
    </row>
    <row r="1477" spans="1:14" x14ac:dyDescent="0.25">
      <c r="A1477" s="69" t="s">
        <v>32</v>
      </c>
      <c r="B1477" s="69" t="s">
        <v>314</v>
      </c>
      <c r="C1477" s="69" t="s">
        <v>229</v>
      </c>
      <c r="D1477" s="69" t="s">
        <v>230</v>
      </c>
      <c r="E1477" s="69"/>
      <c r="F1477" s="68">
        <v>0</v>
      </c>
      <c r="G1477" s="68">
        <v>0</v>
      </c>
      <c r="H1477" s="68">
        <v>0</v>
      </c>
      <c r="I1477" s="68">
        <v>0</v>
      </c>
      <c r="J1477" s="68">
        <v>0</v>
      </c>
      <c r="K1477" s="68">
        <v>0</v>
      </c>
      <c r="L1477" s="68">
        <v>0</v>
      </c>
      <c r="M1477" s="68">
        <v>0</v>
      </c>
      <c r="N1477" s="68">
        <v>0</v>
      </c>
    </row>
    <row r="1478" spans="1:14" x14ac:dyDescent="0.25">
      <c r="A1478" s="69" t="s">
        <v>32</v>
      </c>
      <c r="B1478" s="69" t="s">
        <v>314</v>
      </c>
      <c r="C1478" s="69" t="s">
        <v>231</v>
      </c>
      <c r="D1478" s="69" t="s">
        <v>232</v>
      </c>
      <c r="E1478" s="69"/>
      <c r="F1478" s="68">
        <v>0</v>
      </c>
      <c r="G1478" s="68">
        <v>0</v>
      </c>
      <c r="H1478" s="68">
        <v>0</v>
      </c>
      <c r="I1478" s="68">
        <v>0</v>
      </c>
      <c r="J1478" s="68">
        <v>0</v>
      </c>
      <c r="K1478" s="68">
        <v>0</v>
      </c>
      <c r="L1478" s="68">
        <v>0</v>
      </c>
      <c r="M1478" s="68">
        <v>0</v>
      </c>
      <c r="N1478" s="68">
        <v>0</v>
      </c>
    </row>
    <row r="1479" spans="1:14" x14ac:dyDescent="0.25">
      <c r="A1479" s="69" t="s">
        <v>32</v>
      </c>
      <c r="B1479" s="69" t="s">
        <v>314</v>
      </c>
      <c r="C1479" s="69" t="s">
        <v>233</v>
      </c>
      <c r="D1479" s="69" t="s">
        <v>234</v>
      </c>
      <c r="E1479" s="69"/>
      <c r="F1479" s="68">
        <v>0</v>
      </c>
      <c r="G1479" s="68">
        <v>0</v>
      </c>
      <c r="H1479" s="68">
        <v>0</v>
      </c>
      <c r="I1479" s="68">
        <v>0</v>
      </c>
      <c r="J1479" s="68">
        <v>0</v>
      </c>
      <c r="K1479" s="68">
        <v>0</v>
      </c>
      <c r="L1479" s="68">
        <v>0</v>
      </c>
      <c r="M1479" s="68">
        <v>0</v>
      </c>
      <c r="N1479" s="68">
        <v>0</v>
      </c>
    </row>
    <row r="1480" spans="1:14" x14ac:dyDescent="0.25">
      <c r="A1480" s="69" t="s">
        <v>32</v>
      </c>
      <c r="B1480" s="69" t="s">
        <v>314</v>
      </c>
      <c r="C1480" s="69" t="s">
        <v>235</v>
      </c>
      <c r="D1480" s="69" t="s">
        <v>236</v>
      </c>
      <c r="E1480" s="69"/>
      <c r="F1480" s="68">
        <v>0</v>
      </c>
      <c r="G1480" s="68">
        <v>0</v>
      </c>
      <c r="H1480" s="68">
        <v>0</v>
      </c>
      <c r="I1480" s="68">
        <v>0</v>
      </c>
      <c r="J1480" s="68">
        <v>0</v>
      </c>
      <c r="K1480" s="68">
        <v>0</v>
      </c>
      <c r="L1480" s="68">
        <v>0</v>
      </c>
      <c r="M1480" s="68">
        <v>0</v>
      </c>
      <c r="N1480" s="68">
        <v>0</v>
      </c>
    </row>
    <row r="1481" spans="1:14" x14ac:dyDescent="0.25">
      <c r="A1481" s="69" t="s">
        <v>32</v>
      </c>
      <c r="B1481" s="69" t="s">
        <v>314</v>
      </c>
      <c r="C1481" s="69" t="s">
        <v>237</v>
      </c>
      <c r="D1481" s="69" t="s">
        <v>238</v>
      </c>
      <c r="E1481" s="69"/>
      <c r="F1481" s="68">
        <v>0</v>
      </c>
      <c r="G1481" s="68">
        <v>0</v>
      </c>
      <c r="H1481" s="68">
        <v>0</v>
      </c>
      <c r="I1481" s="68">
        <v>0</v>
      </c>
      <c r="J1481" s="68">
        <v>0</v>
      </c>
      <c r="K1481" s="68">
        <v>0</v>
      </c>
      <c r="L1481" s="68">
        <v>0</v>
      </c>
      <c r="M1481" s="68">
        <v>0</v>
      </c>
      <c r="N1481" s="68">
        <v>0</v>
      </c>
    </row>
    <row r="1484" spans="1:14" x14ac:dyDescent="0.25">
      <c r="A1484" s="67" t="s">
        <v>315</v>
      </c>
    </row>
    <row r="1485" spans="1:14" x14ac:dyDescent="0.25">
      <c r="A1485" s="69" t="s">
        <v>0</v>
      </c>
      <c r="B1485" s="69" t="s">
        <v>162</v>
      </c>
      <c r="C1485" s="69" t="s">
        <v>115</v>
      </c>
      <c r="D1485" s="67" t="s">
        <v>129</v>
      </c>
      <c r="E1485" s="67"/>
      <c r="F1485" s="68" t="s">
        <v>163</v>
      </c>
      <c r="G1485" s="68" t="s">
        <v>164</v>
      </c>
      <c r="H1485" s="68" t="s">
        <v>165</v>
      </c>
      <c r="I1485" s="68" t="s">
        <v>166</v>
      </c>
      <c r="J1485" s="68" t="s">
        <v>167</v>
      </c>
      <c r="K1485" s="68" t="s">
        <v>168</v>
      </c>
      <c r="L1485" s="68" t="s">
        <v>169</v>
      </c>
      <c r="M1485" s="68" t="s">
        <v>170</v>
      </c>
      <c r="N1485" s="68" t="s">
        <v>1</v>
      </c>
    </row>
    <row r="1486" spans="1:14" x14ac:dyDescent="0.25">
      <c r="A1486" s="69" t="s">
        <v>33</v>
      </c>
      <c r="B1486" s="69" t="s">
        <v>316</v>
      </c>
      <c r="C1486" s="69" t="s">
        <v>172</v>
      </c>
      <c r="D1486" s="69" t="s">
        <v>173</v>
      </c>
      <c r="E1486" s="69"/>
      <c r="F1486" s="68">
        <v>22848</v>
      </c>
      <c r="G1486" s="68">
        <v>0</v>
      </c>
      <c r="H1486" s="68">
        <v>0</v>
      </c>
      <c r="I1486" s="68">
        <v>0</v>
      </c>
      <c r="J1486" s="68">
        <v>17056</v>
      </c>
      <c r="K1486" s="68">
        <v>0</v>
      </c>
      <c r="L1486" s="68">
        <v>2408</v>
      </c>
      <c r="M1486" s="68">
        <v>0</v>
      </c>
      <c r="N1486" s="68">
        <v>42312</v>
      </c>
    </row>
    <row r="1487" spans="1:14" x14ac:dyDescent="0.25">
      <c r="A1487" s="69" t="s">
        <v>33</v>
      </c>
      <c r="B1487" s="69" t="s">
        <v>316</v>
      </c>
      <c r="C1487" s="69" t="s">
        <v>174</v>
      </c>
      <c r="D1487" s="69" t="s">
        <v>175</v>
      </c>
      <c r="E1487" s="69"/>
      <c r="F1487" s="68">
        <v>6480</v>
      </c>
      <c r="G1487" s="68">
        <v>0</v>
      </c>
      <c r="H1487" s="68">
        <v>0</v>
      </c>
      <c r="I1487" s="68">
        <v>0</v>
      </c>
      <c r="J1487" s="68">
        <v>46128</v>
      </c>
      <c r="K1487" s="68">
        <v>0</v>
      </c>
      <c r="L1487" s="68">
        <v>6172</v>
      </c>
      <c r="M1487" s="68">
        <v>0</v>
      </c>
      <c r="N1487" s="68">
        <v>58780</v>
      </c>
    </row>
    <row r="1488" spans="1:14" x14ac:dyDescent="0.25">
      <c r="A1488" s="69" t="s">
        <v>33</v>
      </c>
      <c r="B1488" s="69" t="s">
        <v>316</v>
      </c>
      <c r="C1488" s="69" t="s">
        <v>176</v>
      </c>
      <c r="D1488" s="69" t="s">
        <v>177</v>
      </c>
      <c r="E1488" s="69"/>
      <c r="F1488" s="68">
        <v>0</v>
      </c>
      <c r="G1488" s="68">
        <v>2537104</v>
      </c>
      <c r="H1488" s="68">
        <v>0</v>
      </c>
      <c r="I1488" s="68">
        <v>0</v>
      </c>
      <c r="J1488" s="68">
        <v>0</v>
      </c>
      <c r="K1488" s="68">
        <v>0</v>
      </c>
      <c r="L1488" s="68">
        <v>0</v>
      </c>
      <c r="M1488" s="68">
        <v>960</v>
      </c>
      <c r="N1488" s="68">
        <v>2538064</v>
      </c>
    </row>
    <row r="1489" spans="1:14" x14ac:dyDescent="0.25">
      <c r="A1489" s="69" t="s">
        <v>33</v>
      </c>
      <c r="B1489" s="69" t="s">
        <v>316</v>
      </c>
      <c r="C1489" s="69" t="s">
        <v>178</v>
      </c>
      <c r="D1489" s="69" t="s">
        <v>179</v>
      </c>
      <c r="E1489" s="69"/>
      <c r="F1489" s="68">
        <v>288336</v>
      </c>
      <c r="G1489" s="68">
        <v>239920</v>
      </c>
      <c r="H1489" s="68">
        <v>0</v>
      </c>
      <c r="I1489" s="68">
        <v>0</v>
      </c>
      <c r="J1489" s="68">
        <v>427920</v>
      </c>
      <c r="K1489" s="68">
        <v>62352</v>
      </c>
      <c r="L1489" s="68">
        <v>40765</v>
      </c>
      <c r="M1489" s="68">
        <v>14626</v>
      </c>
      <c r="N1489" s="68">
        <v>1073919</v>
      </c>
    </row>
    <row r="1490" spans="1:14" x14ac:dyDescent="0.25">
      <c r="A1490" s="69" t="s">
        <v>33</v>
      </c>
      <c r="B1490" s="69" t="s">
        <v>316</v>
      </c>
      <c r="C1490" s="69" t="s">
        <v>180</v>
      </c>
      <c r="D1490" s="69" t="s">
        <v>181</v>
      </c>
      <c r="E1490" s="69"/>
      <c r="F1490" s="68">
        <v>0</v>
      </c>
      <c r="G1490" s="68">
        <v>0</v>
      </c>
      <c r="H1490" s="68">
        <v>0</v>
      </c>
      <c r="I1490" s="68">
        <v>0</v>
      </c>
      <c r="J1490" s="68">
        <v>34944</v>
      </c>
      <c r="K1490" s="68">
        <v>0</v>
      </c>
      <c r="L1490" s="68">
        <v>472</v>
      </c>
      <c r="M1490" s="68">
        <v>0</v>
      </c>
      <c r="N1490" s="68">
        <v>35416</v>
      </c>
    </row>
    <row r="1491" spans="1:14" x14ac:dyDescent="0.25">
      <c r="A1491" s="69" t="s">
        <v>33</v>
      </c>
      <c r="B1491" s="69" t="s">
        <v>316</v>
      </c>
      <c r="C1491" s="69" t="s">
        <v>182</v>
      </c>
      <c r="D1491" s="69" t="s">
        <v>183</v>
      </c>
      <c r="E1491" s="69"/>
      <c r="F1491" s="68">
        <v>30208</v>
      </c>
      <c r="G1491" s="68">
        <v>0</v>
      </c>
      <c r="H1491" s="68">
        <v>0</v>
      </c>
      <c r="I1491" s="68">
        <v>0</v>
      </c>
      <c r="J1491" s="68">
        <v>56224</v>
      </c>
      <c r="K1491" s="68">
        <v>0</v>
      </c>
      <c r="L1491" s="68">
        <v>221642</v>
      </c>
      <c r="M1491" s="68">
        <v>0</v>
      </c>
      <c r="N1491" s="68">
        <v>308074</v>
      </c>
    </row>
    <row r="1492" spans="1:14" x14ac:dyDescent="0.25">
      <c r="A1492" s="69" t="s">
        <v>33</v>
      </c>
      <c r="B1492" s="69" t="s">
        <v>316</v>
      </c>
      <c r="C1492" s="69" t="s">
        <v>184</v>
      </c>
      <c r="D1492" s="69" t="s">
        <v>185</v>
      </c>
      <c r="E1492" s="69"/>
      <c r="F1492" s="68">
        <v>0</v>
      </c>
      <c r="G1492" s="68">
        <v>249312</v>
      </c>
      <c r="H1492" s="68">
        <v>0</v>
      </c>
      <c r="I1492" s="68">
        <v>0</v>
      </c>
      <c r="J1492" s="68">
        <v>0</v>
      </c>
      <c r="K1492" s="68">
        <v>224032</v>
      </c>
      <c r="L1492" s="68">
        <v>0</v>
      </c>
      <c r="M1492" s="68">
        <v>16857</v>
      </c>
      <c r="N1492" s="68">
        <v>490201</v>
      </c>
    </row>
    <row r="1493" spans="1:14" x14ac:dyDescent="0.25">
      <c r="A1493" s="69" t="s">
        <v>33</v>
      </c>
      <c r="B1493" s="69" t="s">
        <v>316</v>
      </c>
      <c r="C1493" s="69" t="s">
        <v>186</v>
      </c>
      <c r="D1493" s="69" t="s">
        <v>187</v>
      </c>
      <c r="E1493" s="69"/>
      <c r="F1493" s="68">
        <v>0</v>
      </c>
      <c r="G1493" s="68">
        <v>0</v>
      </c>
      <c r="H1493" s="68">
        <v>0</v>
      </c>
      <c r="I1493" s="68">
        <v>0</v>
      </c>
      <c r="J1493" s="68">
        <v>1632</v>
      </c>
      <c r="K1493" s="68">
        <v>0</v>
      </c>
      <c r="L1493" s="68">
        <v>840</v>
      </c>
      <c r="M1493" s="68">
        <v>0</v>
      </c>
      <c r="N1493" s="68">
        <v>2472</v>
      </c>
    </row>
    <row r="1494" spans="1:14" x14ac:dyDescent="0.25">
      <c r="A1494" s="69" t="s">
        <v>33</v>
      </c>
      <c r="B1494" s="69" t="s">
        <v>316</v>
      </c>
      <c r="C1494" s="69" t="s">
        <v>188</v>
      </c>
      <c r="D1494" s="69" t="s">
        <v>189</v>
      </c>
      <c r="E1494" s="69"/>
      <c r="F1494" s="68">
        <v>63264</v>
      </c>
      <c r="G1494" s="68">
        <v>62064</v>
      </c>
      <c r="H1494" s="68">
        <v>0</v>
      </c>
      <c r="I1494" s="68">
        <v>0</v>
      </c>
      <c r="J1494" s="68">
        <v>90800</v>
      </c>
      <c r="K1494" s="68">
        <v>128</v>
      </c>
      <c r="L1494" s="68">
        <v>2944</v>
      </c>
      <c r="M1494" s="68">
        <v>0</v>
      </c>
      <c r="N1494" s="68">
        <v>219200</v>
      </c>
    </row>
    <row r="1495" spans="1:14" x14ac:dyDescent="0.25">
      <c r="A1495" s="69" t="s">
        <v>33</v>
      </c>
      <c r="B1495" s="69" t="s">
        <v>316</v>
      </c>
      <c r="C1495" s="69" t="s">
        <v>190</v>
      </c>
      <c r="D1495" s="69" t="s">
        <v>191</v>
      </c>
      <c r="E1495" s="69"/>
      <c r="F1495" s="68">
        <v>0</v>
      </c>
      <c r="G1495" s="68">
        <v>18160</v>
      </c>
      <c r="H1495" s="68">
        <v>0</v>
      </c>
      <c r="I1495" s="68">
        <v>0</v>
      </c>
      <c r="J1495" s="68">
        <v>0</v>
      </c>
      <c r="K1495" s="68">
        <v>1856</v>
      </c>
      <c r="L1495" s="68">
        <v>0</v>
      </c>
      <c r="M1495" s="68">
        <v>0</v>
      </c>
      <c r="N1495" s="68">
        <v>20016</v>
      </c>
    </row>
    <row r="1496" spans="1:14" x14ac:dyDescent="0.25">
      <c r="A1496" s="69" t="s">
        <v>33</v>
      </c>
      <c r="B1496" s="69" t="s">
        <v>316</v>
      </c>
      <c r="C1496" s="69" t="s">
        <v>192</v>
      </c>
      <c r="D1496" s="69" t="s">
        <v>193</v>
      </c>
      <c r="E1496" s="69"/>
      <c r="F1496" s="68">
        <v>0</v>
      </c>
      <c r="G1496" s="68">
        <v>13728</v>
      </c>
      <c r="H1496" s="68">
        <v>0</v>
      </c>
      <c r="I1496" s="68">
        <v>0</v>
      </c>
      <c r="J1496" s="68">
        <v>0</v>
      </c>
      <c r="K1496" s="68">
        <v>196224</v>
      </c>
      <c r="L1496" s="68">
        <v>0</v>
      </c>
      <c r="M1496" s="68">
        <v>23522</v>
      </c>
      <c r="N1496" s="68">
        <v>233474</v>
      </c>
    </row>
    <row r="1497" spans="1:14" x14ac:dyDescent="0.25">
      <c r="A1497" s="69" t="s">
        <v>33</v>
      </c>
      <c r="B1497" s="69" t="s">
        <v>316</v>
      </c>
      <c r="C1497" s="69" t="s">
        <v>194</v>
      </c>
      <c r="D1497" s="69" t="s">
        <v>195</v>
      </c>
      <c r="E1497" s="69"/>
      <c r="F1497" s="68">
        <v>2795520</v>
      </c>
      <c r="G1497" s="68">
        <v>0</v>
      </c>
      <c r="H1497" s="68">
        <v>0</v>
      </c>
      <c r="I1497" s="68">
        <v>481536</v>
      </c>
      <c r="J1497" s="68">
        <v>7248</v>
      </c>
      <c r="K1497" s="68">
        <v>0</v>
      </c>
      <c r="L1497" s="68">
        <v>704</v>
      </c>
      <c r="M1497" s="68">
        <v>0</v>
      </c>
      <c r="N1497" s="68">
        <v>3285008</v>
      </c>
    </row>
    <row r="1498" spans="1:14" x14ac:dyDescent="0.25">
      <c r="A1498" s="69" t="s">
        <v>33</v>
      </c>
      <c r="B1498" s="69" t="s">
        <v>316</v>
      </c>
      <c r="C1498" s="69" t="s">
        <v>196</v>
      </c>
      <c r="D1498" s="69" t="s">
        <v>197</v>
      </c>
      <c r="E1498" s="69"/>
      <c r="F1498" s="68">
        <v>437504</v>
      </c>
      <c r="G1498" s="68">
        <v>0</v>
      </c>
      <c r="H1498" s="68">
        <v>0</v>
      </c>
      <c r="I1498" s="68">
        <v>0</v>
      </c>
      <c r="J1498" s="68">
        <v>82736</v>
      </c>
      <c r="K1498" s="68">
        <v>0</v>
      </c>
      <c r="L1498" s="68">
        <v>3016</v>
      </c>
      <c r="M1498" s="68">
        <v>0</v>
      </c>
      <c r="N1498" s="68">
        <v>523256</v>
      </c>
    </row>
    <row r="1499" spans="1:14" x14ac:dyDescent="0.25">
      <c r="A1499" s="69" t="s">
        <v>33</v>
      </c>
      <c r="B1499" s="69" t="s">
        <v>316</v>
      </c>
      <c r="C1499" s="69" t="s">
        <v>198</v>
      </c>
      <c r="D1499" s="69" t="s">
        <v>199</v>
      </c>
      <c r="E1499" s="69"/>
      <c r="F1499" s="68">
        <v>0</v>
      </c>
      <c r="G1499" s="68">
        <v>0</v>
      </c>
      <c r="H1499" s="68">
        <v>0</v>
      </c>
      <c r="I1499" s="68">
        <v>0</v>
      </c>
      <c r="J1499" s="68">
        <v>0</v>
      </c>
      <c r="K1499" s="68">
        <v>331488</v>
      </c>
      <c r="L1499" s="68">
        <v>0</v>
      </c>
      <c r="M1499" s="68">
        <v>22184</v>
      </c>
      <c r="N1499" s="68">
        <v>353672</v>
      </c>
    </row>
    <row r="1500" spans="1:14" x14ac:dyDescent="0.25">
      <c r="A1500" s="69" t="s">
        <v>33</v>
      </c>
      <c r="B1500" s="69" t="s">
        <v>316</v>
      </c>
      <c r="C1500" s="69" t="s">
        <v>200</v>
      </c>
      <c r="D1500" s="69" t="s">
        <v>201</v>
      </c>
      <c r="E1500" s="69"/>
      <c r="F1500" s="68">
        <v>0</v>
      </c>
      <c r="G1500" s="68">
        <v>0</v>
      </c>
      <c r="H1500" s="68">
        <v>0</v>
      </c>
      <c r="I1500" s="68">
        <v>0</v>
      </c>
      <c r="J1500" s="68">
        <v>0</v>
      </c>
      <c r="K1500" s="68">
        <v>31712</v>
      </c>
      <c r="L1500" s="68">
        <v>0</v>
      </c>
      <c r="M1500" s="68">
        <v>0</v>
      </c>
      <c r="N1500" s="68">
        <v>31712</v>
      </c>
    </row>
    <row r="1501" spans="1:14" x14ac:dyDescent="0.25">
      <c r="A1501" s="69" t="s">
        <v>33</v>
      </c>
      <c r="B1501" s="69" t="s">
        <v>316</v>
      </c>
      <c r="C1501" s="69" t="s">
        <v>202</v>
      </c>
      <c r="D1501" s="69" t="s">
        <v>203</v>
      </c>
      <c r="E1501" s="69"/>
      <c r="F1501" s="68">
        <v>50064</v>
      </c>
      <c r="G1501" s="68">
        <v>0</v>
      </c>
      <c r="H1501" s="68">
        <v>0</v>
      </c>
      <c r="I1501" s="68">
        <v>0</v>
      </c>
      <c r="J1501" s="68">
        <v>11632</v>
      </c>
      <c r="K1501" s="68">
        <v>260288</v>
      </c>
      <c r="L1501" s="68">
        <v>19704</v>
      </c>
      <c r="M1501" s="68">
        <v>63094</v>
      </c>
      <c r="N1501" s="68">
        <v>404782</v>
      </c>
    </row>
    <row r="1502" spans="1:14" x14ac:dyDescent="0.25">
      <c r="A1502" s="69" t="s">
        <v>33</v>
      </c>
      <c r="B1502" s="69" t="s">
        <v>316</v>
      </c>
      <c r="C1502" s="69" t="s">
        <v>204</v>
      </c>
      <c r="D1502" s="69" t="s">
        <v>205</v>
      </c>
      <c r="E1502" s="69"/>
      <c r="F1502" s="68">
        <v>0</v>
      </c>
      <c r="G1502" s="68">
        <v>0</v>
      </c>
      <c r="H1502" s="68">
        <v>0</v>
      </c>
      <c r="I1502" s="68">
        <v>0</v>
      </c>
      <c r="J1502" s="68">
        <v>0</v>
      </c>
      <c r="K1502" s="68">
        <v>35088</v>
      </c>
      <c r="L1502" s="68">
        <v>0</v>
      </c>
      <c r="M1502" s="68">
        <v>0</v>
      </c>
      <c r="N1502" s="68">
        <v>35088</v>
      </c>
    </row>
    <row r="1503" spans="1:14" x14ac:dyDescent="0.25">
      <c r="A1503" s="69" t="s">
        <v>33</v>
      </c>
      <c r="B1503" s="69" t="s">
        <v>316</v>
      </c>
      <c r="C1503" s="69" t="s">
        <v>206</v>
      </c>
      <c r="D1503" s="69" t="s">
        <v>207</v>
      </c>
      <c r="E1503" s="69"/>
      <c r="F1503" s="68">
        <v>0</v>
      </c>
      <c r="G1503" s="68">
        <v>0</v>
      </c>
      <c r="H1503" s="68">
        <v>0</v>
      </c>
      <c r="I1503" s="68">
        <v>0</v>
      </c>
      <c r="J1503" s="68">
        <v>0</v>
      </c>
      <c r="K1503" s="68">
        <v>0</v>
      </c>
      <c r="L1503" s="68">
        <v>0</v>
      </c>
      <c r="M1503" s="68">
        <v>0</v>
      </c>
      <c r="N1503" s="68">
        <v>0</v>
      </c>
    </row>
    <row r="1504" spans="1:14" x14ac:dyDescent="0.25">
      <c r="A1504" s="69" t="s">
        <v>33</v>
      </c>
      <c r="B1504" s="69" t="s">
        <v>316</v>
      </c>
      <c r="C1504" s="69" t="s">
        <v>208</v>
      </c>
      <c r="D1504" s="69" t="s">
        <v>209</v>
      </c>
      <c r="E1504" s="69"/>
      <c r="F1504" s="68">
        <v>0</v>
      </c>
      <c r="G1504" s="68">
        <v>1413952</v>
      </c>
      <c r="H1504" s="68">
        <v>629280</v>
      </c>
      <c r="I1504" s="68">
        <v>0</v>
      </c>
      <c r="J1504" s="68">
        <v>0</v>
      </c>
      <c r="K1504" s="68">
        <v>960</v>
      </c>
      <c r="L1504" s="68">
        <v>0</v>
      </c>
      <c r="M1504" s="68">
        <v>2289</v>
      </c>
      <c r="N1504" s="68">
        <v>2046481</v>
      </c>
    </row>
    <row r="1505" spans="1:14" x14ac:dyDescent="0.25">
      <c r="A1505" s="69" t="s">
        <v>33</v>
      </c>
      <c r="B1505" s="69" t="s">
        <v>316</v>
      </c>
      <c r="C1505" s="69" t="s">
        <v>210</v>
      </c>
      <c r="D1505" s="69" t="s">
        <v>211</v>
      </c>
      <c r="E1505" s="69"/>
      <c r="F1505" s="68">
        <v>0</v>
      </c>
      <c r="G1505" s="68">
        <v>0</v>
      </c>
      <c r="H1505" s="68">
        <v>0</v>
      </c>
      <c r="I1505" s="68">
        <v>0</v>
      </c>
      <c r="J1505" s="68">
        <v>116304</v>
      </c>
      <c r="K1505" s="68">
        <v>0</v>
      </c>
      <c r="L1505" s="68">
        <v>3220</v>
      </c>
      <c r="M1505" s="68">
        <v>0</v>
      </c>
      <c r="N1505" s="68">
        <v>119524</v>
      </c>
    </row>
    <row r="1506" spans="1:14" x14ac:dyDescent="0.25">
      <c r="A1506" s="69" t="s">
        <v>33</v>
      </c>
      <c r="B1506" s="69" t="s">
        <v>316</v>
      </c>
      <c r="C1506" s="69" t="s">
        <v>212</v>
      </c>
      <c r="D1506" s="69" t="s">
        <v>213</v>
      </c>
      <c r="E1506" s="69"/>
      <c r="F1506" s="68">
        <v>0</v>
      </c>
      <c r="G1506" s="68">
        <v>0</v>
      </c>
      <c r="H1506" s="68">
        <v>0</v>
      </c>
      <c r="I1506" s="68">
        <v>0</v>
      </c>
      <c r="J1506" s="68">
        <v>193504</v>
      </c>
      <c r="K1506" s="68">
        <v>0</v>
      </c>
      <c r="L1506" s="68">
        <v>11896</v>
      </c>
      <c r="M1506" s="68">
        <v>0</v>
      </c>
      <c r="N1506" s="68">
        <v>205400</v>
      </c>
    </row>
    <row r="1507" spans="1:14" x14ac:dyDescent="0.25">
      <c r="A1507" s="69" t="s">
        <v>33</v>
      </c>
      <c r="B1507" s="69" t="s">
        <v>316</v>
      </c>
      <c r="C1507" s="69" t="s">
        <v>214</v>
      </c>
      <c r="D1507" s="69" t="s">
        <v>215</v>
      </c>
      <c r="E1507" s="69"/>
      <c r="F1507" s="68">
        <v>0</v>
      </c>
      <c r="G1507" s="68">
        <v>0</v>
      </c>
      <c r="H1507" s="68">
        <v>0</v>
      </c>
      <c r="I1507" s="68">
        <v>0</v>
      </c>
      <c r="J1507" s="68">
        <v>39312</v>
      </c>
      <c r="K1507" s="68">
        <v>0</v>
      </c>
      <c r="L1507" s="68">
        <v>10332</v>
      </c>
      <c r="M1507" s="68">
        <v>0</v>
      </c>
      <c r="N1507" s="68">
        <v>49644</v>
      </c>
    </row>
    <row r="1508" spans="1:14" x14ac:dyDescent="0.25">
      <c r="A1508" s="69" t="s">
        <v>33</v>
      </c>
      <c r="B1508" s="69" t="s">
        <v>316</v>
      </c>
      <c r="C1508" s="69" t="s">
        <v>216</v>
      </c>
      <c r="D1508" s="69" t="s">
        <v>217</v>
      </c>
      <c r="E1508" s="69"/>
      <c r="F1508" s="68">
        <v>468464</v>
      </c>
      <c r="G1508" s="68">
        <v>0</v>
      </c>
      <c r="H1508" s="68">
        <v>0</v>
      </c>
      <c r="I1508" s="68">
        <v>0</v>
      </c>
      <c r="J1508" s="68">
        <v>0</v>
      </c>
      <c r="K1508" s="68">
        <v>0</v>
      </c>
      <c r="L1508" s="68">
        <v>1584</v>
      </c>
      <c r="M1508" s="68">
        <v>0</v>
      </c>
      <c r="N1508" s="68">
        <v>470048</v>
      </c>
    </row>
    <row r="1509" spans="1:14" x14ac:dyDescent="0.25">
      <c r="A1509" s="69" t="s">
        <v>33</v>
      </c>
      <c r="B1509" s="69" t="s">
        <v>316</v>
      </c>
      <c r="C1509" s="69" t="s">
        <v>218</v>
      </c>
      <c r="D1509" s="69" t="s">
        <v>219</v>
      </c>
      <c r="E1509" s="69"/>
      <c r="F1509" s="68">
        <v>97056</v>
      </c>
      <c r="G1509" s="68">
        <v>0</v>
      </c>
      <c r="H1509" s="68">
        <v>0</v>
      </c>
      <c r="I1509" s="68">
        <v>0</v>
      </c>
      <c r="J1509" s="68">
        <v>98704</v>
      </c>
      <c r="K1509" s="68">
        <v>0</v>
      </c>
      <c r="L1509" s="68">
        <v>283164</v>
      </c>
      <c r="M1509" s="68">
        <v>0</v>
      </c>
      <c r="N1509" s="68">
        <v>478924</v>
      </c>
    </row>
    <row r="1510" spans="1:14" x14ac:dyDescent="0.25">
      <c r="A1510" s="69" t="s">
        <v>33</v>
      </c>
      <c r="B1510" s="69" t="s">
        <v>316</v>
      </c>
      <c r="C1510" s="69" t="s">
        <v>220</v>
      </c>
      <c r="D1510" s="69" t="s">
        <v>221</v>
      </c>
      <c r="E1510" s="69"/>
      <c r="F1510" s="68">
        <v>3856800</v>
      </c>
      <c r="G1510" s="68">
        <v>0</v>
      </c>
      <c r="H1510" s="68">
        <v>0</v>
      </c>
      <c r="I1510" s="68">
        <v>0</v>
      </c>
      <c r="J1510" s="68">
        <v>18608</v>
      </c>
      <c r="K1510" s="68">
        <v>0</v>
      </c>
      <c r="L1510" s="68">
        <v>0</v>
      </c>
      <c r="M1510" s="68">
        <v>0</v>
      </c>
      <c r="N1510" s="68">
        <v>3875408</v>
      </c>
    </row>
    <row r="1511" spans="1:14" x14ac:dyDescent="0.25">
      <c r="A1511" s="69" t="s">
        <v>33</v>
      </c>
      <c r="B1511" s="69" t="s">
        <v>316</v>
      </c>
      <c r="C1511" s="69" t="s">
        <v>222</v>
      </c>
      <c r="D1511" s="69" t="s">
        <v>223</v>
      </c>
      <c r="E1511" s="69"/>
      <c r="F1511" s="68">
        <v>1077784</v>
      </c>
      <c r="G1511" s="68">
        <v>0</v>
      </c>
      <c r="H1511" s="68">
        <v>0</v>
      </c>
      <c r="I1511" s="68">
        <v>0</v>
      </c>
      <c r="J1511" s="68">
        <v>55104</v>
      </c>
      <c r="K1511" s="68">
        <v>0</v>
      </c>
      <c r="L1511" s="68">
        <v>2496</v>
      </c>
      <c r="M1511" s="68">
        <v>0</v>
      </c>
      <c r="N1511" s="68">
        <v>1135384</v>
      </c>
    </row>
    <row r="1512" spans="1:14" x14ac:dyDescent="0.25">
      <c r="A1512" s="69" t="s">
        <v>33</v>
      </c>
      <c r="B1512" s="69" t="s">
        <v>316</v>
      </c>
      <c r="C1512" s="69" t="s">
        <v>224</v>
      </c>
      <c r="D1512" s="69" t="s">
        <v>225</v>
      </c>
      <c r="E1512" s="69"/>
      <c r="F1512" s="68">
        <v>0</v>
      </c>
      <c r="G1512" s="68">
        <v>0</v>
      </c>
      <c r="H1512" s="68">
        <v>0</v>
      </c>
      <c r="I1512" s="68">
        <v>0</v>
      </c>
      <c r="J1512" s="68">
        <v>0</v>
      </c>
      <c r="K1512" s="68">
        <v>0</v>
      </c>
      <c r="L1512" s="68">
        <v>0</v>
      </c>
      <c r="M1512" s="68">
        <v>0</v>
      </c>
      <c r="N1512" s="68">
        <v>0</v>
      </c>
    </row>
    <row r="1513" spans="1:14" x14ac:dyDescent="0.25">
      <c r="A1513" s="69" t="s">
        <v>33</v>
      </c>
      <c r="B1513" s="69" t="s">
        <v>316</v>
      </c>
      <c r="C1513" s="69" t="s">
        <v>226</v>
      </c>
      <c r="D1513" s="69" t="s">
        <v>227</v>
      </c>
      <c r="E1513" s="69"/>
      <c r="F1513" s="68">
        <v>9194328</v>
      </c>
      <c r="G1513" s="68">
        <v>4534240</v>
      </c>
      <c r="H1513" s="68">
        <v>629280</v>
      </c>
      <c r="I1513" s="68">
        <v>481536</v>
      </c>
      <c r="J1513" s="68">
        <v>1297856</v>
      </c>
      <c r="K1513" s="68">
        <v>1144128</v>
      </c>
      <c r="L1513" s="68">
        <v>611359</v>
      </c>
      <c r="M1513" s="68">
        <v>143532</v>
      </c>
      <c r="N1513" s="68">
        <v>18036259</v>
      </c>
    </row>
    <row r="1514" spans="1:14" x14ac:dyDescent="0.25">
      <c r="D1514" s="67" t="s">
        <v>228</v>
      </c>
      <c r="E1514" s="67"/>
    </row>
    <row r="1515" spans="1:14" x14ac:dyDescent="0.25">
      <c r="A1515" s="69" t="s">
        <v>33</v>
      </c>
      <c r="B1515" s="69" t="s">
        <v>316</v>
      </c>
      <c r="C1515" s="69" t="s">
        <v>229</v>
      </c>
      <c r="D1515" s="69" t="s">
        <v>230</v>
      </c>
      <c r="E1515" s="69"/>
      <c r="F1515" s="68">
        <v>0</v>
      </c>
      <c r="G1515" s="68">
        <v>0</v>
      </c>
      <c r="H1515" s="68">
        <v>0</v>
      </c>
      <c r="I1515" s="68">
        <v>0</v>
      </c>
      <c r="J1515" s="68">
        <v>0</v>
      </c>
      <c r="K1515" s="68">
        <v>0</v>
      </c>
      <c r="L1515" s="68">
        <v>0</v>
      </c>
      <c r="M1515" s="68">
        <v>0</v>
      </c>
      <c r="N1515" s="68">
        <v>0</v>
      </c>
    </row>
    <row r="1516" spans="1:14" x14ac:dyDescent="0.25">
      <c r="A1516" s="69" t="s">
        <v>33</v>
      </c>
      <c r="B1516" s="69" t="s">
        <v>316</v>
      </c>
      <c r="C1516" s="69" t="s">
        <v>231</v>
      </c>
      <c r="D1516" s="69" t="s">
        <v>232</v>
      </c>
      <c r="E1516" s="69"/>
      <c r="F1516" s="68">
        <v>0</v>
      </c>
      <c r="G1516" s="68">
        <v>0</v>
      </c>
      <c r="H1516" s="68">
        <v>0</v>
      </c>
      <c r="I1516" s="68">
        <v>0</v>
      </c>
      <c r="J1516" s="68">
        <v>0</v>
      </c>
      <c r="K1516" s="68">
        <v>0</v>
      </c>
      <c r="L1516" s="68">
        <v>0</v>
      </c>
      <c r="M1516" s="68">
        <v>0</v>
      </c>
      <c r="N1516" s="68">
        <v>0</v>
      </c>
    </row>
    <row r="1517" spans="1:14" x14ac:dyDescent="0.25">
      <c r="A1517" s="69" t="s">
        <v>33</v>
      </c>
      <c r="B1517" s="69" t="s">
        <v>316</v>
      </c>
      <c r="C1517" s="69" t="s">
        <v>233</v>
      </c>
      <c r="D1517" s="69" t="s">
        <v>234</v>
      </c>
      <c r="E1517" s="69"/>
      <c r="F1517" s="68">
        <v>0</v>
      </c>
      <c r="G1517" s="68">
        <v>0</v>
      </c>
      <c r="H1517" s="68">
        <v>0</v>
      </c>
      <c r="I1517" s="68">
        <v>0</v>
      </c>
      <c r="J1517" s="68">
        <v>0</v>
      </c>
      <c r="K1517" s="68">
        <v>0</v>
      </c>
      <c r="L1517" s="68">
        <v>0</v>
      </c>
      <c r="M1517" s="68">
        <v>0</v>
      </c>
      <c r="N1517" s="68">
        <v>0</v>
      </c>
    </row>
    <row r="1518" spans="1:14" x14ac:dyDescent="0.25">
      <c r="A1518" s="69" t="s">
        <v>33</v>
      </c>
      <c r="B1518" s="69" t="s">
        <v>316</v>
      </c>
      <c r="C1518" s="69" t="s">
        <v>235</v>
      </c>
      <c r="D1518" s="69" t="s">
        <v>236</v>
      </c>
      <c r="E1518" s="69"/>
      <c r="F1518" s="68">
        <v>0</v>
      </c>
      <c r="G1518" s="68">
        <v>0</v>
      </c>
      <c r="H1518" s="68">
        <v>0</v>
      </c>
      <c r="I1518" s="68">
        <v>0</v>
      </c>
      <c r="J1518" s="68">
        <v>0</v>
      </c>
      <c r="K1518" s="68">
        <v>0</v>
      </c>
      <c r="L1518" s="68">
        <v>0</v>
      </c>
      <c r="M1518" s="68">
        <v>0</v>
      </c>
      <c r="N1518" s="68">
        <v>0</v>
      </c>
    </row>
    <row r="1519" spans="1:14" x14ac:dyDescent="0.25">
      <c r="A1519" s="69" t="s">
        <v>33</v>
      </c>
      <c r="B1519" s="69" t="s">
        <v>316</v>
      </c>
      <c r="C1519" s="69" t="s">
        <v>237</v>
      </c>
      <c r="D1519" s="69" t="s">
        <v>238</v>
      </c>
      <c r="E1519" s="69"/>
      <c r="F1519" s="68">
        <v>0</v>
      </c>
      <c r="G1519" s="68">
        <v>0</v>
      </c>
      <c r="H1519" s="68">
        <v>0</v>
      </c>
      <c r="I1519" s="68">
        <v>0</v>
      </c>
      <c r="J1519" s="68">
        <v>0</v>
      </c>
      <c r="K1519" s="68">
        <v>0</v>
      </c>
      <c r="L1519" s="68">
        <v>0</v>
      </c>
      <c r="M1519" s="68">
        <v>0</v>
      </c>
      <c r="N1519" s="68">
        <v>0</v>
      </c>
    </row>
    <row r="1522" spans="1:14" x14ac:dyDescent="0.25">
      <c r="A1522" s="67" t="s">
        <v>317</v>
      </c>
    </row>
    <row r="1523" spans="1:14" x14ac:dyDescent="0.25">
      <c r="A1523" s="69" t="s">
        <v>0</v>
      </c>
      <c r="B1523" s="69" t="s">
        <v>162</v>
      </c>
      <c r="C1523" s="69" t="s">
        <v>115</v>
      </c>
      <c r="D1523" s="67" t="s">
        <v>129</v>
      </c>
      <c r="E1523" s="67"/>
      <c r="F1523" s="68" t="s">
        <v>163</v>
      </c>
      <c r="G1523" s="68" t="s">
        <v>164</v>
      </c>
      <c r="H1523" s="68" t="s">
        <v>165</v>
      </c>
      <c r="I1523" s="68" t="s">
        <v>166</v>
      </c>
      <c r="J1523" s="68" t="s">
        <v>167</v>
      </c>
      <c r="K1523" s="68" t="s">
        <v>168</v>
      </c>
      <c r="L1523" s="68" t="s">
        <v>169</v>
      </c>
      <c r="M1523" s="68" t="s">
        <v>170</v>
      </c>
      <c r="N1523" s="68" t="s">
        <v>1</v>
      </c>
    </row>
    <row r="1524" spans="1:14" x14ac:dyDescent="0.25">
      <c r="A1524" s="69" t="s">
        <v>34</v>
      </c>
      <c r="B1524" s="69" t="s">
        <v>318</v>
      </c>
      <c r="C1524" s="69" t="s">
        <v>172</v>
      </c>
      <c r="D1524" s="69" t="s">
        <v>173</v>
      </c>
      <c r="E1524" s="69"/>
      <c r="F1524" s="68">
        <v>11232</v>
      </c>
      <c r="G1524" s="68">
        <v>0</v>
      </c>
      <c r="H1524" s="68">
        <v>0</v>
      </c>
      <c r="I1524" s="68">
        <v>0</v>
      </c>
      <c r="J1524" s="68">
        <v>0</v>
      </c>
      <c r="K1524" s="68">
        <v>0</v>
      </c>
      <c r="L1524" s="68">
        <v>0</v>
      </c>
      <c r="M1524" s="68">
        <v>0</v>
      </c>
      <c r="N1524" s="68">
        <v>11232</v>
      </c>
    </row>
    <row r="1525" spans="1:14" x14ac:dyDescent="0.25">
      <c r="A1525" s="69" t="s">
        <v>34</v>
      </c>
      <c r="B1525" s="69" t="s">
        <v>318</v>
      </c>
      <c r="C1525" s="69" t="s">
        <v>174</v>
      </c>
      <c r="D1525" s="69" t="s">
        <v>175</v>
      </c>
      <c r="E1525" s="69"/>
      <c r="F1525" s="68">
        <v>0</v>
      </c>
      <c r="G1525" s="68">
        <v>0</v>
      </c>
      <c r="H1525" s="68">
        <v>0</v>
      </c>
      <c r="I1525" s="68">
        <v>0</v>
      </c>
      <c r="J1525" s="68">
        <v>0</v>
      </c>
      <c r="K1525" s="68">
        <v>0</v>
      </c>
      <c r="L1525" s="68">
        <v>0</v>
      </c>
      <c r="M1525" s="68">
        <v>0</v>
      </c>
      <c r="N1525" s="68">
        <v>0</v>
      </c>
    </row>
    <row r="1526" spans="1:14" x14ac:dyDescent="0.25">
      <c r="A1526" s="69" t="s">
        <v>34</v>
      </c>
      <c r="B1526" s="69" t="s">
        <v>318</v>
      </c>
      <c r="C1526" s="69" t="s">
        <v>176</v>
      </c>
      <c r="D1526" s="69" t="s">
        <v>177</v>
      </c>
      <c r="E1526" s="69"/>
      <c r="F1526" s="68">
        <v>0</v>
      </c>
      <c r="G1526" s="68">
        <v>284896</v>
      </c>
      <c r="H1526" s="68">
        <v>0</v>
      </c>
      <c r="I1526" s="68">
        <v>0</v>
      </c>
      <c r="J1526" s="68">
        <v>3392</v>
      </c>
      <c r="K1526" s="68">
        <v>0</v>
      </c>
      <c r="L1526" s="68">
        <v>0</v>
      </c>
      <c r="M1526" s="68">
        <v>0</v>
      </c>
      <c r="N1526" s="68">
        <v>288288</v>
      </c>
    </row>
    <row r="1527" spans="1:14" x14ac:dyDescent="0.25">
      <c r="A1527" s="69" t="s">
        <v>34</v>
      </c>
      <c r="B1527" s="69" t="s">
        <v>318</v>
      </c>
      <c r="C1527" s="69" t="s">
        <v>178</v>
      </c>
      <c r="D1527" s="69" t="s">
        <v>179</v>
      </c>
      <c r="E1527" s="69"/>
      <c r="F1527" s="68">
        <v>30960</v>
      </c>
      <c r="G1527" s="68">
        <v>40736</v>
      </c>
      <c r="H1527" s="68">
        <v>0</v>
      </c>
      <c r="I1527" s="68">
        <v>0</v>
      </c>
      <c r="J1527" s="68">
        <v>58288</v>
      </c>
      <c r="K1527" s="68">
        <v>14928</v>
      </c>
      <c r="L1527" s="68">
        <v>5361</v>
      </c>
      <c r="M1527" s="68">
        <v>3480</v>
      </c>
      <c r="N1527" s="68">
        <v>153753</v>
      </c>
    </row>
    <row r="1528" spans="1:14" x14ac:dyDescent="0.25">
      <c r="A1528" s="69" t="s">
        <v>34</v>
      </c>
      <c r="B1528" s="69" t="s">
        <v>318</v>
      </c>
      <c r="C1528" s="69" t="s">
        <v>180</v>
      </c>
      <c r="D1528" s="69" t="s">
        <v>181</v>
      </c>
      <c r="E1528" s="69"/>
      <c r="F1528" s="68">
        <v>0</v>
      </c>
      <c r="G1528" s="68">
        <v>0</v>
      </c>
      <c r="H1528" s="68">
        <v>0</v>
      </c>
      <c r="I1528" s="68">
        <v>0</v>
      </c>
      <c r="J1528" s="68">
        <v>0</v>
      </c>
      <c r="K1528" s="68">
        <v>0</v>
      </c>
      <c r="L1528" s="68">
        <v>0</v>
      </c>
      <c r="M1528" s="68">
        <v>0</v>
      </c>
      <c r="N1528" s="68">
        <v>0</v>
      </c>
    </row>
    <row r="1529" spans="1:14" x14ac:dyDescent="0.25">
      <c r="A1529" s="69" t="s">
        <v>34</v>
      </c>
      <c r="B1529" s="69" t="s">
        <v>318</v>
      </c>
      <c r="C1529" s="69" t="s">
        <v>182</v>
      </c>
      <c r="D1529" s="69" t="s">
        <v>183</v>
      </c>
      <c r="E1529" s="69"/>
      <c r="F1529" s="68">
        <v>0</v>
      </c>
      <c r="G1529" s="68">
        <v>0</v>
      </c>
      <c r="H1529" s="68">
        <v>0</v>
      </c>
      <c r="I1529" s="68">
        <v>0</v>
      </c>
      <c r="J1529" s="68">
        <v>0</v>
      </c>
      <c r="K1529" s="68">
        <v>0</v>
      </c>
      <c r="L1529" s="68">
        <v>56</v>
      </c>
      <c r="M1529" s="68">
        <v>0</v>
      </c>
      <c r="N1529" s="68">
        <v>56</v>
      </c>
    </row>
    <row r="1530" spans="1:14" x14ac:dyDescent="0.25">
      <c r="A1530" s="69" t="s">
        <v>34</v>
      </c>
      <c r="B1530" s="69" t="s">
        <v>318</v>
      </c>
      <c r="C1530" s="69" t="s">
        <v>184</v>
      </c>
      <c r="D1530" s="69" t="s">
        <v>185</v>
      </c>
      <c r="E1530" s="69"/>
      <c r="F1530" s="68">
        <v>0</v>
      </c>
      <c r="G1530" s="68">
        <v>17264</v>
      </c>
      <c r="H1530" s="68">
        <v>0</v>
      </c>
      <c r="I1530" s="68">
        <v>0</v>
      </c>
      <c r="J1530" s="68">
        <v>0</v>
      </c>
      <c r="K1530" s="68">
        <v>24064</v>
      </c>
      <c r="L1530" s="68">
        <v>0</v>
      </c>
      <c r="M1530" s="68">
        <v>852</v>
      </c>
      <c r="N1530" s="68">
        <v>42180</v>
      </c>
    </row>
    <row r="1531" spans="1:14" x14ac:dyDescent="0.25">
      <c r="A1531" s="69" t="s">
        <v>34</v>
      </c>
      <c r="B1531" s="69" t="s">
        <v>318</v>
      </c>
      <c r="C1531" s="69" t="s">
        <v>186</v>
      </c>
      <c r="D1531" s="69" t="s">
        <v>187</v>
      </c>
      <c r="E1531" s="69"/>
      <c r="F1531" s="68">
        <v>0</v>
      </c>
      <c r="G1531" s="68">
        <v>0</v>
      </c>
      <c r="H1531" s="68">
        <v>0</v>
      </c>
      <c r="I1531" s="68">
        <v>0</v>
      </c>
      <c r="J1531" s="68">
        <v>0</v>
      </c>
      <c r="K1531" s="68">
        <v>0</v>
      </c>
      <c r="L1531" s="68">
        <v>0</v>
      </c>
      <c r="M1531" s="68">
        <v>0</v>
      </c>
      <c r="N1531" s="68">
        <v>0</v>
      </c>
    </row>
    <row r="1532" spans="1:14" x14ac:dyDescent="0.25">
      <c r="A1532" s="69" t="s">
        <v>34</v>
      </c>
      <c r="B1532" s="69" t="s">
        <v>318</v>
      </c>
      <c r="C1532" s="69" t="s">
        <v>188</v>
      </c>
      <c r="D1532" s="69" t="s">
        <v>189</v>
      </c>
      <c r="E1532" s="69"/>
      <c r="F1532" s="68">
        <v>10368</v>
      </c>
      <c r="G1532" s="68">
        <v>9936</v>
      </c>
      <c r="H1532" s="68">
        <v>0</v>
      </c>
      <c r="I1532" s="68">
        <v>0</v>
      </c>
      <c r="J1532" s="68">
        <v>15520</v>
      </c>
      <c r="K1532" s="68">
        <v>0</v>
      </c>
      <c r="L1532" s="68">
        <v>3800</v>
      </c>
      <c r="M1532" s="68">
        <v>0</v>
      </c>
      <c r="N1532" s="68">
        <v>39624</v>
      </c>
    </row>
    <row r="1533" spans="1:14" x14ac:dyDescent="0.25">
      <c r="A1533" s="69" t="s">
        <v>34</v>
      </c>
      <c r="B1533" s="69" t="s">
        <v>318</v>
      </c>
      <c r="C1533" s="69" t="s">
        <v>190</v>
      </c>
      <c r="D1533" s="69" t="s">
        <v>191</v>
      </c>
      <c r="E1533" s="69"/>
      <c r="F1533" s="68">
        <v>0</v>
      </c>
      <c r="G1533" s="68">
        <v>0</v>
      </c>
      <c r="H1533" s="68">
        <v>0</v>
      </c>
      <c r="I1533" s="68">
        <v>0</v>
      </c>
      <c r="J1533" s="68">
        <v>0</v>
      </c>
      <c r="K1533" s="68">
        <v>0</v>
      </c>
      <c r="L1533" s="68">
        <v>0</v>
      </c>
      <c r="M1533" s="68">
        <v>0</v>
      </c>
      <c r="N1533" s="68">
        <v>0</v>
      </c>
    </row>
    <row r="1534" spans="1:14" x14ac:dyDescent="0.25">
      <c r="A1534" s="69" t="s">
        <v>34</v>
      </c>
      <c r="B1534" s="69" t="s">
        <v>318</v>
      </c>
      <c r="C1534" s="69" t="s">
        <v>192</v>
      </c>
      <c r="D1534" s="69" t="s">
        <v>193</v>
      </c>
      <c r="E1534" s="69"/>
      <c r="F1534" s="68">
        <v>0</v>
      </c>
      <c r="G1534" s="68">
        <v>0</v>
      </c>
      <c r="H1534" s="68">
        <v>0</v>
      </c>
      <c r="I1534" s="68">
        <v>0</v>
      </c>
      <c r="J1534" s="68">
        <v>0</v>
      </c>
      <c r="K1534" s="68">
        <v>11680</v>
      </c>
      <c r="L1534" s="68">
        <v>0</v>
      </c>
      <c r="M1534" s="68">
        <v>216</v>
      </c>
      <c r="N1534" s="68">
        <v>11896</v>
      </c>
    </row>
    <row r="1535" spans="1:14" x14ac:dyDescent="0.25">
      <c r="A1535" s="69" t="s">
        <v>34</v>
      </c>
      <c r="B1535" s="69" t="s">
        <v>318</v>
      </c>
      <c r="C1535" s="69" t="s">
        <v>194</v>
      </c>
      <c r="D1535" s="69" t="s">
        <v>195</v>
      </c>
      <c r="E1535" s="69"/>
      <c r="F1535" s="68">
        <v>254544</v>
      </c>
      <c r="G1535" s="68">
        <v>0</v>
      </c>
      <c r="H1535" s="68">
        <v>0</v>
      </c>
      <c r="I1535" s="68">
        <v>38416</v>
      </c>
      <c r="J1535" s="68">
        <v>0</v>
      </c>
      <c r="K1535" s="68">
        <v>0</v>
      </c>
      <c r="L1535" s="68">
        <v>0</v>
      </c>
      <c r="M1535" s="68">
        <v>0</v>
      </c>
      <c r="N1535" s="68">
        <v>292960</v>
      </c>
    </row>
    <row r="1536" spans="1:14" x14ac:dyDescent="0.25">
      <c r="A1536" s="69" t="s">
        <v>34</v>
      </c>
      <c r="B1536" s="69" t="s">
        <v>318</v>
      </c>
      <c r="C1536" s="69" t="s">
        <v>196</v>
      </c>
      <c r="D1536" s="69" t="s">
        <v>197</v>
      </c>
      <c r="E1536" s="69"/>
      <c r="F1536" s="68">
        <v>19242</v>
      </c>
      <c r="G1536" s="68">
        <v>0</v>
      </c>
      <c r="H1536" s="68">
        <v>0</v>
      </c>
      <c r="I1536" s="68">
        <v>0</v>
      </c>
      <c r="J1536" s="68">
        <v>0</v>
      </c>
      <c r="K1536" s="68">
        <v>0</v>
      </c>
      <c r="L1536" s="68">
        <v>0</v>
      </c>
      <c r="M1536" s="68">
        <v>0</v>
      </c>
      <c r="N1536" s="68">
        <v>19242</v>
      </c>
    </row>
    <row r="1537" spans="1:14" x14ac:dyDescent="0.25">
      <c r="A1537" s="69" t="s">
        <v>34</v>
      </c>
      <c r="B1537" s="69" t="s">
        <v>318</v>
      </c>
      <c r="C1537" s="69" t="s">
        <v>198</v>
      </c>
      <c r="D1537" s="69" t="s">
        <v>199</v>
      </c>
      <c r="E1537" s="69"/>
      <c r="F1537" s="68">
        <v>0</v>
      </c>
      <c r="G1537" s="68">
        <v>0</v>
      </c>
      <c r="H1537" s="68">
        <v>0</v>
      </c>
      <c r="I1537" s="68">
        <v>0</v>
      </c>
      <c r="J1537" s="68">
        <v>0</v>
      </c>
      <c r="K1537" s="68">
        <v>82992</v>
      </c>
      <c r="L1537" s="68">
        <v>0</v>
      </c>
      <c r="M1537" s="68">
        <v>3780</v>
      </c>
      <c r="N1537" s="68">
        <v>86772</v>
      </c>
    </row>
    <row r="1538" spans="1:14" x14ac:dyDescent="0.25">
      <c r="A1538" s="69" t="s">
        <v>34</v>
      </c>
      <c r="B1538" s="69" t="s">
        <v>318</v>
      </c>
      <c r="C1538" s="69" t="s">
        <v>200</v>
      </c>
      <c r="D1538" s="69" t="s">
        <v>201</v>
      </c>
      <c r="E1538" s="69"/>
      <c r="F1538" s="68">
        <v>0</v>
      </c>
      <c r="G1538" s="68">
        <v>0</v>
      </c>
      <c r="H1538" s="68">
        <v>0</v>
      </c>
      <c r="I1538" s="68">
        <v>0</v>
      </c>
      <c r="J1538" s="68">
        <v>0</v>
      </c>
      <c r="K1538" s="68">
        <v>17184</v>
      </c>
      <c r="L1538" s="68">
        <v>0</v>
      </c>
      <c r="M1538" s="68">
        <v>2268</v>
      </c>
      <c r="N1538" s="68">
        <v>19452</v>
      </c>
    </row>
    <row r="1539" spans="1:14" x14ac:dyDescent="0.25">
      <c r="A1539" s="69" t="s">
        <v>34</v>
      </c>
      <c r="B1539" s="69" t="s">
        <v>318</v>
      </c>
      <c r="C1539" s="69" t="s">
        <v>202</v>
      </c>
      <c r="D1539" s="69" t="s">
        <v>203</v>
      </c>
      <c r="E1539" s="69"/>
      <c r="F1539" s="68">
        <v>18576</v>
      </c>
      <c r="G1539" s="68">
        <v>0</v>
      </c>
      <c r="H1539" s="68">
        <v>0</v>
      </c>
      <c r="I1539" s="68">
        <v>0</v>
      </c>
      <c r="J1539" s="68">
        <v>0</v>
      </c>
      <c r="K1539" s="68">
        <v>75936</v>
      </c>
      <c r="L1539" s="68">
        <v>0</v>
      </c>
      <c r="M1539" s="68">
        <v>51097</v>
      </c>
      <c r="N1539" s="68">
        <v>145609</v>
      </c>
    </row>
    <row r="1540" spans="1:14" x14ac:dyDescent="0.25">
      <c r="A1540" s="69" t="s">
        <v>34</v>
      </c>
      <c r="B1540" s="69" t="s">
        <v>318</v>
      </c>
      <c r="C1540" s="69" t="s">
        <v>204</v>
      </c>
      <c r="D1540" s="69" t="s">
        <v>205</v>
      </c>
      <c r="E1540" s="69"/>
      <c r="F1540" s="68">
        <v>0</v>
      </c>
      <c r="G1540" s="68">
        <v>0</v>
      </c>
      <c r="H1540" s="68">
        <v>0</v>
      </c>
      <c r="I1540" s="68">
        <v>0</v>
      </c>
      <c r="J1540" s="68">
        <v>0</v>
      </c>
      <c r="K1540" s="68">
        <v>19360</v>
      </c>
      <c r="L1540" s="68">
        <v>0</v>
      </c>
      <c r="M1540" s="68">
        <v>0</v>
      </c>
      <c r="N1540" s="68">
        <v>19360</v>
      </c>
    </row>
    <row r="1541" spans="1:14" x14ac:dyDescent="0.25">
      <c r="A1541" s="69" t="s">
        <v>34</v>
      </c>
      <c r="B1541" s="69" t="s">
        <v>318</v>
      </c>
      <c r="C1541" s="69" t="s">
        <v>206</v>
      </c>
      <c r="D1541" s="69" t="s">
        <v>207</v>
      </c>
      <c r="E1541" s="69"/>
      <c r="F1541" s="68">
        <v>0</v>
      </c>
      <c r="G1541" s="68">
        <v>0</v>
      </c>
      <c r="H1541" s="68">
        <v>0</v>
      </c>
      <c r="I1541" s="68">
        <v>0</v>
      </c>
      <c r="J1541" s="68">
        <v>0</v>
      </c>
      <c r="K1541" s="68">
        <v>88864</v>
      </c>
      <c r="L1541" s="68">
        <v>0</v>
      </c>
      <c r="M1541" s="68">
        <v>0</v>
      </c>
      <c r="N1541" s="68">
        <v>88864</v>
      </c>
    </row>
    <row r="1542" spans="1:14" x14ac:dyDescent="0.25">
      <c r="A1542" s="69" t="s">
        <v>34</v>
      </c>
      <c r="B1542" s="69" t="s">
        <v>318</v>
      </c>
      <c r="C1542" s="69" t="s">
        <v>208</v>
      </c>
      <c r="D1542" s="69" t="s">
        <v>209</v>
      </c>
      <c r="E1542" s="69"/>
      <c r="F1542" s="68">
        <v>0</v>
      </c>
      <c r="G1542" s="68">
        <v>115504</v>
      </c>
      <c r="H1542" s="68">
        <v>92576</v>
      </c>
      <c r="I1542" s="68">
        <v>0</v>
      </c>
      <c r="J1542" s="68">
        <v>0</v>
      </c>
      <c r="K1542" s="68">
        <v>0</v>
      </c>
      <c r="L1542" s="68">
        <v>0</v>
      </c>
      <c r="M1542" s="68">
        <v>0</v>
      </c>
      <c r="N1542" s="68">
        <v>208080</v>
      </c>
    </row>
    <row r="1543" spans="1:14" x14ac:dyDescent="0.25">
      <c r="A1543" s="69" t="s">
        <v>34</v>
      </c>
      <c r="B1543" s="69" t="s">
        <v>318</v>
      </c>
      <c r="C1543" s="69" t="s">
        <v>210</v>
      </c>
      <c r="D1543" s="69" t="s">
        <v>211</v>
      </c>
      <c r="E1543" s="69"/>
      <c r="F1543" s="68">
        <v>0</v>
      </c>
      <c r="G1543" s="68">
        <v>0</v>
      </c>
      <c r="H1543" s="68">
        <v>0</v>
      </c>
      <c r="I1543" s="68">
        <v>0</v>
      </c>
      <c r="J1543" s="68">
        <v>0</v>
      </c>
      <c r="K1543" s="68">
        <v>0</v>
      </c>
      <c r="L1543" s="68">
        <v>0</v>
      </c>
      <c r="M1543" s="68">
        <v>0</v>
      </c>
      <c r="N1543" s="68">
        <v>0</v>
      </c>
    </row>
    <row r="1544" spans="1:14" x14ac:dyDescent="0.25">
      <c r="A1544" s="69" t="s">
        <v>34</v>
      </c>
      <c r="B1544" s="69" t="s">
        <v>318</v>
      </c>
      <c r="C1544" s="69" t="s">
        <v>212</v>
      </c>
      <c r="D1544" s="69" t="s">
        <v>213</v>
      </c>
      <c r="E1544" s="69"/>
      <c r="F1544" s="68">
        <v>0</v>
      </c>
      <c r="G1544" s="68">
        <v>0</v>
      </c>
      <c r="H1544" s="68">
        <v>0</v>
      </c>
      <c r="I1544" s="68">
        <v>0</v>
      </c>
      <c r="J1544" s="68">
        <v>0</v>
      </c>
      <c r="K1544" s="68">
        <v>0</v>
      </c>
      <c r="L1544" s="68">
        <v>2230</v>
      </c>
      <c r="M1544" s="68">
        <v>0</v>
      </c>
      <c r="N1544" s="68">
        <v>2230</v>
      </c>
    </row>
    <row r="1545" spans="1:14" x14ac:dyDescent="0.25">
      <c r="A1545" s="69" t="s">
        <v>34</v>
      </c>
      <c r="B1545" s="69" t="s">
        <v>318</v>
      </c>
      <c r="C1545" s="69" t="s">
        <v>214</v>
      </c>
      <c r="D1545" s="69" t="s">
        <v>215</v>
      </c>
      <c r="E1545" s="69"/>
      <c r="F1545" s="68">
        <v>0</v>
      </c>
      <c r="G1545" s="68">
        <v>0</v>
      </c>
      <c r="H1545" s="68">
        <v>0</v>
      </c>
      <c r="I1545" s="68">
        <v>0</v>
      </c>
      <c r="J1545" s="68">
        <v>2784</v>
      </c>
      <c r="K1545" s="68">
        <v>0</v>
      </c>
      <c r="L1545" s="68">
        <v>0</v>
      </c>
      <c r="M1545" s="68">
        <v>0</v>
      </c>
      <c r="N1545" s="68">
        <v>2784</v>
      </c>
    </row>
    <row r="1546" spans="1:14" x14ac:dyDescent="0.25">
      <c r="A1546" s="69" t="s">
        <v>34</v>
      </c>
      <c r="B1546" s="69" t="s">
        <v>318</v>
      </c>
      <c r="C1546" s="69" t="s">
        <v>216</v>
      </c>
      <c r="D1546" s="69" t="s">
        <v>217</v>
      </c>
      <c r="E1546" s="69"/>
      <c r="F1546" s="68">
        <v>39120</v>
      </c>
      <c r="G1546" s="68">
        <v>0</v>
      </c>
      <c r="H1546" s="68">
        <v>0</v>
      </c>
      <c r="I1546" s="68">
        <v>0</v>
      </c>
      <c r="J1546" s="68">
        <v>0</v>
      </c>
      <c r="K1546" s="68">
        <v>0</v>
      </c>
      <c r="L1546" s="68">
        <v>0</v>
      </c>
      <c r="M1546" s="68">
        <v>0</v>
      </c>
      <c r="N1546" s="68">
        <v>39120</v>
      </c>
    </row>
    <row r="1547" spans="1:14" x14ac:dyDescent="0.25">
      <c r="A1547" s="69" t="s">
        <v>34</v>
      </c>
      <c r="B1547" s="69" t="s">
        <v>318</v>
      </c>
      <c r="C1547" s="69" t="s">
        <v>218</v>
      </c>
      <c r="D1547" s="69" t="s">
        <v>219</v>
      </c>
      <c r="E1547" s="69"/>
      <c r="F1547" s="68">
        <v>22560</v>
      </c>
      <c r="G1547" s="68">
        <v>0</v>
      </c>
      <c r="H1547" s="68">
        <v>0</v>
      </c>
      <c r="I1547" s="68">
        <v>0</v>
      </c>
      <c r="J1547" s="68">
        <v>14832</v>
      </c>
      <c r="K1547" s="68">
        <v>0</v>
      </c>
      <c r="L1547" s="68">
        <v>2720</v>
      </c>
      <c r="M1547" s="68">
        <v>0</v>
      </c>
      <c r="N1547" s="68">
        <v>40112</v>
      </c>
    </row>
    <row r="1548" spans="1:14" x14ac:dyDescent="0.25">
      <c r="A1548" s="69" t="s">
        <v>34</v>
      </c>
      <c r="B1548" s="69" t="s">
        <v>318</v>
      </c>
      <c r="C1548" s="69" t="s">
        <v>220</v>
      </c>
      <c r="D1548" s="69" t="s">
        <v>221</v>
      </c>
      <c r="E1548" s="69"/>
      <c r="F1548" s="68">
        <v>375168</v>
      </c>
      <c r="G1548" s="68">
        <v>0</v>
      </c>
      <c r="H1548" s="68">
        <v>0</v>
      </c>
      <c r="I1548" s="68">
        <v>0</v>
      </c>
      <c r="J1548" s="68">
        <v>1392</v>
      </c>
      <c r="K1548" s="68">
        <v>0</v>
      </c>
      <c r="L1548" s="68">
        <v>0</v>
      </c>
      <c r="M1548" s="68">
        <v>0</v>
      </c>
      <c r="N1548" s="68">
        <v>376560</v>
      </c>
    </row>
    <row r="1549" spans="1:14" x14ac:dyDescent="0.25">
      <c r="A1549" s="69" t="s">
        <v>34</v>
      </c>
      <c r="B1549" s="69" t="s">
        <v>318</v>
      </c>
      <c r="C1549" s="69" t="s">
        <v>222</v>
      </c>
      <c r="D1549" s="69" t="s">
        <v>223</v>
      </c>
      <c r="E1549" s="69"/>
      <c r="F1549" s="68">
        <v>122896</v>
      </c>
      <c r="G1549" s="68">
        <v>0</v>
      </c>
      <c r="H1549" s="68">
        <v>0</v>
      </c>
      <c r="I1549" s="68">
        <v>0</v>
      </c>
      <c r="J1549" s="68">
        <v>832</v>
      </c>
      <c r="K1549" s="68">
        <v>0</v>
      </c>
      <c r="L1549" s="68">
        <v>104</v>
      </c>
      <c r="M1549" s="68">
        <v>0</v>
      </c>
      <c r="N1549" s="68">
        <v>123832</v>
      </c>
    </row>
    <row r="1550" spans="1:14" x14ac:dyDescent="0.25">
      <c r="A1550" s="69" t="s">
        <v>34</v>
      </c>
      <c r="B1550" s="69" t="s">
        <v>318</v>
      </c>
      <c r="C1550" s="69" t="s">
        <v>224</v>
      </c>
      <c r="D1550" s="69" t="s">
        <v>225</v>
      </c>
      <c r="E1550" s="69"/>
      <c r="F1550" s="68">
        <v>0</v>
      </c>
      <c r="G1550" s="68">
        <v>0</v>
      </c>
      <c r="H1550" s="68">
        <v>0</v>
      </c>
      <c r="I1550" s="68">
        <v>0</v>
      </c>
      <c r="J1550" s="68">
        <v>0</v>
      </c>
      <c r="K1550" s="68">
        <v>0</v>
      </c>
      <c r="L1550" s="68">
        <v>0</v>
      </c>
      <c r="M1550" s="68">
        <v>0</v>
      </c>
      <c r="N1550" s="68">
        <v>0</v>
      </c>
    </row>
    <row r="1551" spans="1:14" x14ac:dyDescent="0.25">
      <c r="A1551" s="69" t="s">
        <v>34</v>
      </c>
      <c r="B1551" s="69" t="s">
        <v>318</v>
      </c>
      <c r="C1551" s="69" t="s">
        <v>226</v>
      </c>
      <c r="D1551" s="69" t="s">
        <v>227</v>
      </c>
      <c r="E1551" s="69"/>
      <c r="F1551" s="68">
        <v>904666</v>
      </c>
      <c r="G1551" s="68">
        <v>468336</v>
      </c>
      <c r="H1551" s="68">
        <v>92576</v>
      </c>
      <c r="I1551" s="68">
        <v>38416</v>
      </c>
      <c r="J1551" s="68">
        <v>97040</v>
      </c>
      <c r="K1551" s="68">
        <v>335008</v>
      </c>
      <c r="L1551" s="68">
        <v>14271</v>
      </c>
      <c r="M1551" s="68">
        <v>61693</v>
      </c>
      <c r="N1551" s="68">
        <v>2012006</v>
      </c>
    </row>
    <row r="1552" spans="1:14" x14ac:dyDescent="0.25">
      <c r="D1552" s="67" t="s">
        <v>228</v>
      </c>
      <c r="E1552" s="67"/>
    </row>
    <row r="1553" spans="1:16" x14ac:dyDescent="0.25">
      <c r="A1553" s="69" t="s">
        <v>34</v>
      </c>
      <c r="B1553" s="69" t="s">
        <v>318</v>
      </c>
      <c r="C1553" s="69" t="s">
        <v>229</v>
      </c>
      <c r="D1553" s="69" t="s">
        <v>230</v>
      </c>
      <c r="E1553" s="69"/>
      <c r="F1553" s="68">
        <v>0</v>
      </c>
      <c r="G1553" s="68">
        <v>0</v>
      </c>
      <c r="H1553" s="68">
        <v>0</v>
      </c>
      <c r="I1553" s="68">
        <v>0</v>
      </c>
      <c r="J1553" s="68">
        <v>0</v>
      </c>
      <c r="K1553" s="68">
        <v>0</v>
      </c>
      <c r="L1553" s="68">
        <v>0</v>
      </c>
      <c r="M1553" s="68">
        <v>0</v>
      </c>
      <c r="N1553" s="68">
        <v>0</v>
      </c>
    </row>
    <row r="1554" spans="1:16" x14ac:dyDescent="0.25">
      <c r="A1554" s="69" t="s">
        <v>34</v>
      </c>
      <c r="B1554" s="69" t="s">
        <v>318</v>
      </c>
      <c r="C1554" s="69" t="s">
        <v>231</v>
      </c>
      <c r="D1554" s="69" t="s">
        <v>232</v>
      </c>
      <c r="E1554" s="69"/>
      <c r="F1554" s="68">
        <v>0</v>
      </c>
      <c r="G1554" s="68">
        <v>0</v>
      </c>
      <c r="H1554" s="68">
        <v>0</v>
      </c>
      <c r="I1554" s="68">
        <v>0</v>
      </c>
      <c r="J1554" s="68">
        <v>0</v>
      </c>
      <c r="K1554" s="68">
        <v>0</v>
      </c>
      <c r="L1554" s="68">
        <v>0</v>
      </c>
      <c r="M1554" s="68">
        <v>0</v>
      </c>
      <c r="N1554" s="68">
        <v>0</v>
      </c>
    </row>
    <row r="1555" spans="1:16" x14ac:dyDescent="0.25">
      <c r="A1555" s="69" t="s">
        <v>34</v>
      </c>
      <c r="B1555" s="69" t="s">
        <v>318</v>
      </c>
      <c r="C1555" s="69" t="s">
        <v>233</v>
      </c>
      <c r="D1555" s="69" t="s">
        <v>234</v>
      </c>
      <c r="E1555" s="69"/>
      <c r="F1555" s="68">
        <v>0</v>
      </c>
      <c r="G1555" s="68">
        <v>0</v>
      </c>
      <c r="H1555" s="68">
        <v>0</v>
      </c>
      <c r="I1555" s="68">
        <v>0</v>
      </c>
      <c r="J1555" s="68">
        <v>0</v>
      </c>
      <c r="K1555" s="68">
        <v>0</v>
      </c>
      <c r="L1555" s="68">
        <v>0</v>
      </c>
      <c r="M1555" s="68">
        <v>0</v>
      </c>
      <c r="N1555" s="68">
        <v>0</v>
      </c>
    </row>
    <row r="1556" spans="1:16" x14ac:dyDescent="0.25">
      <c r="A1556" s="69" t="s">
        <v>34</v>
      </c>
      <c r="B1556" s="69" t="s">
        <v>318</v>
      </c>
      <c r="C1556" s="69" t="s">
        <v>235</v>
      </c>
      <c r="D1556" s="69" t="s">
        <v>236</v>
      </c>
      <c r="E1556" s="69"/>
      <c r="F1556" s="68">
        <v>0</v>
      </c>
      <c r="G1556" s="68">
        <v>0</v>
      </c>
      <c r="H1556" s="68">
        <v>0</v>
      </c>
      <c r="I1556" s="68">
        <v>0</v>
      </c>
      <c r="J1556" s="68">
        <v>0</v>
      </c>
      <c r="K1556" s="68">
        <v>0</v>
      </c>
      <c r="L1556" s="68">
        <v>0</v>
      </c>
      <c r="M1556" s="68">
        <v>0</v>
      </c>
      <c r="N1556" s="68">
        <v>0</v>
      </c>
    </row>
    <row r="1557" spans="1:16" x14ac:dyDescent="0.25">
      <c r="A1557" s="69" t="s">
        <v>34</v>
      </c>
      <c r="B1557" s="69" t="s">
        <v>318</v>
      </c>
      <c r="C1557" s="69" t="s">
        <v>237</v>
      </c>
      <c r="D1557" s="69" t="s">
        <v>238</v>
      </c>
      <c r="E1557" s="69"/>
      <c r="F1557" s="68">
        <v>0</v>
      </c>
      <c r="G1557" s="68">
        <v>0</v>
      </c>
      <c r="H1557" s="68">
        <v>0</v>
      </c>
      <c r="I1557" s="68">
        <v>0</v>
      </c>
      <c r="J1557" s="68">
        <v>0</v>
      </c>
      <c r="K1557" s="68">
        <v>0</v>
      </c>
      <c r="L1557" s="68">
        <v>0</v>
      </c>
      <c r="M1557" s="68">
        <v>0</v>
      </c>
      <c r="N1557" s="68">
        <v>0</v>
      </c>
    </row>
    <row r="1560" spans="1:16" x14ac:dyDescent="0.25">
      <c r="A1560" s="67" t="s">
        <v>319</v>
      </c>
    </row>
    <row r="1561" spans="1:16" x14ac:dyDescent="0.25">
      <c r="A1561" s="69" t="s">
        <v>0</v>
      </c>
      <c r="B1561" s="69" t="s">
        <v>162</v>
      </c>
      <c r="C1561" s="69" t="s">
        <v>115</v>
      </c>
      <c r="D1561" s="67" t="s">
        <v>129</v>
      </c>
      <c r="E1561" s="67"/>
      <c r="F1561" s="68" t="s">
        <v>163</v>
      </c>
      <c r="G1561" s="68" t="s">
        <v>164</v>
      </c>
      <c r="H1561" s="68" t="s">
        <v>165</v>
      </c>
      <c r="I1561" s="68" t="s">
        <v>166</v>
      </c>
      <c r="J1561" s="68" t="s">
        <v>167</v>
      </c>
      <c r="K1561" s="68" t="s">
        <v>168</v>
      </c>
      <c r="L1561" s="68" t="s">
        <v>169</v>
      </c>
      <c r="M1561" s="68" t="s">
        <v>170</v>
      </c>
      <c r="N1561" s="68" t="s">
        <v>1</v>
      </c>
      <c r="P1561" s="68" t="s">
        <v>457</v>
      </c>
    </row>
    <row r="1562" spans="1:16" x14ac:dyDescent="0.25">
      <c r="A1562" s="69" t="s">
        <v>35</v>
      </c>
      <c r="B1562" s="69" t="s">
        <v>320</v>
      </c>
      <c r="C1562" s="69" t="s">
        <v>172</v>
      </c>
      <c r="D1562" s="69" t="s">
        <v>173</v>
      </c>
      <c r="E1562" s="69"/>
      <c r="F1562" s="78">
        <v>2384</v>
      </c>
      <c r="G1562" s="78">
        <v>0</v>
      </c>
      <c r="H1562" s="78">
        <v>0</v>
      </c>
      <c r="I1562" s="78">
        <v>0</v>
      </c>
      <c r="J1562" s="78">
        <v>320</v>
      </c>
      <c r="K1562" s="78">
        <v>0</v>
      </c>
      <c r="L1562" s="78">
        <v>0</v>
      </c>
      <c r="M1562" s="78">
        <v>0</v>
      </c>
      <c r="N1562" s="78">
        <v>2704</v>
      </c>
    </row>
    <row r="1563" spans="1:16" x14ac:dyDescent="0.25">
      <c r="A1563" s="69" t="s">
        <v>35</v>
      </c>
      <c r="B1563" s="69" t="s">
        <v>320</v>
      </c>
      <c r="C1563" s="69" t="s">
        <v>174</v>
      </c>
      <c r="D1563" s="69" t="s">
        <v>175</v>
      </c>
      <c r="E1563" s="69"/>
      <c r="F1563" s="78">
        <v>0</v>
      </c>
      <c r="G1563" s="78">
        <v>0</v>
      </c>
      <c r="H1563" s="78">
        <v>0</v>
      </c>
      <c r="I1563" s="78">
        <v>0</v>
      </c>
      <c r="J1563" s="78">
        <v>85648</v>
      </c>
      <c r="K1563" s="78">
        <v>0</v>
      </c>
      <c r="L1563" s="78">
        <v>46752</v>
      </c>
      <c r="M1563" s="78">
        <v>0</v>
      </c>
      <c r="N1563" s="78">
        <v>132400</v>
      </c>
    </row>
    <row r="1564" spans="1:16" x14ac:dyDescent="0.25">
      <c r="A1564" s="69" t="s">
        <v>35</v>
      </c>
      <c r="B1564" s="69" t="s">
        <v>320</v>
      </c>
      <c r="C1564" s="69" t="s">
        <v>176</v>
      </c>
      <c r="D1564" s="69" t="s">
        <v>177</v>
      </c>
      <c r="E1564" s="69"/>
      <c r="F1564" s="78">
        <v>0</v>
      </c>
      <c r="G1564" s="78">
        <v>253392</v>
      </c>
      <c r="H1564" s="78">
        <v>0</v>
      </c>
      <c r="I1564" s="78">
        <v>0</v>
      </c>
      <c r="J1564" s="78">
        <v>0</v>
      </c>
      <c r="K1564" s="78">
        <v>0</v>
      </c>
      <c r="L1564" s="78">
        <v>0</v>
      </c>
      <c r="M1564" s="78">
        <v>0</v>
      </c>
      <c r="N1564" s="78">
        <v>253392</v>
      </c>
    </row>
    <row r="1565" spans="1:16" x14ac:dyDescent="0.25">
      <c r="A1565" s="69" t="s">
        <v>35</v>
      </c>
      <c r="B1565" s="69" t="s">
        <v>320</v>
      </c>
      <c r="C1565" s="69" t="s">
        <v>178</v>
      </c>
      <c r="D1565" s="69" t="s">
        <v>179</v>
      </c>
      <c r="E1565" s="69"/>
      <c r="F1565" s="78">
        <v>11376</v>
      </c>
      <c r="G1565" s="78">
        <v>45312</v>
      </c>
      <c r="H1565" s="78">
        <v>0</v>
      </c>
      <c r="I1565" s="78">
        <v>0</v>
      </c>
      <c r="J1565" s="78">
        <v>37344</v>
      </c>
      <c r="K1565" s="78">
        <v>8064</v>
      </c>
      <c r="L1565" s="78">
        <v>31277</v>
      </c>
      <c r="M1565" s="78">
        <v>2360</v>
      </c>
      <c r="N1565" s="78">
        <v>135733</v>
      </c>
    </row>
    <row r="1566" spans="1:16" x14ac:dyDescent="0.25">
      <c r="A1566" s="69" t="s">
        <v>35</v>
      </c>
      <c r="B1566" s="69" t="s">
        <v>320</v>
      </c>
      <c r="C1566" s="69" t="s">
        <v>180</v>
      </c>
      <c r="D1566" s="69" t="s">
        <v>181</v>
      </c>
      <c r="E1566" s="69"/>
      <c r="F1566" s="78">
        <v>0</v>
      </c>
      <c r="G1566" s="78">
        <v>0</v>
      </c>
      <c r="H1566" s="78">
        <v>0</v>
      </c>
      <c r="I1566" s="78">
        <v>0</v>
      </c>
      <c r="J1566" s="78">
        <v>0</v>
      </c>
      <c r="K1566" s="78">
        <v>0</v>
      </c>
      <c r="L1566" s="78">
        <v>0</v>
      </c>
      <c r="M1566" s="78">
        <v>0</v>
      </c>
      <c r="N1566" s="78">
        <v>0</v>
      </c>
    </row>
    <row r="1567" spans="1:16" x14ac:dyDescent="0.25">
      <c r="A1567" s="69" t="s">
        <v>35</v>
      </c>
      <c r="B1567" s="69" t="s">
        <v>320</v>
      </c>
      <c r="C1567" s="69" t="s">
        <v>182</v>
      </c>
      <c r="D1567" s="69" t="s">
        <v>183</v>
      </c>
      <c r="E1567" s="69"/>
      <c r="F1567" s="78">
        <v>2448</v>
      </c>
      <c r="G1567" s="78">
        <v>0</v>
      </c>
      <c r="H1567" s="78">
        <v>0</v>
      </c>
      <c r="I1567" s="78">
        <v>0</v>
      </c>
      <c r="J1567" s="78">
        <v>0</v>
      </c>
      <c r="K1567" s="78">
        <v>0</v>
      </c>
      <c r="L1567" s="78">
        <v>672</v>
      </c>
      <c r="M1567" s="78">
        <v>0</v>
      </c>
      <c r="N1567" s="78">
        <v>3120</v>
      </c>
    </row>
    <row r="1568" spans="1:16" x14ac:dyDescent="0.25">
      <c r="A1568" s="69" t="s">
        <v>35</v>
      </c>
      <c r="B1568" s="69" t="s">
        <v>320</v>
      </c>
      <c r="C1568" s="69" t="s">
        <v>184</v>
      </c>
      <c r="D1568" s="69" t="s">
        <v>185</v>
      </c>
      <c r="E1568" s="69"/>
      <c r="F1568" s="78">
        <v>0</v>
      </c>
      <c r="G1568" s="78">
        <v>4496</v>
      </c>
      <c r="H1568" s="78">
        <v>0</v>
      </c>
      <c r="I1568" s="78">
        <v>0</v>
      </c>
      <c r="J1568" s="78">
        <v>0</v>
      </c>
      <c r="K1568" s="78">
        <v>14800</v>
      </c>
      <c r="L1568" s="78">
        <v>0</v>
      </c>
      <c r="M1568" s="78">
        <v>23462</v>
      </c>
      <c r="N1568" s="78">
        <v>42758</v>
      </c>
    </row>
    <row r="1569" spans="1:14" x14ac:dyDescent="0.25">
      <c r="A1569" s="69" t="s">
        <v>35</v>
      </c>
      <c r="B1569" s="69" t="s">
        <v>320</v>
      </c>
      <c r="C1569" s="69" t="s">
        <v>186</v>
      </c>
      <c r="D1569" s="69" t="s">
        <v>187</v>
      </c>
      <c r="E1569" s="69"/>
      <c r="F1569" s="78">
        <v>0</v>
      </c>
      <c r="G1569" s="78">
        <v>0</v>
      </c>
      <c r="H1569" s="78">
        <v>0</v>
      </c>
      <c r="I1569" s="78">
        <v>0</v>
      </c>
      <c r="J1569" s="78">
        <v>20576</v>
      </c>
      <c r="K1569" s="78">
        <v>0</v>
      </c>
      <c r="L1569" s="78">
        <v>0</v>
      </c>
      <c r="M1569" s="78">
        <v>0</v>
      </c>
      <c r="N1569" s="78">
        <v>20576</v>
      </c>
    </row>
    <row r="1570" spans="1:14" x14ac:dyDescent="0.25">
      <c r="A1570" s="69" t="s">
        <v>35</v>
      </c>
      <c r="B1570" s="69" t="s">
        <v>320</v>
      </c>
      <c r="C1570" s="69" t="s">
        <v>188</v>
      </c>
      <c r="D1570" s="69" t="s">
        <v>189</v>
      </c>
      <c r="E1570" s="69"/>
      <c r="F1570" s="78">
        <v>5232</v>
      </c>
      <c r="G1570" s="78">
        <v>5680</v>
      </c>
      <c r="H1570" s="78">
        <v>0</v>
      </c>
      <c r="I1570" s="78">
        <v>0</v>
      </c>
      <c r="J1570" s="78">
        <v>109104</v>
      </c>
      <c r="K1570" s="78">
        <v>0</v>
      </c>
      <c r="L1570" s="78">
        <v>27588</v>
      </c>
      <c r="M1570" s="78">
        <v>0</v>
      </c>
      <c r="N1570" s="78">
        <v>147604</v>
      </c>
    </row>
    <row r="1571" spans="1:14" x14ac:dyDescent="0.25">
      <c r="A1571" s="69" t="s">
        <v>35</v>
      </c>
      <c r="B1571" s="69" t="s">
        <v>320</v>
      </c>
      <c r="C1571" s="69" t="s">
        <v>190</v>
      </c>
      <c r="D1571" s="69" t="s">
        <v>191</v>
      </c>
      <c r="E1571" s="69"/>
      <c r="F1571" s="78">
        <v>0</v>
      </c>
      <c r="G1571" s="78">
        <v>0</v>
      </c>
      <c r="H1571" s="78">
        <v>0</v>
      </c>
      <c r="I1571" s="78">
        <v>0</v>
      </c>
      <c r="J1571" s="78">
        <v>0</v>
      </c>
      <c r="K1571" s="78">
        <v>0</v>
      </c>
      <c r="L1571" s="78">
        <v>0</v>
      </c>
      <c r="M1571" s="78">
        <v>0</v>
      </c>
      <c r="N1571" s="78">
        <v>0</v>
      </c>
    </row>
    <row r="1572" spans="1:14" x14ac:dyDescent="0.25">
      <c r="A1572" s="69" t="s">
        <v>35</v>
      </c>
      <c r="B1572" s="69" t="s">
        <v>320</v>
      </c>
      <c r="C1572" s="69" t="s">
        <v>192</v>
      </c>
      <c r="D1572" s="69" t="s">
        <v>193</v>
      </c>
      <c r="E1572" s="69"/>
      <c r="F1572" s="78">
        <v>0</v>
      </c>
      <c r="G1572" s="78">
        <v>0</v>
      </c>
      <c r="H1572" s="78">
        <v>0</v>
      </c>
      <c r="I1572" s="78">
        <v>0</v>
      </c>
      <c r="J1572" s="78">
        <v>0</v>
      </c>
      <c r="K1572" s="78">
        <v>88736</v>
      </c>
      <c r="L1572" s="78">
        <v>0</v>
      </c>
      <c r="M1572" s="78">
        <v>107124</v>
      </c>
      <c r="N1572" s="78">
        <v>195860</v>
      </c>
    </row>
    <row r="1573" spans="1:14" x14ac:dyDescent="0.25">
      <c r="A1573" s="69" t="s">
        <v>35</v>
      </c>
      <c r="B1573" s="69" t="s">
        <v>320</v>
      </c>
      <c r="C1573" s="69" t="s">
        <v>194</v>
      </c>
      <c r="D1573" s="69" t="s">
        <v>195</v>
      </c>
      <c r="E1573" s="69"/>
      <c r="F1573" s="78">
        <v>172176</v>
      </c>
      <c r="G1573" s="78">
        <v>0</v>
      </c>
      <c r="H1573" s="78">
        <v>0</v>
      </c>
      <c r="I1573" s="78">
        <v>21124</v>
      </c>
      <c r="J1573" s="78">
        <v>0</v>
      </c>
      <c r="K1573" s="78">
        <v>0</v>
      </c>
      <c r="L1573" s="78">
        <v>0</v>
      </c>
      <c r="M1573" s="78">
        <v>0</v>
      </c>
      <c r="N1573" s="78">
        <v>193300</v>
      </c>
    </row>
    <row r="1574" spans="1:14" x14ac:dyDescent="0.25">
      <c r="A1574" s="69" t="s">
        <v>35</v>
      </c>
      <c r="B1574" s="69" t="s">
        <v>320</v>
      </c>
      <c r="C1574" s="69" t="s">
        <v>196</v>
      </c>
      <c r="D1574" s="69" t="s">
        <v>197</v>
      </c>
      <c r="E1574" s="69"/>
      <c r="F1574" s="78">
        <v>14448</v>
      </c>
      <c r="G1574" s="78">
        <v>0</v>
      </c>
      <c r="H1574" s="78">
        <v>0</v>
      </c>
      <c r="I1574" s="78">
        <v>0</v>
      </c>
      <c r="J1574" s="78">
        <v>0</v>
      </c>
      <c r="K1574" s="78">
        <v>0</v>
      </c>
      <c r="L1574" s="78">
        <v>0</v>
      </c>
      <c r="M1574" s="78">
        <v>0</v>
      </c>
      <c r="N1574" s="78">
        <v>14448</v>
      </c>
    </row>
    <row r="1575" spans="1:14" x14ac:dyDescent="0.25">
      <c r="A1575" s="69" t="s">
        <v>35</v>
      </c>
      <c r="B1575" s="69" t="s">
        <v>320</v>
      </c>
      <c r="C1575" s="69" t="s">
        <v>198</v>
      </c>
      <c r="D1575" s="69" t="s">
        <v>199</v>
      </c>
      <c r="E1575" s="69"/>
      <c r="F1575" s="78">
        <v>0</v>
      </c>
      <c r="G1575" s="78">
        <v>16512</v>
      </c>
      <c r="H1575" s="78">
        <v>0</v>
      </c>
      <c r="I1575" s="78">
        <v>0</v>
      </c>
      <c r="J1575" s="78">
        <v>0</v>
      </c>
      <c r="K1575" s="78">
        <v>84544</v>
      </c>
      <c r="L1575" s="78">
        <v>0</v>
      </c>
      <c r="M1575" s="78">
        <v>7129</v>
      </c>
      <c r="N1575" s="78">
        <v>108185</v>
      </c>
    </row>
    <row r="1576" spans="1:14" x14ac:dyDescent="0.25">
      <c r="A1576" s="69" t="s">
        <v>35</v>
      </c>
      <c r="B1576" s="69" t="s">
        <v>320</v>
      </c>
      <c r="C1576" s="69" t="s">
        <v>200</v>
      </c>
      <c r="D1576" s="69" t="s">
        <v>201</v>
      </c>
      <c r="E1576" s="69"/>
      <c r="F1576" s="78">
        <v>0</v>
      </c>
      <c r="G1576" s="78">
        <v>0</v>
      </c>
      <c r="H1576" s="78">
        <v>0</v>
      </c>
      <c r="I1576" s="78">
        <v>0</v>
      </c>
      <c r="J1576" s="78">
        <v>0</v>
      </c>
      <c r="K1576" s="78">
        <v>0</v>
      </c>
      <c r="L1576" s="78">
        <v>0</v>
      </c>
      <c r="M1576" s="78">
        <v>0</v>
      </c>
      <c r="N1576" s="78">
        <v>0</v>
      </c>
    </row>
    <row r="1577" spans="1:14" x14ac:dyDescent="0.25">
      <c r="A1577" s="69" t="s">
        <v>35</v>
      </c>
      <c r="B1577" s="69" t="s">
        <v>320</v>
      </c>
      <c r="C1577" s="69" t="s">
        <v>202</v>
      </c>
      <c r="D1577" s="69" t="s">
        <v>203</v>
      </c>
      <c r="E1577" s="69"/>
      <c r="F1577" s="78">
        <v>1632</v>
      </c>
      <c r="G1577" s="78">
        <v>0</v>
      </c>
      <c r="H1577" s="78">
        <v>0</v>
      </c>
      <c r="I1577" s="78">
        <v>0</v>
      </c>
      <c r="J1577" s="78">
        <v>896</v>
      </c>
      <c r="K1577" s="78">
        <v>43744</v>
      </c>
      <c r="L1577" s="78">
        <v>0</v>
      </c>
      <c r="M1577" s="78">
        <v>30321</v>
      </c>
      <c r="N1577" s="78">
        <v>76593</v>
      </c>
    </row>
    <row r="1578" spans="1:14" x14ac:dyDescent="0.25">
      <c r="A1578" s="69" t="s">
        <v>35</v>
      </c>
      <c r="B1578" s="69" t="s">
        <v>320</v>
      </c>
      <c r="C1578" s="69" t="s">
        <v>204</v>
      </c>
      <c r="D1578" s="69" t="s">
        <v>205</v>
      </c>
      <c r="E1578" s="69"/>
      <c r="F1578" s="78">
        <v>0</v>
      </c>
      <c r="G1578" s="78">
        <v>0</v>
      </c>
      <c r="H1578" s="78">
        <v>0</v>
      </c>
      <c r="I1578" s="78">
        <v>0</v>
      </c>
      <c r="J1578" s="78">
        <v>0</v>
      </c>
      <c r="K1578" s="78">
        <v>0</v>
      </c>
      <c r="L1578" s="78">
        <v>0</v>
      </c>
      <c r="M1578" s="78">
        <v>0</v>
      </c>
      <c r="N1578" s="78">
        <v>0</v>
      </c>
    </row>
    <row r="1579" spans="1:14" x14ac:dyDescent="0.25">
      <c r="A1579" s="69" t="s">
        <v>35</v>
      </c>
      <c r="B1579" s="69" t="s">
        <v>320</v>
      </c>
      <c r="C1579" s="69" t="s">
        <v>206</v>
      </c>
      <c r="D1579" s="69" t="s">
        <v>207</v>
      </c>
      <c r="E1579" s="69"/>
      <c r="F1579" s="78">
        <v>0</v>
      </c>
      <c r="G1579" s="78">
        <v>0</v>
      </c>
      <c r="H1579" s="78">
        <v>0</v>
      </c>
      <c r="I1579" s="78">
        <v>0</v>
      </c>
      <c r="J1579" s="78">
        <v>0</v>
      </c>
      <c r="K1579" s="78">
        <v>96320</v>
      </c>
      <c r="L1579" s="78">
        <v>0</v>
      </c>
      <c r="M1579" s="78">
        <v>0</v>
      </c>
      <c r="N1579" s="78">
        <v>96320</v>
      </c>
    </row>
    <row r="1580" spans="1:14" x14ac:dyDescent="0.25">
      <c r="A1580" s="69" t="s">
        <v>35</v>
      </c>
      <c r="B1580" s="69" t="s">
        <v>320</v>
      </c>
      <c r="C1580" s="69" t="s">
        <v>208</v>
      </c>
      <c r="D1580" s="69" t="s">
        <v>209</v>
      </c>
      <c r="E1580" s="69"/>
      <c r="F1580" s="78">
        <v>0</v>
      </c>
      <c r="G1580" s="78">
        <v>112704</v>
      </c>
      <c r="H1580" s="78">
        <v>40562</v>
      </c>
      <c r="I1580" s="78">
        <v>0</v>
      </c>
      <c r="J1580" s="78">
        <v>0</v>
      </c>
      <c r="K1580" s="78">
        <v>3216</v>
      </c>
      <c r="L1580" s="78">
        <v>0</v>
      </c>
      <c r="M1580" s="78">
        <v>0</v>
      </c>
      <c r="N1580" s="78">
        <v>156482</v>
      </c>
    </row>
    <row r="1581" spans="1:14" x14ac:dyDescent="0.25">
      <c r="A1581" s="69" t="s">
        <v>35</v>
      </c>
      <c r="B1581" s="69" t="s">
        <v>320</v>
      </c>
      <c r="C1581" s="69" t="s">
        <v>210</v>
      </c>
      <c r="D1581" s="69" t="s">
        <v>211</v>
      </c>
      <c r="E1581" s="69"/>
      <c r="F1581" s="78">
        <v>0</v>
      </c>
      <c r="G1581" s="78">
        <v>0</v>
      </c>
      <c r="H1581" s="78">
        <v>0</v>
      </c>
      <c r="I1581" s="78">
        <v>0</v>
      </c>
      <c r="J1581" s="78">
        <v>42496</v>
      </c>
      <c r="K1581" s="78">
        <v>0</v>
      </c>
      <c r="L1581" s="78">
        <v>17336</v>
      </c>
      <c r="M1581" s="78">
        <v>0</v>
      </c>
      <c r="N1581" s="78">
        <v>59832</v>
      </c>
    </row>
    <row r="1582" spans="1:14" x14ac:dyDescent="0.25">
      <c r="A1582" s="69" t="s">
        <v>35</v>
      </c>
      <c r="B1582" s="69" t="s">
        <v>320</v>
      </c>
      <c r="C1582" s="69" t="s">
        <v>212</v>
      </c>
      <c r="D1582" s="69" t="s">
        <v>213</v>
      </c>
      <c r="E1582" s="69"/>
      <c r="F1582" s="78">
        <v>0</v>
      </c>
      <c r="G1582" s="78">
        <v>0</v>
      </c>
      <c r="H1582" s="78">
        <v>0</v>
      </c>
      <c r="I1582" s="78">
        <v>0</v>
      </c>
      <c r="J1582" s="78">
        <v>31568</v>
      </c>
      <c r="K1582" s="78">
        <v>0</v>
      </c>
      <c r="L1582" s="78">
        <v>14696</v>
      </c>
      <c r="M1582" s="78">
        <v>0</v>
      </c>
      <c r="N1582" s="78">
        <v>46264</v>
      </c>
    </row>
    <row r="1583" spans="1:14" x14ac:dyDescent="0.25">
      <c r="A1583" s="69" t="s">
        <v>35</v>
      </c>
      <c r="B1583" s="69" t="s">
        <v>320</v>
      </c>
      <c r="C1583" s="69" t="s">
        <v>214</v>
      </c>
      <c r="D1583" s="69" t="s">
        <v>215</v>
      </c>
      <c r="E1583" s="69"/>
      <c r="F1583" s="78">
        <v>0</v>
      </c>
      <c r="G1583" s="78">
        <v>0</v>
      </c>
      <c r="H1583" s="78">
        <v>0</v>
      </c>
      <c r="I1583" s="78">
        <v>0</v>
      </c>
      <c r="J1583" s="78">
        <v>4432</v>
      </c>
      <c r="K1583" s="78">
        <v>0</v>
      </c>
      <c r="L1583" s="78">
        <v>0</v>
      </c>
      <c r="M1583" s="78">
        <v>0</v>
      </c>
      <c r="N1583" s="78">
        <v>4432</v>
      </c>
    </row>
    <row r="1584" spans="1:14" x14ac:dyDescent="0.25">
      <c r="A1584" s="69" t="s">
        <v>35</v>
      </c>
      <c r="B1584" s="69" t="s">
        <v>320</v>
      </c>
      <c r="C1584" s="69" t="s">
        <v>216</v>
      </c>
      <c r="D1584" s="69" t="s">
        <v>217</v>
      </c>
      <c r="E1584" s="69"/>
      <c r="F1584" s="78">
        <v>992</v>
      </c>
      <c r="G1584" s="78">
        <v>0</v>
      </c>
      <c r="H1584" s="78">
        <v>0</v>
      </c>
      <c r="I1584" s="78">
        <v>0</v>
      </c>
      <c r="J1584" s="78">
        <v>0</v>
      </c>
      <c r="K1584" s="78">
        <v>0</v>
      </c>
      <c r="L1584" s="78">
        <v>0</v>
      </c>
      <c r="M1584" s="78">
        <v>0</v>
      </c>
      <c r="N1584" s="78">
        <v>992</v>
      </c>
    </row>
    <row r="1585" spans="1:14" x14ac:dyDescent="0.25">
      <c r="A1585" s="69" t="s">
        <v>35</v>
      </c>
      <c r="B1585" s="69" t="s">
        <v>320</v>
      </c>
      <c r="C1585" s="69" t="s">
        <v>218</v>
      </c>
      <c r="D1585" s="69" t="s">
        <v>219</v>
      </c>
      <c r="E1585" s="69"/>
      <c r="F1585" s="78">
        <v>17424</v>
      </c>
      <c r="G1585" s="78">
        <v>0</v>
      </c>
      <c r="H1585" s="78">
        <v>0</v>
      </c>
      <c r="I1585" s="78">
        <v>0</v>
      </c>
      <c r="J1585" s="78">
        <v>2832</v>
      </c>
      <c r="K1585" s="78">
        <v>0</v>
      </c>
      <c r="L1585" s="78">
        <v>4875</v>
      </c>
      <c r="M1585" s="78">
        <v>0</v>
      </c>
      <c r="N1585" s="78">
        <v>25131</v>
      </c>
    </row>
    <row r="1586" spans="1:14" x14ac:dyDescent="0.25">
      <c r="A1586" s="69" t="s">
        <v>35</v>
      </c>
      <c r="B1586" s="69" t="s">
        <v>320</v>
      </c>
      <c r="C1586" s="69" t="s">
        <v>220</v>
      </c>
      <c r="D1586" s="69" t="s">
        <v>221</v>
      </c>
      <c r="E1586" s="69"/>
      <c r="F1586" s="78">
        <v>320544</v>
      </c>
      <c r="G1586" s="78">
        <v>0</v>
      </c>
      <c r="H1586" s="78">
        <v>0</v>
      </c>
      <c r="I1586" s="78">
        <v>0</v>
      </c>
      <c r="J1586" s="78">
        <v>0</v>
      </c>
      <c r="K1586" s="78">
        <v>0</v>
      </c>
      <c r="L1586" s="78">
        <v>0</v>
      </c>
      <c r="M1586" s="78">
        <v>0</v>
      </c>
      <c r="N1586" s="78">
        <v>320544</v>
      </c>
    </row>
    <row r="1587" spans="1:14" x14ac:dyDescent="0.25">
      <c r="A1587" s="69" t="s">
        <v>35</v>
      </c>
      <c r="B1587" s="69" t="s">
        <v>320</v>
      </c>
      <c r="C1587" s="69" t="s">
        <v>222</v>
      </c>
      <c r="D1587" s="69" t="s">
        <v>223</v>
      </c>
      <c r="E1587" s="69"/>
      <c r="F1587" s="78">
        <v>66000</v>
      </c>
      <c r="G1587" s="78">
        <v>0</v>
      </c>
      <c r="H1587" s="78">
        <v>0</v>
      </c>
      <c r="I1587" s="78">
        <v>0</v>
      </c>
      <c r="J1587" s="78">
        <v>0</v>
      </c>
      <c r="K1587" s="78">
        <v>0</v>
      </c>
      <c r="L1587" s="78">
        <v>10992</v>
      </c>
      <c r="M1587" s="78">
        <v>0</v>
      </c>
      <c r="N1587" s="78">
        <v>76992</v>
      </c>
    </row>
    <row r="1588" spans="1:14" x14ac:dyDescent="0.25">
      <c r="A1588" s="69" t="s">
        <v>35</v>
      </c>
      <c r="B1588" s="69" t="s">
        <v>320</v>
      </c>
      <c r="C1588" s="69" t="s">
        <v>224</v>
      </c>
      <c r="D1588" s="69" t="s">
        <v>225</v>
      </c>
      <c r="E1588" s="69"/>
      <c r="F1588" s="78">
        <v>0</v>
      </c>
      <c r="G1588" s="78">
        <v>0</v>
      </c>
      <c r="H1588" s="78">
        <v>0</v>
      </c>
      <c r="I1588" s="78">
        <v>0</v>
      </c>
      <c r="J1588" s="78">
        <v>0</v>
      </c>
      <c r="K1588" s="78">
        <v>0</v>
      </c>
      <c r="L1588" s="78">
        <v>0</v>
      </c>
      <c r="M1588" s="78">
        <v>0</v>
      </c>
      <c r="N1588" s="78">
        <v>0</v>
      </c>
    </row>
    <row r="1589" spans="1:14" x14ac:dyDescent="0.25">
      <c r="A1589" s="69" t="s">
        <v>35</v>
      </c>
      <c r="B1589" s="69" t="s">
        <v>320</v>
      </c>
      <c r="C1589" s="69" t="s">
        <v>226</v>
      </c>
      <c r="D1589" s="69" t="s">
        <v>227</v>
      </c>
      <c r="E1589" s="69"/>
      <c r="F1589" s="78">
        <v>614656</v>
      </c>
      <c r="G1589" s="78">
        <v>438096</v>
      </c>
      <c r="H1589" s="78">
        <v>40562</v>
      </c>
      <c r="I1589" s="78">
        <v>21124</v>
      </c>
      <c r="J1589" s="78">
        <v>335216</v>
      </c>
      <c r="K1589" s="78">
        <v>339424</v>
      </c>
      <c r="L1589" s="78">
        <v>154188</v>
      </c>
      <c r="M1589" s="78">
        <v>170396</v>
      </c>
      <c r="N1589" s="78">
        <v>2113662</v>
      </c>
    </row>
    <row r="1590" spans="1:14" x14ac:dyDescent="0.25">
      <c r="D1590" s="67" t="s">
        <v>228</v>
      </c>
      <c r="E1590" s="67"/>
    </row>
    <row r="1591" spans="1:14" x14ac:dyDescent="0.25">
      <c r="A1591" s="69" t="s">
        <v>35</v>
      </c>
      <c r="B1591" s="69" t="s">
        <v>320</v>
      </c>
      <c r="C1591" s="69" t="s">
        <v>229</v>
      </c>
      <c r="D1591" s="69" t="s">
        <v>230</v>
      </c>
      <c r="E1591" s="69"/>
      <c r="F1591" s="68">
        <v>0</v>
      </c>
      <c r="G1591" s="68">
        <v>0</v>
      </c>
      <c r="H1591" s="68">
        <v>0</v>
      </c>
      <c r="I1591" s="68">
        <v>0</v>
      </c>
      <c r="J1591" s="68">
        <v>0</v>
      </c>
      <c r="K1591" s="68">
        <v>0</v>
      </c>
      <c r="L1591" s="68">
        <v>0</v>
      </c>
      <c r="M1591" s="68">
        <v>0</v>
      </c>
      <c r="N1591" s="68">
        <v>0</v>
      </c>
    </row>
    <row r="1592" spans="1:14" x14ac:dyDescent="0.25">
      <c r="A1592" s="69" t="s">
        <v>35</v>
      </c>
      <c r="B1592" s="69" t="s">
        <v>320</v>
      </c>
      <c r="C1592" s="69" t="s">
        <v>231</v>
      </c>
      <c r="D1592" s="69" t="s">
        <v>232</v>
      </c>
      <c r="E1592" s="69"/>
      <c r="F1592" s="68">
        <v>0</v>
      </c>
      <c r="G1592" s="68">
        <v>0</v>
      </c>
      <c r="H1592" s="68">
        <v>0</v>
      </c>
      <c r="I1592" s="68">
        <v>0</v>
      </c>
      <c r="J1592" s="68">
        <v>0</v>
      </c>
      <c r="K1592" s="68">
        <v>0</v>
      </c>
      <c r="L1592" s="68">
        <v>0</v>
      </c>
      <c r="M1592" s="68">
        <v>0</v>
      </c>
      <c r="N1592" s="68">
        <v>0</v>
      </c>
    </row>
    <row r="1593" spans="1:14" x14ac:dyDescent="0.25">
      <c r="A1593" s="69" t="s">
        <v>35</v>
      </c>
      <c r="B1593" s="69" t="s">
        <v>320</v>
      </c>
      <c r="C1593" s="69" t="s">
        <v>233</v>
      </c>
      <c r="D1593" s="69" t="s">
        <v>234</v>
      </c>
      <c r="E1593" s="69"/>
      <c r="F1593" s="68">
        <v>0</v>
      </c>
      <c r="G1593" s="68">
        <v>0</v>
      </c>
      <c r="H1593" s="68">
        <v>0</v>
      </c>
      <c r="I1593" s="68">
        <v>0</v>
      </c>
      <c r="J1593" s="68">
        <v>0</v>
      </c>
      <c r="K1593" s="68">
        <v>0</v>
      </c>
      <c r="L1593" s="68">
        <v>0</v>
      </c>
      <c r="M1593" s="68">
        <v>0</v>
      </c>
      <c r="N1593" s="68">
        <v>0</v>
      </c>
    </row>
    <row r="1594" spans="1:14" x14ac:dyDescent="0.25">
      <c r="A1594" s="69" t="s">
        <v>35</v>
      </c>
      <c r="B1594" s="69" t="s">
        <v>320</v>
      </c>
      <c r="C1594" s="69" t="s">
        <v>235</v>
      </c>
      <c r="D1594" s="69" t="s">
        <v>236</v>
      </c>
      <c r="E1594" s="69"/>
      <c r="F1594" s="68">
        <v>0</v>
      </c>
      <c r="G1594" s="68">
        <v>0</v>
      </c>
      <c r="H1594" s="68">
        <v>0</v>
      </c>
      <c r="I1594" s="68">
        <v>0</v>
      </c>
      <c r="J1594" s="68">
        <v>0</v>
      </c>
      <c r="K1594" s="68">
        <v>0</v>
      </c>
      <c r="L1594" s="68">
        <v>0</v>
      </c>
      <c r="M1594" s="68">
        <v>0</v>
      </c>
      <c r="N1594" s="68">
        <v>0</v>
      </c>
    </row>
    <row r="1595" spans="1:14" x14ac:dyDescent="0.25">
      <c r="A1595" s="69" t="s">
        <v>35</v>
      </c>
      <c r="B1595" s="69" t="s">
        <v>320</v>
      </c>
      <c r="C1595" s="69" t="s">
        <v>237</v>
      </c>
      <c r="D1595" s="69" t="s">
        <v>238</v>
      </c>
      <c r="E1595" s="69"/>
      <c r="F1595" s="68">
        <v>0</v>
      </c>
      <c r="G1595" s="68">
        <v>0</v>
      </c>
      <c r="H1595" s="68">
        <v>0</v>
      </c>
      <c r="I1595" s="68">
        <v>0</v>
      </c>
      <c r="J1595" s="68">
        <v>0</v>
      </c>
      <c r="K1595" s="68">
        <v>0</v>
      </c>
      <c r="L1595" s="68">
        <v>0</v>
      </c>
      <c r="M1595" s="68">
        <v>0</v>
      </c>
      <c r="N1595" s="68">
        <v>0</v>
      </c>
    </row>
    <row r="1598" spans="1:14" x14ac:dyDescent="0.25">
      <c r="A1598" s="67" t="s">
        <v>321</v>
      </c>
    </row>
    <row r="1599" spans="1:14" x14ac:dyDescent="0.25">
      <c r="A1599" s="69" t="s">
        <v>0</v>
      </c>
      <c r="B1599" s="69" t="s">
        <v>162</v>
      </c>
      <c r="C1599" s="69" t="s">
        <v>115</v>
      </c>
      <c r="D1599" s="67" t="s">
        <v>129</v>
      </c>
      <c r="E1599" s="67"/>
      <c r="F1599" s="68" t="s">
        <v>163</v>
      </c>
      <c r="G1599" s="68" t="s">
        <v>164</v>
      </c>
      <c r="H1599" s="68" t="s">
        <v>165</v>
      </c>
      <c r="I1599" s="68" t="s">
        <v>166</v>
      </c>
      <c r="J1599" s="68" t="s">
        <v>167</v>
      </c>
      <c r="K1599" s="68" t="s">
        <v>168</v>
      </c>
      <c r="L1599" s="68" t="s">
        <v>169</v>
      </c>
      <c r="M1599" s="68" t="s">
        <v>170</v>
      </c>
      <c r="N1599" s="68" t="s">
        <v>1</v>
      </c>
    </row>
    <row r="1600" spans="1:14" x14ac:dyDescent="0.25">
      <c r="A1600" s="69" t="s">
        <v>36</v>
      </c>
      <c r="B1600" s="69" t="s">
        <v>322</v>
      </c>
      <c r="C1600" s="69" t="s">
        <v>172</v>
      </c>
      <c r="D1600" s="69" t="s">
        <v>173</v>
      </c>
      <c r="E1600" s="69"/>
      <c r="F1600" s="68">
        <v>0</v>
      </c>
      <c r="G1600" s="68">
        <v>0</v>
      </c>
      <c r="H1600" s="68">
        <v>0</v>
      </c>
      <c r="I1600" s="68">
        <v>0</v>
      </c>
      <c r="J1600" s="68">
        <v>0</v>
      </c>
      <c r="K1600" s="68">
        <v>0</v>
      </c>
      <c r="L1600" s="68">
        <v>0</v>
      </c>
      <c r="M1600" s="68">
        <v>0</v>
      </c>
      <c r="N1600" s="68">
        <v>0</v>
      </c>
    </row>
    <row r="1601" spans="1:14" x14ac:dyDescent="0.25">
      <c r="A1601" s="69" t="s">
        <v>36</v>
      </c>
      <c r="B1601" s="69" t="s">
        <v>322</v>
      </c>
      <c r="C1601" s="69" t="s">
        <v>174</v>
      </c>
      <c r="D1601" s="69" t="s">
        <v>175</v>
      </c>
      <c r="E1601" s="69"/>
      <c r="F1601" s="68">
        <v>5184</v>
      </c>
      <c r="G1601" s="68">
        <v>0</v>
      </c>
      <c r="H1601" s="68">
        <v>0</v>
      </c>
      <c r="I1601" s="68">
        <v>0</v>
      </c>
      <c r="J1601" s="68">
        <v>1120</v>
      </c>
      <c r="K1601" s="68">
        <v>0</v>
      </c>
      <c r="L1601" s="68">
        <v>0</v>
      </c>
      <c r="M1601" s="68">
        <v>0</v>
      </c>
      <c r="N1601" s="68">
        <v>6304</v>
      </c>
    </row>
    <row r="1602" spans="1:14" x14ac:dyDescent="0.25">
      <c r="A1602" s="69" t="s">
        <v>36</v>
      </c>
      <c r="B1602" s="69" t="s">
        <v>322</v>
      </c>
      <c r="C1602" s="69" t="s">
        <v>176</v>
      </c>
      <c r="D1602" s="69" t="s">
        <v>177</v>
      </c>
      <c r="E1602" s="69"/>
      <c r="F1602" s="68">
        <v>0</v>
      </c>
      <c r="G1602" s="68">
        <v>162896</v>
      </c>
      <c r="H1602" s="68">
        <v>0</v>
      </c>
      <c r="I1602" s="68">
        <v>0</v>
      </c>
      <c r="J1602" s="68">
        <v>0</v>
      </c>
      <c r="K1602" s="68">
        <v>0</v>
      </c>
      <c r="L1602" s="68">
        <v>0</v>
      </c>
      <c r="M1602" s="68">
        <v>0</v>
      </c>
      <c r="N1602" s="68">
        <v>162896</v>
      </c>
    </row>
    <row r="1603" spans="1:14" x14ac:dyDescent="0.25">
      <c r="A1603" s="69" t="s">
        <v>36</v>
      </c>
      <c r="B1603" s="69" t="s">
        <v>322</v>
      </c>
      <c r="C1603" s="69" t="s">
        <v>178</v>
      </c>
      <c r="D1603" s="69" t="s">
        <v>179</v>
      </c>
      <c r="E1603" s="69"/>
      <c r="F1603" s="68">
        <v>10512</v>
      </c>
      <c r="G1603" s="68">
        <v>5904</v>
      </c>
      <c r="H1603" s="68">
        <v>0</v>
      </c>
      <c r="I1603" s="68">
        <v>0</v>
      </c>
      <c r="J1603" s="68">
        <v>21392</v>
      </c>
      <c r="K1603" s="68">
        <v>14480</v>
      </c>
      <c r="L1603" s="68">
        <v>0</v>
      </c>
      <c r="M1603" s="68">
        <v>2160</v>
      </c>
      <c r="N1603" s="68">
        <v>54448</v>
      </c>
    </row>
    <row r="1604" spans="1:14" x14ac:dyDescent="0.25">
      <c r="A1604" s="69" t="s">
        <v>36</v>
      </c>
      <c r="B1604" s="69" t="s">
        <v>322</v>
      </c>
      <c r="C1604" s="69" t="s">
        <v>180</v>
      </c>
      <c r="D1604" s="69" t="s">
        <v>181</v>
      </c>
      <c r="E1604" s="69"/>
      <c r="F1604" s="68">
        <v>0</v>
      </c>
      <c r="G1604" s="68">
        <v>0</v>
      </c>
      <c r="H1604" s="68">
        <v>0</v>
      </c>
      <c r="I1604" s="68">
        <v>0</v>
      </c>
      <c r="J1604" s="68">
        <v>0</v>
      </c>
      <c r="K1604" s="68">
        <v>0</v>
      </c>
      <c r="L1604" s="68">
        <v>0</v>
      </c>
      <c r="M1604" s="68">
        <v>0</v>
      </c>
      <c r="N1604" s="68">
        <v>0</v>
      </c>
    </row>
    <row r="1605" spans="1:14" x14ac:dyDescent="0.25">
      <c r="A1605" s="69" t="s">
        <v>36</v>
      </c>
      <c r="B1605" s="69" t="s">
        <v>322</v>
      </c>
      <c r="C1605" s="69" t="s">
        <v>182</v>
      </c>
      <c r="D1605" s="69" t="s">
        <v>183</v>
      </c>
      <c r="E1605" s="69"/>
      <c r="F1605" s="68">
        <v>0</v>
      </c>
      <c r="G1605" s="68">
        <v>0</v>
      </c>
      <c r="H1605" s="68">
        <v>0</v>
      </c>
      <c r="I1605" s="68">
        <v>0</v>
      </c>
      <c r="J1605" s="68">
        <v>0</v>
      </c>
      <c r="K1605" s="68">
        <v>0</v>
      </c>
      <c r="L1605" s="68">
        <v>0</v>
      </c>
      <c r="M1605" s="68">
        <v>0</v>
      </c>
      <c r="N1605" s="68">
        <v>0</v>
      </c>
    </row>
    <row r="1606" spans="1:14" x14ac:dyDescent="0.25">
      <c r="A1606" s="69" t="s">
        <v>36</v>
      </c>
      <c r="B1606" s="69" t="s">
        <v>322</v>
      </c>
      <c r="C1606" s="69" t="s">
        <v>184</v>
      </c>
      <c r="D1606" s="69" t="s">
        <v>185</v>
      </c>
      <c r="E1606" s="69"/>
      <c r="F1606" s="68">
        <v>0</v>
      </c>
      <c r="G1606" s="68">
        <v>9792</v>
      </c>
      <c r="H1606" s="68">
        <v>0</v>
      </c>
      <c r="I1606" s="68">
        <v>0</v>
      </c>
      <c r="J1606" s="68">
        <v>0</v>
      </c>
      <c r="K1606" s="68">
        <v>18128</v>
      </c>
      <c r="L1606" s="68">
        <v>0</v>
      </c>
      <c r="M1606" s="68">
        <v>0</v>
      </c>
      <c r="N1606" s="68">
        <v>27920</v>
      </c>
    </row>
    <row r="1607" spans="1:14" x14ac:dyDescent="0.25">
      <c r="A1607" s="69" t="s">
        <v>36</v>
      </c>
      <c r="B1607" s="69" t="s">
        <v>322</v>
      </c>
      <c r="C1607" s="69" t="s">
        <v>186</v>
      </c>
      <c r="D1607" s="69" t="s">
        <v>187</v>
      </c>
      <c r="E1607" s="69"/>
      <c r="F1607" s="68">
        <v>0</v>
      </c>
      <c r="G1607" s="68">
        <v>0</v>
      </c>
      <c r="H1607" s="68">
        <v>0</v>
      </c>
      <c r="I1607" s="68">
        <v>0</v>
      </c>
      <c r="J1607" s="68">
        <v>14144</v>
      </c>
      <c r="K1607" s="68">
        <v>0</v>
      </c>
      <c r="L1607" s="68">
        <v>0</v>
      </c>
      <c r="M1607" s="68">
        <v>0</v>
      </c>
      <c r="N1607" s="68">
        <v>14144</v>
      </c>
    </row>
    <row r="1608" spans="1:14" x14ac:dyDescent="0.25">
      <c r="A1608" s="69" t="s">
        <v>36</v>
      </c>
      <c r="B1608" s="69" t="s">
        <v>322</v>
      </c>
      <c r="C1608" s="69" t="s">
        <v>188</v>
      </c>
      <c r="D1608" s="69" t="s">
        <v>189</v>
      </c>
      <c r="E1608" s="69"/>
      <c r="F1608" s="68">
        <v>0</v>
      </c>
      <c r="G1608" s="68">
        <v>10464</v>
      </c>
      <c r="H1608" s="68">
        <v>0</v>
      </c>
      <c r="I1608" s="68">
        <v>0</v>
      </c>
      <c r="J1608" s="68">
        <v>20256</v>
      </c>
      <c r="K1608" s="68">
        <v>0</v>
      </c>
      <c r="L1608" s="68">
        <v>0</v>
      </c>
      <c r="M1608" s="68">
        <v>0</v>
      </c>
      <c r="N1608" s="68">
        <v>30720</v>
      </c>
    </row>
    <row r="1609" spans="1:14" x14ac:dyDescent="0.25">
      <c r="A1609" s="69" t="s">
        <v>36</v>
      </c>
      <c r="B1609" s="69" t="s">
        <v>322</v>
      </c>
      <c r="C1609" s="69" t="s">
        <v>190</v>
      </c>
      <c r="D1609" s="69" t="s">
        <v>191</v>
      </c>
      <c r="E1609" s="69"/>
      <c r="F1609" s="68">
        <v>0</v>
      </c>
      <c r="G1609" s="68">
        <v>0</v>
      </c>
      <c r="H1609" s="68">
        <v>0</v>
      </c>
      <c r="I1609" s="68">
        <v>0</v>
      </c>
      <c r="J1609" s="68">
        <v>0</v>
      </c>
      <c r="K1609" s="68">
        <v>0</v>
      </c>
      <c r="L1609" s="68">
        <v>0</v>
      </c>
      <c r="M1609" s="68">
        <v>0</v>
      </c>
      <c r="N1609" s="68">
        <v>0</v>
      </c>
    </row>
    <row r="1610" spans="1:14" x14ac:dyDescent="0.25">
      <c r="A1610" s="69" t="s">
        <v>36</v>
      </c>
      <c r="B1610" s="69" t="s">
        <v>322</v>
      </c>
      <c r="C1610" s="69" t="s">
        <v>192</v>
      </c>
      <c r="D1610" s="69" t="s">
        <v>193</v>
      </c>
      <c r="E1610" s="69"/>
      <c r="F1610" s="68">
        <v>0</v>
      </c>
      <c r="G1610" s="68">
        <v>4608</v>
      </c>
      <c r="H1610" s="68">
        <v>0</v>
      </c>
      <c r="I1610" s="68">
        <v>0</v>
      </c>
      <c r="J1610" s="68">
        <v>0</v>
      </c>
      <c r="K1610" s="68">
        <v>19712</v>
      </c>
      <c r="L1610" s="68">
        <v>0</v>
      </c>
      <c r="M1610" s="68">
        <v>0</v>
      </c>
      <c r="N1610" s="68">
        <v>24320</v>
      </c>
    </row>
    <row r="1611" spans="1:14" x14ac:dyDescent="0.25">
      <c r="A1611" s="69" t="s">
        <v>36</v>
      </c>
      <c r="B1611" s="69" t="s">
        <v>322</v>
      </c>
      <c r="C1611" s="69" t="s">
        <v>194</v>
      </c>
      <c r="D1611" s="69" t="s">
        <v>195</v>
      </c>
      <c r="E1611" s="69"/>
      <c r="F1611" s="68">
        <v>221088</v>
      </c>
      <c r="G1611" s="68">
        <v>0</v>
      </c>
      <c r="H1611" s="68">
        <v>0</v>
      </c>
      <c r="I1611" s="68">
        <v>79158</v>
      </c>
      <c r="J1611" s="68">
        <v>0</v>
      </c>
      <c r="K1611" s="68">
        <v>0</v>
      </c>
      <c r="L1611" s="68">
        <v>0</v>
      </c>
      <c r="M1611" s="68">
        <v>0</v>
      </c>
      <c r="N1611" s="68">
        <v>300246</v>
      </c>
    </row>
    <row r="1612" spans="1:14" x14ac:dyDescent="0.25">
      <c r="A1612" s="69" t="s">
        <v>36</v>
      </c>
      <c r="B1612" s="69" t="s">
        <v>322</v>
      </c>
      <c r="C1612" s="69" t="s">
        <v>196</v>
      </c>
      <c r="D1612" s="69" t="s">
        <v>197</v>
      </c>
      <c r="E1612" s="69"/>
      <c r="F1612" s="68">
        <v>98064</v>
      </c>
      <c r="G1612" s="68">
        <v>0</v>
      </c>
      <c r="H1612" s="68">
        <v>0</v>
      </c>
      <c r="I1612" s="68">
        <v>0</v>
      </c>
      <c r="J1612" s="68">
        <v>0</v>
      </c>
      <c r="K1612" s="68">
        <v>0</v>
      </c>
      <c r="L1612" s="68">
        <v>0</v>
      </c>
      <c r="M1612" s="68">
        <v>0</v>
      </c>
      <c r="N1612" s="68">
        <v>98064</v>
      </c>
    </row>
    <row r="1613" spans="1:14" x14ac:dyDescent="0.25">
      <c r="A1613" s="69" t="s">
        <v>36</v>
      </c>
      <c r="B1613" s="69" t="s">
        <v>322</v>
      </c>
      <c r="C1613" s="69" t="s">
        <v>198</v>
      </c>
      <c r="D1613" s="69" t="s">
        <v>199</v>
      </c>
      <c r="E1613" s="69"/>
      <c r="F1613" s="68">
        <v>0</v>
      </c>
      <c r="G1613" s="68">
        <v>0</v>
      </c>
      <c r="H1613" s="68">
        <v>0</v>
      </c>
      <c r="I1613" s="68">
        <v>0</v>
      </c>
      <c r="J1613" s="68">
        <v>0</v>
      </c>
      <c r="K1613" s="68">
        <v>11392</v>
      </c>
      <c r="L1613" s="68">
        <v>0</v>
      </c>
      <c r="M1613" s="68">
        <v>0</v>
      </c>
      <c r="N1613" s="68">
        <v>11392</v>
      </c>
    </row>
    <row r="1614" spans="1:14" x14ac:dyDescent="0.25">
      <c r="A1614" s="69" t="s">
        <v>36</v>
      </c>
      <c r="B1614" s="69" t="s">
        <v>322</v>
      </c>
      <c r="C1614" s="69" t="s">
        <v>200</v>
      </c>
      <c r="D1614" s="69" t="s">
        <v>201</v>
      </c>
      <c r="E1614" s="69"/>
      <c r="F1614" s="68">
        <v>0</v>
      </c>
      <c r="G1614" s="68">
        <v>0</v>
      </c>
      <c r="H1614" s="68">
        <v>0</v>
      </c>
      <c r="I1614" s="68">
        <v>0</v>
      </c>
      <c r="J1614" s="68">
        <v>0</v>
      </c>
      <c r="K1614" s="68">
        <v>0</v>
      </c>
      <c r="L1614" s="68">
        <v>0</v>
      </c>
      <c r="M1614" s="68">
        <v>0</v>
      </c>
      <c r="N1614" s="68">
        <v>0</v>
      </c>
    </row>
    <row r="1615" spans="1:14" x14ac:dyDescent="0.25">
      <c r="A1615" s="69" t="s">
        <v>36</v>
      </c>
      <c r="B1615" s="69" t="s">
        <v>322</v>
      </c>
      <c r="C1615" s="69" t="s">
        <v>202</v>
      </c>
      <c r="D1615" s="69" t="s">
        <v>203</v>
      </c>
      <c r="E1615" s="69"/>
      <c r="F1615" s="68">
        <v>7728</v>
      </c>
      <c r="G1615" s="68">
        <v>0</v>
      </c>
      <c r="H1615" s="68">
        <v>0</v>
      </c>
      <c r="I1615" s="68">
        <v>0</v>
      </c>
      <c r="J1615" s="68">
        <v>0</v>
      </c>
      <c r="K1615" s="68">
        <v>50064</v>
      </c>
      <c r="L1615" s="68">
        <v>0</v>
      </c>
      <c r="M1615" s="68">
        <v>480</v>
      </c>
      <c r="N1615" s="68">
        <v>58272</v>
      </c>
    </row>
    <row r="1616" spans="1:14" x14ac:dyDescent="0.25">
      <c r="A1616" s="69" t="s">
        <v>36</v>
      </c>
      <c r="B1616" s="69" t="s">
        <v>322</v>
      </c>
      <c r="C1616" s="69" t="s">
        <v>204</v>
      </c>
      <c r="D1616" s="69" t="s">
        <v>205</v>
      </c>
      <c r="E1616" s="69"/>
      <c r="F1616" s="68">
        <v>0</v>
      </c>
      <c r="G1616" s="68">
        <v>0</v>
      </c>
      <c r="H1616" s="68">
        <v>0</v>
      </c>
      <c r="I1616" s="68">
        <v>0</v>
      </c>
      <c r="J1616" s="68">
        <v>0</v>
      </c>
      <c r="K1616" s="68">
        <v>16400</v>
      </c>
      <c r="L1616" s="68">
        <v>0</v>
      </c>
      <c r="M1616" s="68">
        <v>0</v>
      </c>
      <c r="N1616" s="68">
        <v>16400</v>
      </c>
    </row>
    <row r="1617" spans="1:14" x14ac:dyDescent="0.25">
      <c r="A1617" s="69" t="s">
        <v>36</v>
      </c>
      <c r="B1617" s="69" t="s">
        <v>322</v>
      </c>
      <c r="C1617" s="69" t="s">
        <v>206</v>
      </c>
      <c r="D1617" s="69" t="s">
        <v>207</v>
      </c>
      <c r="E1617" s="69"/>
      <c r="F1617" s="68">
        <v>0</v>
      </c>
      <c r="G1617" s="68">
        <v>0</v>
      </c>
      <c r="H1617" s="68">
        <v>0</v>
      </c>
      <c r="I1617" s="68">
        <v>0</v>
      </c>
      <c r="J1617" s="68">
        <v>0</v>
      </c>
      <c r="K1617" s="68">
        <v>27984</v>
      </c>
      <c r="L1617" s="68">
        <v>0</v>
      </c>
      <c r="M1617" s="68">
        <v>0</v>
      </c>
      <c r="N1617" s="68">
        <v>27984</v>
      </c>
    </row>
    <row r="1618" spans="1:14" x14ac:dyDescent="0.25">
      <c r="A1618" s="69" t="s">
        <v>36</v>
      </c>
      <c r="B1618" s="69" t="s">
        <v>322</v>
      </c>
      <c r="C1618" s="69" t="s">
        <v>208</v>
      </c>
      <c r="D1618" s="69" t="s">
        <v>209</v>
      </c>
      <c r="E1618" s="69"/>
      <c r="F1618" s="68">
        <v>0</v>
      </c>
      <c r="G1618" s="68">
        <v>122224</v>
      </c>
      <c r="H1618" s="68">
        <v>74188</v>
      </c>
      <c r="I1618" s="68">
        <v>0</v>
      </c>
      <c r="J1618" s="68">
        <v>0</v>
      </c>
      <c r="K1618" s="68">
        <v>0</v>
      </c>
      <c r="L1618" s="68">
        <v>0</v>
      </c>
      <c r="M1618" s="68">
        <v>0</v>
      </c>
      <c r="N1618" s="68">
        <v>196412</v>
      </c>
    </row>
    <row r="1619" spans="1:14" x14ac:dyDescent="0.25">
      <c r="A1619" s="69" t="s">
        <v>36</v>
      </c>
      <c r="B1619" s="69" t="s">
        <v>322</v>
      </c>
      <c r="C1619" s="69" t="s">
        <v>210</v>
      </c>
      <c r="D1619" s="69" t="s">
        <v>211</v>
      </c>
      <c r="E1619" s="69"/>
      <c r="F1619" s="68">
        <v>0</v>
      </c>
      <c r="G1619" s="68">
        <v>0</v>
      </c>
      <c r="H1619" s="68">
        <v>0</v>
      </c>
      <c r="I1619" s="68">
        <v>0</v>
      </c>
      <c r="J1619" s="68">
        <v>21104</v>
      </c>
      <c r="K1619" s="68">
        <v>0</v>
      </c>
      <c r="L1619" s="68">
        <v>0</v>
      </c>
      <c r="M1619" s="68">
        <v>0</v>
      </c>
      <c r="N1619" s="68">
        <v>21104</v>
      </c>
    </row>
    <row r="1620" spans="1:14" x14ac:dyDescent="0.25">
      <c r="A1620" s="69" t="s">
        <v>36</v>
      </c>
      <c r="B1620" s="69" t="s">
        <v>322</v>
      </c>
      <c r="C1620" s="69" t="s">
        <v>212</v>
      </c>
      <c r="D1620" s="69" t="s">
        <v>213</v>
      </c>
      <c r="E1620" s="69"/>
      <c r="F1620" s="68">
        <v>0</v>
      </c>
      <c r="G1620" s="68">
        <v>0</v>
      </c>
      <c r="H1620" s="68">
        <v>0</v>
      </c>
      <c r="I1620" s="68">
        <v>0</v>
      </c>
      <c r="J1620" s="68">
        <v>0</v>
      </c>
      <c r="K1620" s="68">
        <v>0</v>
      </c>
      <c r="L1620" s="68">
        <v>0</v>
      </c>
      <c r="M1620" s="68">
        <v>0</v>
      </c>
      <c r="N1620" s="68">
        <v>0</v>
      </c>
    </row>
    <row r="1621" spans="1:14" x14ac:dyDescent="0.25">
      <c r="A1621" s="69" t="s">
        <v>36</v>
      </c>
      <c r="B1621" s="69" t="s">
        <v>322</v>
      </c>
      <c r="C1621" s="69" t="s">
        <v>214</v>
      </c>
      <c r="D1621" s="69" t="s">
        <v>215</v>
      </c>
      <c r="E1621" s="69"/>
      <c r="F1621" s="68">
        <v>0</v>
      </c>
      <c r="G1621" s="68">
        <v>0</v>
      </c>
      <c r="H1621" s="68">
        <v>0</v>
      </c>
      <c r="I1621" s="68">
        <v>0</v>
      </c>
      <c r="J1621" s="68">
        <v>4256</v>
      </c>
      <c r="K1621" s="68">
        <v>0</v>
      </c>
      <c r="L1621" s="68">
        <v>0</v>
      </c>
      <c r="M1621" s="68">
        <v>0</v>
      </c>
      <c r="N1621" s="68">
        <v>4256</v>
      </c>
    </row>
    <row r="1622" spans="1:14" x14ac:dyDescent="0.25">
      <c r="A1622" s="69" t="s">
        <v>36</v>
      </c>
      <c r="B1622" s="69" t="s">
        <v>322</v>
      </c>
      <c r="C1622" s="69" t="s">
        <v>216</v>
      </c>
      <c r="D1622" s="69" t="s">
        <v>217</v>
      </c>
      <c r="E1622" s="69"/>
      <c r="F1622" s="68">
        <v>5680</v>
      </c>
      <c r="G1622" s="68">
        <v>0</v>
      </c>
      <c r="H1622" s="68">
        <v>0</v>
      </c>
      <c r="I1622" s="68">
        <v>0</v>
      </c>
      <c r="J1622" s="68">
        <v>0</v>
      </c>
      <c r="K1622" s="68">
        <v>0</v>
      </c>
      <c r="L1622" s="68">
        <v>0</v>
      </c>
      <c r="M1622" s="68">
        <v>0</v>
      </c>
      <c r="N1622" s="68">
        <v>5680</v>
      </c>
    </row>
    <row r="1623" spans="1:14" x14ac:dyDescent="0.25">
      <c r="A1623" s="69" t="s">
        <v>36</v>
      </c>
      <c r="B1623" s="69" t="s">
        <v>322</v>
      </c>
      <c r="C1623" s="69" t="s">
        <v>218</v>
      </c>
      <c r="D1623" s="69" t="s">
        <v>219</v>
      </c>
      <c r="E1623" s="69"/>
      <c r="F1623" s="68">
        <v>49248</v>
      </c>
      <c r="G1623" s="68">
        <v>0</v>
      </c>
      <c r="H1623" s="68">
        <v>0</v>
      </c>
      <c r="I1623" s="68">
        <v>0</v>
      </c>
      <c r="J1623" s="68">
        <v>0</v>
      </c>
      <c r="K1623" s="68">
        <v>0</v>
      </c>
      <c r="L1623" s="68">
        <v>21084</v>
      </c>
      <c r="M1623" s="68">
        <v>0</v>
      </c>
      <c r="N1623" s="68">
        <v>70332</v>
      </c>
    </row>
    <row r="1624" spans="1:14" x14ac:dyDescent="0.25">
      <c r="A1624" s="69" t="s">
        <v>36</v>
      </c>
      <c r="B1624" s="69" t="s">
        <v>322</v>
      </c>
      <c r="C1624" s="69" t="s">
        <v>220</v>
      </c>
      <c r="D1624" s="69" t="s">
        <v>221</v>
      </c>
      <c r="E1624" s="69"/>
      <c r="F1624" s="68">
        <v>299712</v>
      </c>
      <c r="G1624" s="68">
        <v>0</v>
      </c>
      <c r="H1624" s="68">
        <v>0</v>
      </c>
      <c r="I1624" s="68">
        <v>0</v>
      </c>
      <c r="J1624" s="68">
        <v>0</v>
      </c>
      <c r="K1624" s="68">
        <v>0</v>
      </c>
      <c r="L1624" s="68">
        <v>0</v>
      </c>
      <c r="M1624" s="68">
        <v>0</v>
      </c>
      <c r="N1624" s="68">
        <v>299712</v>
      </c>
    </row>
    <row r="1625" spans="1:14" x14ac:dyDescent="0.25">
      <c r="A1625" s="69" t="s">
        <v>36</v>
      </c>
      <c r="B1625" s="69" t="s">
        <v>322</v>
      </c>
      <c r="C1625" s="69" t="s">
        <v>222</v>
      </c>
      <c r="D1625" s="69" t="s">
        <v>223</v>
      </c>
      <c r="E1625" s="69"/>
      <c r="F1625" s="68">
        <v>89568</v>
      </c>
      <c r="G1625" s="68">
        <v>0</v>
      </c>
      <c r="H1625" s="68">
        <v>0</v>
      </c>
      <c r="I1625" s="68">
        <v>0</v>
      </c>
      <c r="J1625" s="68">
        <v>0</v>
      </c>
      <c r="K1625" s="68">
        <v>0</v>
      </c>
      <c r="L1625" s="68">
        <v>0</v>
      </c>
      <c r="M1625" s="68">
        <v>0</v>
      </c>
      <c r="N1625" s="68">
        <v>89568</v>
      </c>
    </row>
    <row r="1626" spans="1:14" x14ac:dyDescent="0.25">
      <c r="A1626" s="69" t="s">
        <v>36</v>
      </c>
      <c r="B1626" s="69" t="s">
        <v>322</v>
      </c>
      <c r="C1626" s="69" t="s">
        <v>224</v>
      </c>
      <c r="D1626" s="69" t="s">
        <v>225</v>
      </c>
      <c r="E1626" s="69"/>
      <c r="F1626" s="68">
        <v>0</v>
      </c>
      <c r="G1626" s="68">
        <v>0</v>
      </c>
      <c r="H1626" s="68">
        <v>0</v>
      </c>
      <c r="I1626" s="68">
        <v>0</v>
      </c>
      <c r="J1626" s="68">
        <v>0</v>
      </c>
      <c r="K1626" s="68">
        <v>0</v>
      </c>
      <c r="L1626" s="68">
        <v>0</v>
      </c>
      <c r="M1626" s="68">
        <v>0</v>
      </c>
      <c r="N1626" s="68">
        <v>0</v>
      </c>
    </row>
    <row r="1627" spans="1:14" x14ac:dyDescent="0.25">
      <c r="A1627" s="69" t="s">
        <v>36</v>
      </c>
      <c r="B1627" s="69" t="s">
        <v>322</v>
      </c>
      <c r="C1627" s="69" t="s">
        <v>226</v>
      </c>
      <c r="D1627" s="69" t="s">
        <v>227</v>
      </c>
      <c r="E1627" s="69"/>
      <c r="F1627" s="68">
        <v>786784</v>
      </c>
      <c r="G1627" s="68">
        <v>315888</v>
      </c>
      <c r="H1627" s="68">
        <v>74188</v>
      </c>
      <c r="I1627" s="68">
        <v>79158</v>
      </c>
      <c r="J1627" s="68">
        <v>82272</v>
      </c>
      <c r="K1627" s="68">
        <v>158160</v>
      </c>
      <c r="L1627" s="68">
        <v>21084</v>
      </c>
      <c r="M1627" s="68">
        <v>2640</v>
      </c>
      <c r="N1627" s="68">
        <v>1520174</v>
      </c>
    </row>
    <row r="1628" spans="1:14" x14ac:dyDescent="0.25">
      <c r="D1628" s="67" t="s">
        <v>228</v>
      </c>
      <c r="E1628" s="67"/>
    </row>
    <row r="1629" spans="1:14" x14ac:dyDescent="0.25">
      <c r="A1629" s="69" t="s">
        <v>36</v>
      </c>
      <c r="B1629" s="69" t="s">
        <v>322</v>
      </c>
      <c r="C1629" s="69" t="s">
        <v>229</v>
      </c>
      <c r="D1629" s="69" t="s">
        <v>230</v>
      </c>
      <c r="E1629" s="69"/>
      <c r="F1629" s="68">
        <v>0</v>
      </c>
      <c r="G1629" s="68">
        <v>0</v>
      </c>
      <c r="H1629" s="68">
        <v>0</v>
      </c>
      <c r="I1629" s="68">
        <v>0</v>
      </c>
      <c r="J1629" s="68">
        <v>0</v>
      </c>
      <c r="K1629" s="68">
        <v>0</v>
      </c>
      <c r="L1629" s="68">
        <v>0</v>
      </c>
      <c r="M1629" s="68">
        <v>0</v>
      </c>
      <c r="N1629" s="68">
        <v>0</v>
      </c>
    </row>
    <row r="1630" spans="1:14" x14ac:dyDescent="0.25">
      <c r="A1630" s="69" t="s">
        <v>36</v>
      </c>
      <c r="B1630" s="69" t="s">
        <v>322</v>
      </c>
      <c r="C1630" s="69" t="s">
        <v>231</v>
      </c>
      <c r="D1630" s="69" t="s">
        <v>232</v>
      </c>
      <c r="E1630" s="69"/>
      <c r="F1630" s="68">
        <v>0</v>
      </c>
      <c r="G1630" s="68">
        <v>0</v>
      </c>
      <c r="H1630" s="68">
        <v>0</v>
      </c>
      <c r="I1630" s="68">
        <v>0</v>
      </c>
      <c r="J1630" s="68">
        <v>0</v>
      </c>
      <c r="K1630" s="68">
        <v>0</v>
      </c>
      <c r="L1630" s="68">
        <v>0</v>
      </c>
      <c r="M1630" s="68">
        <v>0</v>
      </c>
      <c r="N1630" s="68">
        <v>0</v>
      </c>
    </row>
    <row r="1631" spans="1:14" x14ac:dyDescent="0.25">
      <c r="A1631" s="69" t="s">
        <v>36</v>
      </c>
      <c r="B1631" s="69" t="s">
        <v>322</v>
      </c>
      <c r="C1631" s="69" t="s">
        <v>233</v>
      </c>
      <c r="D1631" s="69" t="s">
        <v>234</v>
      </c>
      <c r="E1631" s="69"/>
      <c r="F1631" s="68">
        <v>0</v>
      </c>
      <c r="G1631" s="68">
        <v>0</v>
      </c>
      <c r="H1631" s="68">
        <v>0</v>
      </c>
      <c r="I1631" s="68">
        <v>0</v>
      </c>
      <c r="J1631" s="68">
        <v>0</v>
      </c>
      <c r="K1631" s="68">
        <v>0</v>
      </c>
      <c r="L1631" s="68">
        <v>0</v>
      </c>
      <c r="M1631" s="68">
        <v>0</v>
      </c>
      <c r="N1631" s="68">
        <v>0</v>
      </c>
    </row>
    <row r="1632" spans="1:14" x14ac:dyDescent="0.25">
      <c r="A1632" s="69" t="s">
        <v>36</v>
      </c>
      <c r="B1632" s="69" t="s">
        <v>322</v>
      </c>
      <c r="C1632" s="69" t="s">
        <v>235</v>
      </c>
      <c r="D1632" s="69" t="s">
        <v>236</v>
      </c>
      <c r="E1632" s="69"/>
      <c r="F1632" s="68">
        <v>0</v>
      </c>
      <c r="G1632" s="68">
        <v>0</v>
      </c>
      <c r="H1632" s="68">
        <v>0</v>
      </c>
      <c r="I1632" s="68">
        <v>0</v>
      </c>
      <c r="J1632" s="68">
        <v>0</v>
      </c>
      <c r="K1632" s="68">
        <v>0</v>
      </c>
      <c r="L1632" s="68">
        <v>0</v>
      </c>
      <c r="M1632" s="68">
        <v>0</v>
      </c>
      <c r="N1632" s="68">
        <v>0</v>
      </c>
    </row>
    <row r="1633" spans="1:14" x14ac:dyDescent="0.25">
      <c r="A1633" s="69" t="s">
        <v>36</v>
      </c>
      <c r="B1633" s="69" t="s">
        <v>322</v>
      </c>
      <c r="C1633" s="69" t="s">
        <v>237</v>
      </c>
      <c r="D1633" s="69" t="s">
        <v>238</v>
      </c>
      <c r="E1633" s="69"/>
      <c r="F1633" s="68">
        <v>0</v>
      </c>
      <c r="G1633" s="68">
        <v>0</v>
      </c>
      <c r="H1633" s="68">
        <v>0</v>
      </c>
      <c r="I1633" s="68">
        <v>0</v>
      </c>
      <c r="J1633" s="68">
        <v>0</v>
      </c>
      <c r="K1633" s="68">
        <v>0</v>
      </c>
      <c r="L1633" s="68">
        <v>0</v>
      </c>
      <c r="M1633" s="68">
        <v>0</v>
      </c>
      <c r="N1633" s="68">
        <v>0</v>
      </c>
    </row>
    <row r="1636" spans="1:14" x14ac:dyDescent="0.25">
      <c r="A1636" s="67" t="s">
        <v>323</v>
      </c>
    </row>
    <row r="1637" spans="1:14" x14ac:dyDescent="0.25">
      <c r="A1637" s="69" t="s">
        <v>0</v>
      </c>
      <c r="B1637" s="69" t="s">
        <v>162</v>
      </c>
      <c r="C1637" s="69" t="s">
        <v>115</v>
      </c>
      <c r="D1637" s="67" t="s">
        <v>129</v>
      </c>
      <c r="E1637" s="67"/>
      <c r="F1637" s="68" t="s">
        <v>163</v>
      </c>
      <c r="G1637" s="68" t="s">
        <v>164</v>
      </c>
      <c r="H1637" s="68" t="s">
        <v>165</v>
      </c>
      <c r="I1637" s="68" t="s">
        <v>166</v>
      </c>
      <c r="J1637" s="68" t="s">
        <v>167</v>
      </c>
      <c r="K1637" s="68" t="s">
        <v>168</v>
      </c>
      <c r="L1637" s="68" t="s">
        <v>169</v>
      </c>
      <c r="M1637" s="68" t="s">
        <v>170</v>
      </c>
      <c r="N1637" s="68" t="s">
        <v>1</v>
      </c>
    </row>
    <row r="1638" spans="1:14" x14ac:dyDescent="0.25">
      <c r="A1638" s="69" t="s">
        <v>18</v>
      </c>
      <c r="B1638" s="69" t="s">
        <v>324</v>
      </c>
      <c r="C1638" s="69" t="s">
        <v>172</v>
      </c>
      <c r="D1638" s="69" t="s">
        <v>173</v>
      </c>
      <c r="E1638" s="69"/>
      <c r="F1638" s="68">
        <v>5176</v>
      </c>
      <c r="G1638" s="68">
        <v>0</v>
      </c>
      <c r="H1638" s="68">
        <v>0</v>
      </c>
      <c r="I1638" s="68">
        <v>0</v>
      </c>
      <c r="J1638" s="68">
        <v>67536</v>
      </c>
      <c r="K1638" s="68">
        <v>0</v>
      </c>
      <c r="L1638" s="68">
        <v>620</v>
      </c>
      <c r="M1638" s="68">
        <v>0</v>
      </c>
      <c r="N1638" s="68">
        <v>73332</v>
      </c>
    </row>
    <row r="1639" spans="1:14" x14ac:dyDescent="0.25">
      <c r="A1639" s="69" t="s">
        <v>18</v>
      </c>
      <c r="B1639" s="69" t="s">
        <v>324</v>
      </c>
      <c r="C1639" s="69" t="s">
        <v>174</v>
      </c>
      <c r="D1639" s="69" t="s">
        <v>175</v>
      </c>
      <c r="E1639" s="69"/>
      <c r="F1639" s="68">
        <v>0</v>
      </c>
      <c r="G1639" s="68">
        <v>0</v>
      </c>
      <c r="H1639" s="68">
        <v>0</v>
      </c>
      <c r="I1639" s="68">
        <v>0</v>
      </c>
      <c r="J1639" s="68">
        <v>155040</v>
      </c>
      <c r="K1639" s="68">
        <v>0</v>
      </c>
      <c r="L1639" s="68">
        <v>33168</v>
      </c>
      <c r="M1639" s="68">
        <v>0</v>
      </c>
      <c r="N1639" s="68">
        <v>188208</v>
      </c>
    </row>
    <row r="1640" spans="1:14" x14ac:dyDescent="0.25">
      <c r="A1640" s="69" t="s">
        <v>18</v>
      </c>
      <c r="B1640" s="69" t="s">
        <v>324</v>
      </c>
      <c r="C1640" s="69" t="s">
        <v>176</v>
      </c>
      <c r="D1640" s="69" t="s">
        <v>177</v>
      </c>
      <c r="E1640" s="69"/>
      <c r="F1640" s="68">
        <v>0</v>
      </c>
      <c r="G1640" s="68">
        <v>366528</v>
      </c>
      <c r="H1640" s="68">
        <v>0</v>
      </c>
      <c r="I1640" s="68">
        <v>0</v>
      </c>
      <c r="J1640" s="68">
        <v>0</v>
      </c>
      <c r="K1640" s="68">
        <v>1056</v>
      </c>
      <c r="L1640" s="68">
        <v>0</v>
      </c>
      <c r="M1640" s="68">
        <v>0</v>
      </c>
      <c r="N1640" s="68">
        <v>367584</v>
      </c>
    </row>
    <row r="1641" spans="1:14" x14ac:dyDescent="0.25">
      <c r="A1641" s="69" t="s">
        <v>18</v>
      </c>
      <c r="B1641" s="69" t="s">
        <v>324</v>
      </c>
      <c r="C1641" s="69" t="s">
        <v>178</v>
      </c>
      <c r="D1641" s="69" t="s">
        <v>179</v>
      </c>
      <c r="E1641" s="69"/>
      <c r="F1641" s="68">
        <v>24576</v>
      </c>
      <c r="G1641" s="68">
        <v>119904</v>
      </c>
      <c r="H1641" s="68">
        <v>0</v>
      </c>
      <c r="I1641" s="68">
        <v>0</v>
      </c>
      <c r="J1641" s="68">
        <v>117424</v>
      </c>
      <c r="K1641" s="68">
        <v>4400</v>
      </c>
      <c r="L1641" s="68">
        <v>898</v>
      </c>
      <c r="M1641" s="68">
        <v>0</v>
      </c>
      <c r="N1641" s="68">
        <v>267202</v>
      </c>
    </row>
    <row r="1642" spans="1:14" x14ac:dyDescent="0.25">
      <c r="A1642" s="69" t="s">
        <v>18</v>
      </c>
      <c r="B1642" s="69" t="s">
        <v>324</v>
      </c>
      <c r="C1642" s="69" t="s">
        <v>180</v>
      </c>
      <c r="D1642" s="69" t="s">
        <v>181</v>
      </c>
      <c r="E1642" s="69"/>
      <c r="F1642" s="68">
        <v>0</v>
      </c>
      <c r="G1642" s="68">
        <v>0</v>
      </c>
      <c r="H1642" s="68">
        <v>0</v>
      </c>
      <c r="I1642" s="68">
        <v>0</v>
      </c>
      <c r="J1642" s="68">
        <v>0</v>
      </c>
      <c r="K1642" s="68">
        <v>0</v>
      </c>
      <c r="L1642" s="68">
        <v>0</v>
      </c>
      <c r="M1642" s="68">
        <v>0</v>
      </c>
      <c r="N1642" s="68">
        <v>0</v>
      </c>
    </row>
    <row r="1643" spans="1:14" x14ac:dyDescent="0.25">
      <c r="A1643" s="69" t="s">
        <v>18</v>
      </c>
      <c r="B1643" s="69" t="s">
        <v>324</v>
      </c>
      <c r="C1643" s="69" t="s">
        <v>182</v>
      </c>
      <c r="D1643" s="69" t="s">
        <v>183</v>
      </c>
      <c r="E1643" s="69"/>
      <c r="F1643" s="68">
        <v>2976</v>
      </c>
      <c r="G1643" s="68">
        <v>0</v>
      </c>
      <c r="H1643" s="68">
        <v>0</v>
      </c>
      <c r="I1643" s="68">
        <v>0</v>
      </c>
      <c r="J1643" s="68">
        <v>2976</v>
      </c>
      <c r="K1643" s="68">
        <v>0</v>
      </c>
      <c r="L1643" s="68">
        <v>0</v>
      </c>
      <c r="M1643" s="68">
        <v>0</v>
      </c>
      <c r="N1643" s="68">
        <v>5952</v>
      </c>
    </row>
    <row r="1644" spans="1:14" x14ac:dyDescent="0.25">
      <c r="A1644" s="69" t="s">
        <v>18</v>
      </c>
      <c r="B1644" s="69" t="s">
        <v>324</v>
      </c>
      <c r="C1644" s="69" t="s">
        <v>184</v>
      </c>
      <c r="D1644" s="69" t="s">
        <v>185</v>
      </c>
      <c r="E1644" s="69"/>
      <c r="F1644" s="68">
        <v>0</v>
      </c>
      <c r="G1644" s="68">
        <v>8400</v>
      </c>
      <c r="H1644" s="68">
        <v>0</v>
      </c>
      <c r="I1644" s="68">
        <v>0</v>
      </c>
      <c r="J1644" s="68">
        <v>0</v>
      </c>
      <c r="K1644" s="68">
        <v>33856</v>
      </c>
      <c r="L1644" s="68">
        <v>0</v>
      </c>
      <c r="M1644" s="68">
        <v>104589</v>
      </c>
      <c r="N1644" s="68">
        <v>146845</v>
      </c>
    </row>
    <row r="1645" spans="1:14" x14ac:dyDescent="0.25">
      <c r="A1645" s="69" t="s">
        <v>18</v>
      </c>
      <c r="B1645" s="69" t="s">
        <v>324</v>
      </c>
      <c r="C1645" s="69" t="s">
        <v>186</v>
      </c>
      <c r="D1645" s="69" t="s">
        <v>187</v>
      </c>
      <c r="E1645" s="69"/>
      <c r="F1645" s="68">
        <v>0</v>
      </c>
      <c r="G1645" s="68">
        <v>0</v>
      </c>
      <c r="H1645" s="68">
        <v>0</v>
      </c>
      <c r="I1645" s="68">
        <v>0</v>
      </c>
      <c r="J1645" s="68">
        <v>29136</v>
      </c>
      <c r="K1645" s="68">
        <v>0</v>
      </c>
      <c r="L1645" s="68">
        <v>84752</v>
      </c>
      <c r="M1645" s="68">
        <v>0</v>
      </c>
      <c r="N1645" s="68">
        <v>113888</v>
      </c>
    </row>
    <row r="1646" spans="1:14" x14ac:dyDescent="0.25">
      <c r="A1646" s="69" t="s">
        <v>18</v>
      </c>
      <c r="B1646" s="69" t="s">
        <v>324</v>
      </c>
      <c r="C1646" s="69" t="s">
        <v>188</v>
      </c>
      <c r="D1646" s="69" t="s">
        <v>189</v>
      </c>
      <c r="E1646" s="69"/>
      <c r="F1646" s="68">
        <v>9648</v>
      </c>
      <c r="G1646" s="68">
        <v>13776</v>
      </c>
      <c r="H1646" s="68">
        <v>0</v>
      </c>
      <c r="I1646" s="68">
        <v>0</v>
      </c>
      <c r="J1646" s="68">
        <v>139184</v>
      </c>
      <c r="K1646" s="68">
        <v>0</v>
      </c>
      <c r="L1646" s="68">
        <v>0</v>
      </c>
      <c r="M1646" s="68">
        <v>0</v>
      </c>
      <c r="N1646" s="68">
        <v>162608</v>
      </c>
    </row>
    <row r="1647" spans="1:14" x14ac:dyDescent="0.25">
      <c r="A1647" s="69" t="s">
        <v>18</v>
      </c>
      <c r="B1647" s="69" t="s">
        <v>324</v>
      </c>
      <c r="C1647" s="69" t="s">
        <v>190</v>
      </c>
      <c r="D1647" s="69" t="s">
        <v>191</v>
      </c>
      <c r="E1647" s="69"/>
      <c r="F1647" s="68">
        <v>0</v>
      </c>
      <c r="G1647" s="68">
        <v>0</v>
      </c>
      <c r="H1647" s="68">
        <v>0</v>
      </c>
      <c r="I1647" s="68">
        <v>0</v>
      </c>
      <c r="J1647" s="68">
        <v>0</v>
      </c>
      <c r="K1647" s="68">
        <v>0</v>
      </c>
      <c r="L1647" s="68">
        <v>0</v>
      </c>
      <c r="M1647" s="68">
        <v>0</v>
      </c>
      <c r="N1647" s="68">
        <v>0</v>
      </c>
    </row>
    <row r="1648" spans="1:14" x14ac:dyDescent="0.25">
      <c r="A1648" s="69" t="s">
        <v>18</v>
      </c>
      <c r="B1648" s="69" t="s">
        <v>324</v>
      </c>
      <c r="C1648" s="69" t="s">
        <v>192</v>
      </c>
      <c r="D1648" s="69" t="s">
        <v>193</v>
      </c>
      <c r="E1648" s="69"/>
      <c r="F1648" s="68">
        <v>0</v>
      </c>
      <c r="G1648" s="68">
        <v>0</v>
      </c>
      <c r="H1648" s="68">
        <v>0</v>
      </c>
      <c r="I1648" s="68">
        <v>0</v>
      </c>
      <c r="J1648" s="68">
        <v>0</v>
      </c>
      <c r="K1648" s="68">
        <v>148224</v>
      </c>
      <c r="L1648" s="68">
        <v>0</v>
      </c>
      <c r="M1648" s="68">
        <v>0</v>
      </c>
      <c r="N1648" s="68">
        <v>148224</v>
      </c>
    </row>
    <row r="1649" spans="1:14" x14ac:dyDescent="0.25">
      <c r="A1649" s="69" t="s">
        <v>18</v>
      </c>
      <c r="B1649" s="69" t="s">
        <v>324</v>
      </c>
      <c r="C1649" s="69" t="s">
        <v>194</v>
      </c>
      <c r="D1649" s="69" t="s">
        <v>195</v>
      </c>
      <c r="E1649" s="69"/>
      <c r="F1649" s="68">
        <v>325680</v>
      </c>
      <c r="G1649" s="68">
        <v>0</v>
      </c>
      <c r="H1649" s="68">
        <v>0</v>
      </c>
      <c r="I1649" s="68">
        <v>51800</v>
      </c>
      <c r="J1649" s="68">
        <v>0</v>
      </c>
      <c r="K1649" s="68">
        <v>0</v>
      </c>
      <c r="L1649" s="68">
        <v>0</v>
      </c>
      <c r="M1649" s="68">
        <v>0</v>
      </c>
      <c r="N1649" s="68">
        <v>377480</v>
      </c>
    </row>
    <row r="1650" spans="1:14" x14ac:dyDescent="0.25">
      <c r="A1650" s="69" t="s">
        <v>18</v>
      </c>
      <c r="B1650" s="69" t="s">
        <v>324</v>
      </c>
      <c r="C1650" s="69" t="s">
        <v>196</v>
      </c>
      <c r="D1650" s="69" t="s">
        <v>197</v>
      </c>
      <c r="E1650" s="69"/>
      <c r="F1650" s="68">
        <v>45024</v>
      </c>
      <c r="G1650" s="68">
        <v>0</v>
      </c>
      <c r="H1650" s="68">
        <v>0</v>
      </c>
      <c r="I1650" s="68">
        <v>0</v>
      </c>
      <c r="J1650" s="68">
        <v>0</v>
      </c>
      <c r="K1650" s="68">
        <v>0</v>
      </c>
      <c r="L1650" s="68">
        <v>0</v>
      </c>
      <c r="M1650" s="68">
        <v>0</v>
      </c>
      <c r="N1650" s="68">
        <v>45024</v>
      </c>
    </row>
    <row r="1651" spans="1:14" x14ac:dyDescent="0.25">
      <c r="A1651" s="69" t="s">
        <v>18</v>
      </c>
      <c r="B1651" s="69" t="s">
        <v>324</v>
      </c>
      <c r="C1651" s="69" t="s">
        <v>198</v>
      </c>
      <c r="D1651" s="69" t="s">
        <v>199</v>
      </c>
      <c r="E1651" s="69"/>
      <c r="F1651" s="68">
        <v>0</v>
      </c>
      <c r="G1651" s="68">
        <v>0</v>
      </c>
      <c r="H1651" s="68">
        <v>0</v>
      </c>
      <c r="I1651" s="68">
        <v>0</v>
      </c>
      <c r="J1651" s="68">
        <v>0</v>
      </c>
      <c r="K1651" s="68">
        <v>165600</v>
      </c>
      <c r="L1651" s="68">
        <v>0</v>
      </c>
      <c r="M1651" s="68">
        <v>2204</v>
      </c>
      <c r="N1651" s="68">
        <v>167804</v>
      </c>
    </row>
    <row r="1652" spans="1:14" x14ac:dyDescent="0.25">
      <c r="A1652" s="69" t="s">
        <v>18</v>
      </c>
      <c r="B1652" s="69" t="s">
        <v>324</v>
      </c>
      <c r="C1652" s="69" t="s">
        <v>200</v>
      </c>
      <c r="D1652" s="69" t="s">
        <v>201</v>
      </c>
      <c r="E1652" s="69"/>
      <c r="F1652" s="68">
        <v>0</v>
      </c>
      <c r="G1652" s="68">
        <v>0</v>
      </c>
      <c r="H1652" s="68">
        <v>0</v>
      </c>
      <c r="I1652" s="68">
        <v>0</v>
      </c>
      <c r="J1652" s="68">
        <v>0</v>
      </c>
      <c r="K1652" s="68">
        <v>0</v>
      </c>
      <c r="L1652" s="68">
        <v>0</v>
      </c>
      <c r="M1652" s="68">
        <v>0</v>
      </c>
      <c r="N1652" s="68">
        <v>0</v>
      </c>
    </row>
    <row r="1653" spans="1:14" x14ac:dyDescent="0.25">
      <c r="A1653" s="69" t="s">
        <v>18</v>
      </c>
      <c r="B1653" s="69" t="s">
        <v>324</v>
      </c>
      <c r="C1653" s="69" t="s">
        <v>202</v>
      </c>
      <c r="D1653" s="69" t="s">
        <v>203</v>
      </c>
      <c r="E1653" s="69"/>
      <c r="F1653" s="68">
        <v>17280</v>
      </c>
      <c r="G1653" s="68">
        <v>3248</v>
      </c>
      <c r="H1653" s="68">
        <v>0</v>
      </c>
      <c r="I1653" s="68">
        <v>0</v>
      </c>
      <c r="J1653" s="68">
        <v>0</v>
      </c>
      <c r="K1653" s="68">
        <v>81472</v>
      </c>
      <c r="L1653" s="68">
        <v>0</v>
      </c>
      <c r="M1653" s="68">
        <v>11061</v>
      </c>
      <c r="N1653" s="68">
        <v>113061</v>
      </c>
    </row>
    <row r="1654" spans="1:14" x14ac:dyDescent="0.25">
      <c r="A1654" s="69" t="s">
        <v>18</v>
      </c>
      <c r="B1654" s="69" t="s">
        <v>324</v>
      </c>
      <c r="C1654" s="69" t="s">
        <v>204</v>
      </c>
      <c r="D1654" s="69" t="s">
        <v>205</v>
      </c>
      <c r="E1654" s="69"/>
      <c r="F1654" s="68">
        <v>0</v>
      </c>
      <c r="G1654" s="68">
        <v>0</v>
      </c>
      <c r="H1654" s="68">
        <v>0</v>
      </c>
      <c r="I1654" s="68">
        <v>0</v>
      </c>
      <c r="J1654" s="68">
        <v>0</v>
      </c>
      <c r="K1654" s="68">
        <v>0</v>
      </c>
      <c r="L1654" s="68">
        <v>0</v>
      </c>
      <c r="M1654" s="68">
        <v>0</v>
      </c>
      <c r="N1654" s="68">
        <v>0</v>
      </c>
    </row>
    <row r="1655" spans="1:14" x14ac:dyDescent="0.25">
      <c r="A1655" s="69" t="s">
        <v>18</v>
      </c>
      <c r="B1655" s="69" t="s">
        <v>324</v>
      </c>
      <c r="C1655" s="69" t="s">
        <v>206</v>
      </c>
      <c r="D1655" s="69" t="s">
        <v>207</v>
      </c>
      <c r="E1655" s="69"/>
      <c r="F1655" s="68">
        <v>0</v>
      </c>
      <c r="G1655" s="68">
        <v>0</v>
      </c>
      <c r="H1655" s="68">
        <v>0</v>
      </c>
      <c r="I1655" s="68">
        <v>0</v>
      </c>
      <c r="J1655" s="68">
        <v>0</v>
      </c>
      <c r="K1655" s="68">
        <v>72304</v>
      </c>
      <c r="L1655" s="68">
        <v>0</v>
      </c>
      <c r="M1655" s="68">
        <v>0</v>
      </c>
      <c r="N1655" s="68">
        <v>72304</v>
      </c>
    </row>
    <row r="1656" spans="1:14" x14ac:dyDescent="0.25">
      <c r="A1656" s="69" t="s">
        <v>18</v>
      </c>
      <c r="B1656" s="69" t="s">
        <v>324</v>
      </c>
      <c r="C1656" s="69" t="s">
        <v>208</v>
      </c>
      <c r="D1656" s="69" t="s">
        <v>209</v>
      </c>
      <c r="E1656" s="69"/>
      <c r="F1656" s="68">
        <v>0</v>
      </c>
      <c r="G1656" s="68">
        <v>145824</v>
      </c>
      <c r="H1656" s="68">
        <v>143240</v>
      </c>
      <c r="I1656" s="68">
        <v>0</v>
      </c>
      <c r="J1656" s="68">
        <v>0</v>
      </c>
      <c r="K1656" s="68">
        <v>0</v>
      </c>
      <c r="L1656" s="68">
        <v>0</v>
      </c>
      <c r="M1656" s="68">
        <v>1120</v>
      </c>
      <c r="N1656" s="68">
        <v>290184</v>
      </c>
    </row>
    <row r="1657" spans="1:14" x14ac:dyDescent="0.25">
      <c r="A1657" s="69" t="s">
        <v>18</v>
      </c>
      <c r="B1657" s="69" t="s">
        <v>324</v>
      </c>
      <c r="C1657" s="69" t="s">
        <v>210</v>
      </c>
      <c r="D1657" s="69" t="s">
        <v>211</v>
      </c>
      <c r="E1657" s="69"/>
      <c r="F1657" s="68">
        <v>0</v>
      </c>
      <c r="G1657" s="68">
        <v>0</v>
      </c>
      <c r="H1657" s="68">
        <v>0</v>
      </c>
      <c r="I1657" s="68">
        <v>0</v>
      </c>
      <c r="J1657" s="68">
        <v>56288</v>
      </c>
      <c r="K1657" s="68">
        <v>0</v>
      </c>
      <c r="L1657" s="68">
        <v>40608</v>
      </c>
      <c r="M1657" s="68">
        <v>0</v>
      </c>
      <c r="N1657" s="68">
        <v>96896</v>
      </c>
    </row>
    <row r="1658" spans="1:14" x14ac:dyDescent="0.25">
      <c r="A1658" s="69" t="s">
        <v>18</v>
      </c>
      <c r="B1658" s="69" t="s">
        <v>324</v>
      </c>
      <c r="C1658" s="69" t="s">
        <v>212</v>
      </c>
      <c r="D1658" s="69" t="s">
        <v>213</v>
      </c>
      <c r="E1658" s="69"/>
      <c r="F1658" s="68">
        <v>0</v>
      </c>
      <c r="G1658" s="68">
        <v>0</v>
      </c>
      <c r="H1658" s="68">
        <v>0</v>
      </c>
      <c r="I1658" s="68">
        <v>0</v>
      </c>
      <c r="J1658" s="68">
        <v>0</v>
      </c>
      <c r="K1658" s="68">
        <v>0</v>
      </c>
      <c r="L1658" s="68">
        <v>76</v>
      </c>
      <c r="M1658" s="68">
        <v>0</v>
      </c>
      <c r="N1658" s="68">
        <v>76</v>
      </c>
    </row>
    <row r="1659" spans="1:14" x14ac:dyDescent="0.25">
      <c r="A1659" s="69" t="s">
        <v>18</v>
      </c>
      <c r="B1659" s="69" t="s">
        <v>324</v>
      </c>
      <c r="C1659" s="69" t="s">
        <v>214</v>
      </c>
      <c r="D1659" s="69" t="s">
        <v>215</v>
      </c>
      <c r="E1659" s="69"/>
      <c r="F1659" s="68">
        <v>0</v>
      </c>
      <c r="G1659" s="68">
        <v>0</v>
      </c>
      <c r="H1659" s="68">
        <v>0</v>
      </c>
      <c r="I1659" s="68">
        <v>0</v>
      </c>
      <c r="J1659" s="68">
        <v>6144</v>
      </c>
      <c r="K1659" s="68">
        <v>0</v>
      </c>
      <c r="L1659" s="68">
        <v>0</v>
      </c>
      <c r="M1659" s="68">
        <v>0</v>
      </c>
      <c r="N1659" s="68">
        <v>6144</v>
      </c>
    </row>
    <row r="1660" spans="1:14" x14ac:dyDescent="0.25">
      <c r="A1660" s="69" t="s">
        <v>18</v>
      </c>
      <c r="B1660" s="69" t="s">
        <v>324</v>
      </c>
      <c r="C1660" s="69" t="s">
        <v>216</v>
      </c>
      <c r="D1660" s="69" t="s">
        <v>217</v>
      </c>
      <c r="E1660" s="69"/>
      <c r="F1660" s="68">
        <v>47360</v>
      </c>
      <c r="G1660" s="68">
        <v>0</v>
      </c>
      <c r="H1660" s="68">
        <v>0</v>
      </c>
      <c r="I1660" s="68">
        <v>0</v>
      </c>
      <c r="J1660" s="68">
        <v>0</v>
      </c>
      <c r="K1660" s="68">
        <v>0</v>
      </c>
      <c r="L1660" s="68">
        <v>0</v>
      </c>
      <c r="M1660" s="68">
        <v>0</v>
      </c>
      <c r="N1660" s="68">
        <v>47360</v>
      </c>
    </row>
    <row r="1661" spans="1:14" x14ac:dyDescent="0.25">
      <c r="A1661" s="69" t="s">
        <v>18</v>
      </c>
      <c r="B1661" s="69" t="s">
        <v>324</v>
      </c>
      <c r="C1661" s="69" t="s">
        <v>218</v>
      </c>
      <c r="D1661" s="69" t="s">
        <v>219</v>
      </c>
      <c r="E1661" s="69"/>
      <c r="F1661" s="68">
        <v>27984</v>
      </c>
      <c r="G1661" s="68">
        <v>0</v>
      </c>
      <c r="H1661" s="68">
        <v>0</v>
      </c>
      <c r="I1661" s="68">
        <v>0</v>
      </c>
      <c r="J1661" s="68">
        <v>11376</v>
      </c>
      <c r="K1661" s="68">
        <v>0</v>
      </c>
      <c r="L1661" s="68">
        <v>174281</v>
      </c>
      <c r="M1661" s="68">
        <v>0</v>
      </c>
      <c r="N1661" s="68">
        <v>213641</v>
      </c>
    </row>
    <row r="1662" spans="1:14" x14ac:dyDescent="0.25">
      <c r="A1662" s="69" t="s">
        <v>18</v>
      </c>
      <c r="B1662" s="69" t="s">
        <v>324</v>
      </c>
      <c r="C1662" s="69" t="s">
        <v>220</v>
      </c>
      <c r="D1662" s="69" t="s">
        <v>221</v>
      </c>
      <c r="E1662" s="69"/>
      <c r="F1662" s="68">
        <v>544696</v>
      </c>
      <c r="G1662" s="68">
        <v>0</v>
      </c>
      <c r="H1662" s="68">
        <v>0</v>
      </c>
      <c r="I1662" s="68">
        <v>0</v>
      </c>
      <c r="J1662" s="68">
        <v>0</v>
      </c>
      <c r="K1662" s="68">
        <v>0</v>
      </c>
      <c r="L1662" s="68">
        <v>0</v>
      </c>
      <c r="M1662" s="68">
        <v>0</v>
      </c>
      <c r="N1662" s="68">
        <v>544696</v>
      </c>
    </row>
    <row r="1663" spans="1:14" x14ac:dyDescent="0.25">
      <c r="A1663" s="69" t="s">
        <v>18</v>
      </c>
      <c r="B1663" s="69" t="s">
        <v>324</v>
      </c>
      <c r="C1663" s="69" t="s">
        <v>222</v>
      </c>
      <c r="D1663" s="69" t="s">
        <v>223</v>
      </c>
      <c r="E1663" s="69"/>
      <c r="F1663" s="68">
        <v>150064</v>
      </c>
      <c r="G1663" s="68">
        <v>0</v>
      </c>
      <c r="H1663" s="68">
        <v>0</v>
      </c>
      <c r="I1663" s="68">
        <v>0</v>
      </c>
      <c r="J1663" s="68">
        <v>3184</v>
      </c>
      <c r="K1663" s="68">
        <v>0</v>
      </c>
      <c r="L1663" s="68">
        <v>0</v>
      </c>
      <c r="M1663" s="68">
        <v>0</v>
      </c>
      <c r="N1663" s="68">
        <v>153248</v>
      </c>
    </row>
    <row r="1664" spans="1:14" x14ac:dyDescent="0.25">
      <c r="A1664" s="69" t="s">
        <v>18</v>
      </c>
      <c r="B1664" s="69" t="s">
        <v>324</v>
      </c>
      <c r="C1664" s="69" t="s">
        <v>224</v>
      </c>
      <c r="D1664" s="69" t="s">
        <v>225</v>
      </c>
      <c r="E1664" s="69"/>
      <c r="F1664" s="68">
        <v>0</v>
      </c>
      <c r="G1664" s="68">
        <v>0</v>
      </c>
      <c r="H1664" s="68">
        <v>0</v>
      </c>
      <c r="I1664" s="68">
        <v>0</v>
      </c>
      <c r="J1664" s="68">
        <v>0</v>
      </c>
      <c r="K1664" s="68">
        <v>0</v>
      </c>
      <c r="L1664" s="68">
        <v>0</v>
      </c>
      <c r="M1664" s="68">
        <v>0</v>
      </c>
      <c r="N1664" s="68">
        <v>0</v>
      </c>
    </row>
    <row r="1665" spans="1:14" x14ac:dyDescent="0.25">
      <c r="A1665" s="69" t="s">
        <v>18</v>
      </c>
      <c r="B1665" s="69" t="s">
        <v>324</v>
      </c>
      <c r="C1665" s="69" t="s">
        <v>226</v>
      </c>
      <c r="D1665" s="69" t="s">
        <v>227</v>
      </c>
      <c r="E1665" s="69"/>
      <c r="F1665" s="68">
        <v>1200464</v>
      </c>
      <c r="G1665" s="68">
        <v>657680</v>
      </c>
      <c r="H1665" s="68">
        <v>143240</v>
      </c>
      <c r="I1665" s="68">
        <v>51800</v>
      </c>
      <c r="J1665" s="68">
        <v>588288</v>
      </c>
      <c r="K1665" s="68">
        <v>506912</v>
      </c>
      <c r="L1665" s="68">
        <v>334403</v>
      </c>
      <c r="M1665" s="68">
        <v>118974</v>
      </c>
      <c r="N1665" s="68">
        <v>3601761</v>
      </c>
    </row>
    <row r="1666" spans="1:14" x14ac:dyDescent="0.25">
      <c r="D1666" s="67" t="s">
        <v>228</v>
      </c>
      <c r="E1666" s="67"/>
    </row>
    <row r="1667" spans="1:14" x14ac:dyDescent="0.25">
      <c r="A1667" s="69" t="s">
        <v>18</v>
      </c>
      <c r="B1667" s="69" t="s">
        <v>324</v>
      </c>
      <c r="C1667" s="69" t="s">
        <v>229</v>
      </c>
      <c r="D1667" s="69" t="s">
        <v>230</v>
      </c>
      <c r="E1667" s="69"/>
      <c r="F1667" s="68">
        <v>0</v>
      </c>
      <c r="G1667" s="68">
        <v>0</v>
      </c>
      <c r="H1667" s="68">
        <v>0</v>
      </c>
      <c r="I1667" s="68">
        <v>0</v>
      </c>
      <c r="J1667" s="68">
        <v>0</v>
      </c>
      <c r="K1667" s="68">
        <v>0</v>
      </c>
      <c r="L1667" s="68">
        <v>0</v>
      </c>
      <c r="M1667" s="68">
        <v>0</v>
      </c>
      <c r="N1667" s="68">
        <v>0</v>
      </c>
    </row>
    <row r="1668" spans="1:14" x14ac:dyDescent="0.25">
      <c r="A1668" s="69" t="s">
        <v>18</v>
      </c>
      <c r="B1668" s="69" t="s">
        <v>324</v>
      </c>
      <c r="C1668" s="69" t="s">
        <v>231</v>
      </c>
      <c r="D1668" s="69" t="s">
        <v>232</v>
      </c>
      <c r="E1668" s="69"/>
      <c r="F1668" s="68">
        <v>0</v>
      </c>
      <c r="G1668" s="68">
        <v>0</v>
      </c>
      <c r="H1668" s="68">
        <v>0</v>
      </c>
      <c r="I1668" s="68">
        <v>0</v>
      </c>
      <c r="J1668" s="68">
        <v>0</v>
      </c>
      <c r="K1668" s="68">
        <v>0</v>
      </c>
      <c r="L1668" s="68">
        <v>0</v>
      </c>
      <c r="M1668" s="68">
        <v>0</v>
      </c>
      <c r="N1668" s="68">
        <v>0</v>
      </c>
    </row>
    <row r="1669" spans="1:14" x14ac:dyDescent="0.25">
      <c r="A1669" s="69" t="s">
        <v>18</v>
      </c>
      <c r="B1669" s="69" t="s">
        <v>324</v>
      </c>
      <c r="C1669" s="69" t="s">
        <v>233</v>
      </c>
      <c r="D1669" s="69" t="s">
        <v>234</v>
      </c>
      <c r="E1669" s="69"/>
      <c r="F1669" s="68">
        <v>0</v>
      </c>
      <c r="G1669" s="68">
        <v>0</v>
      </c>
      <c r="H1669" s="68">
        <v>0</v>
      </c>
      <c r="I1669" s="68">
        <v>0</v>
      </c>
      <c r="J1669" s="68">
        <v>0</v>
      </c>
      <c r="K1669" s="68">
        <v>0</v>
      </c>
      <c r="L1669" s="68">
        <v>0</v>
      </c>
      <c r="M1669" s="68">
        <v>0</v>
      </c>
      <c r="N1669" s="68">
        <v>0</v>
      </c>
    </row>
    <row r="1670" spans="1:14" x14ac:dyDescent="0.25">
      <c r="A1670" s="69" t="s">
        <v>18</v>
      </c>
      <c r="B1670" s="69" t="s">
        <v>324</v>
      </c>
      <c r="C1670" s="69" t="s">
        <v>235</v>
      </c>
      <c r="D1670" s="69" t="s">
        <v>236</v>
      </c>
      <c r="E1670" s="69"/>
      <c r="F1670" s="68">
        <v>0</v>
      </c>
      <c r="G1670" s="68">
        <v>0</v>
      </c>
      <c r="H1670" s="68">
        <v>0</v>
      </c>
      <c r="I1670" s="68">
        <v>0</v>
      </c>
      <c r="J1670" s="68">
        <v>0</v>
      </c>
      <c r="K1670" s="68">
        <v>0</v>
      </c>
      <c r="L1670" s="68">
        <v>0</v>
      </c>
      <c r="M1670" s="68">
        <v>0</v>
      </c>
      <c r="N1670" s="68">
        <v>0</v>
      </c>
    </row>
    <row r="1671" spans="1:14" x14ac:dyDescent="0.25">
      <c r="A1671" s="69" t="s">
        <v>18</v>
      </c>
      <c r="B1671" s="69" t="s">
        <v>324</v>
      </c>
      <c r="C1671" s="69" t="s">
        <v>237</v>
      </c>
      <c r="D1671" s="69" t="s">
        <v>238</v>
      </c>
      <c r="E1671" s="69"/>
      <c r="F1671" s="68">
        <v>0</v>
      </c>
      <c r="G1671" s="68">
        <v>0</v>
      </c>
      <c r="H1671" s="68">
        <v>0</v>
      </c>
      <c r="I1671" s="68">
        <v>0</v>
      </c>
      <c r="J1671" s="68">
        <v>0</v>
      </c>
      <c r="K1671" s="68">
        <v>0</v>
      </c>
      <c r="L1671" s="68">
        <v>0</v>
      </c>
      <c r="M1671" s="68">
        <v>0</v>
      </c>
      <c r="N1671" s="68">
        <v>0</v>
      </c>
    </row>
    <row r="1674" spans="1:14" x14ac:dyDescent="0.25">
      <c r="A1674" s="67" t="s">
        <v>325</v>
      </c>
    </row>
    <row r="1675" spans="1:14" x14ac:dyDescent="0.25">
      <c r="A1675" s="69" t="s">
        <v>0</v>
      </c>
      <c r="B1675" s="69" t="s">
        <v>162</v>
      </c>
      <c r="C1675" s="69" t="s">
        <v>115</v>
      </c>
      <c r="D1675" s="67" t="s">
        <v>129</v>
      </c>
      <c r="E1675" s="67"/>
      <c r="F1675" s="68" t="s">
        <v>163</v>
      </c>
      <c r="G1675" s="68" t="s">
        <v>164</v>
      </c>
      <c r="H1675" s="68" t="s">
        <v>165</v>
      </c>
      <c r="I1675" s="68" t="s">
        <v>166</v>
      </c>
      <c r="J1675" s="68" t="s">
        <v>167</v>
      </c>
      <c r="K1675" s="68" t="s">
        <v>168</v>
      </c>
      <c r="L1675" s="68" t="s">
        <v>169</v>
      </c>
      <c r="M1675" s="68" t="s">
        <v>170</v>
      </c>
      <c r="N1675" s="68" t="s">
        <v>1</v>
      </c>
    </row>
    <row r="1676" spans="1:14" x14ac:dyDescent="0.25">
      <c r="A1676" s="69" t="s">
        <v>37</v>
      </c>
      <c r="B1676" s="69" t="s">
        <v>326</v>
      </c>
      <c r="C1676" s="69" t="s">
        <v>172</v>
      </c>
      <c r="D1676" s="69" t="s">
        <v>173</v>
      </c>
      <c r="E1676" s="69"/>
      <c r="F1676" s="68">
        <v>21024</v>
      </c>
      <c r="G1676" s="68">
        <v>0</v>
      </c>
      <c r="H1676" s="68">
        <v>0</v>
      </c>
      <c r="I1676" s="68">
        <v>0</v>
      </c>
      <c r="J1676" s="68">
        <v>0</v>
      </c>
      <c r="K1676" s="68">
        <v>0</v>
      </c>
      <c r="L1676" s="68">
        <v>35</v>
      </c>
      <c r="M1676" s="68">
        <v>0</v>
      </c>
      <c r="N1676" s="68">
        <v>21059</v>
      </c>
    </row>
    <row r="1677" spans="1:14" x14ac:dyDescent="0.25">
      <c r="A1677" s="69" t="s">
        <v>37</v>
      </c>
      <c r="B1677" s="69" t="s">
        <v>326</v>
      </c>
      <c r="C1677" s="69" t="s">
        <v>174</v>
      </c>
      <c r="D1677" s="69" t="s">
        <v>175</v>
      </c>
      <c r="E1677" s="69"/>
      <c r="F1677" s="68">
        <v>0</v>
      </c>
      <c r="G1677" s="68">
        <v>0</v>
      </c>
      <c r="H1677" s="68">
        <v>0</v>
      </c>
      <c r="I1677" s="68">
        <v>0</v>
      </c>
      <c r="J1677" s="68">
        <v>39024</v>
      </c>
      <c r="K1677" s="68">
        <v>0</v>
      </c>
      <c r="L1677" s="68">
        <v>2620</v>
      </c>
      <c r="M1677" s="68">
        <v>0</v>
      </c>
      <c r="N1677" s="68">
        <v>41644</v>
      </c>
    </row>
    <row r="1678" spans="1:14" x14ac:dyDescent="0.25">
      <c r="A1678" s="69" t="s">
        <v>37</v>
      </c>
      <c r="B1678" s="69" t="s">
        <v>326</v>
      </c>
      <c r="C1678" s="69" t="s">
        <v>176</v>
      </c>
      <c r="D1678" s="69" t="s">
        <v>177</v>
      </c>
      <c r="E1678" s="69"/>
      <c r="F1678" s="68">
        <v>0</v>
      </c>
      <c r="G1678" s="68">
        <v>760736</v>
      </c>
      <c r="H1678" s="68">
        <v>0</v>
      </c>
      <c r="I1678" s="68">
        <v>0</v>
      </c>
      <c r="J1678" s="68">
        <v>0</v>
      </c>
      <c r="K1678" s="68">
        <v>0</v>
      </c>
      <c r="L1678" s="68">
        <v>340</v>
      </c>
      <c r="M1678" s="68">
        <v>48</v>
      </c>
      <c r="N1678" s="68">
        <v>761124</v>
      </c>
    </row>
    <row r="1679" spans="1:14" x14ac:dyDescent="0.25">
      <c r="A1679" s="69" t="s">
        <v>37</v>
      </c>
      <c r="B1679" s="69" t="s">
        <v>326</v>
      </c>
      <c r="C1679" s="69" t="s">
        <v>178</v>
      </c>
      <c r="D1679" s="69" t="s">
        <v>179</v>
      </c>
      <c r="E1679" s="69"/>
      <c r="F1679" s="68">
        <v>49296</v>
      </c>
      <c r="G1679" s="68">
        <v>32928</v>
      </c>
      <c r="H1679" s="68">
        <v>0</v>
      </c>
      <c r="I1679" s="68">
        <v>0</v>
      </c>
      <c r="J1679" s="68">
        <v>78176</v>
      </c>
      <c r="K1679" s="68">
        <v>112480</v>
      </c>
      <c r="L1679" s="68">
        <v>8949</v>
      </c>
      <c r="M1679" s="68">
        <v>2382</v>
      </c>
      <c r="N1679" s="68">
        <v>284211</v>
      </c>
    </row>
    <row r="1680" spans="1:14" x14ac:dyDescent="0.25">
      <c r="A1680" s="69" t="s">
        <v>37</v>
      </c>
      <c r="B1680" s="69" t="s">
        <v>326</v>
      </c>
      <c r="C1680" s="69" t="s">
        <v>180</v>
      </c>
      <c r="D1680" s="69" t="s">
        <v>181</v>
      </c>
      <c r="E1680" s="69"/>
      <c r="F1680" s="68">
        <v>0</v>
      </c>
      <c r="G1680" s="68">
        <v>0</v>
      </c>
      <c r="H1680" s="68">
        <v>0</v>
      </c>
      <c r="I1680" s="68">
        <v>0</v>
      </c>
      <c r="J1680" s="68">
        <v>0</v>
      </c>
      <c r="K1680" s="68">
        <v>0</v>
      </c>
      <c r="L1680" s="68">
        <v>0</v>
      </c>
      <c r="M1680" s="68">
        <v>0</v>
      </c>
      <c r="N1680" s="68">
        <v>0</v>
      </c>
    </row>
    <row r="1681" spans="1:14" x14ac:dyDescent="0.25">
      <c r="A1681" s="69" t="s">
        <v>37</v>
      </c>
      <c r="B1681" s="69" t="s">
        <v>326</v>
      </c>
      <c r="C1681" s="69" t="s">
        <v>182</v>
      </c>
      <c r="D1681" s="69" t="s">
        <v>183</v>
      </c>
      <c r="E1681" s="69"/>
      <c r="F1681" s="68">
        <v>20736</v>
      </c>
      <c r="G1681" s="68">
        <v>0</v>
      </c>
      <c r="H1681" s="68">
        <v>0</v>
      </c>
      <c r="I1681" s="68">
        <v>0</v>
      </c>
      <c r="J1681" s="68">
        <v>35792</v>
      </c>
      <c r="K1681" s="68">
        <v>0</v>
      </c>
      <c r="L1681" s="68">
        <v>0</v>
      </c>
      <c r="M1681" s="68">
        <v>0</v>
      </c>
      <c r="N1681" s="68">
        <v>56528</v>
      </c>
    </row>
    <row r="1682" spans="1:14" x14ac:dyDescent="0.25">
      <c r="A1682" s="69" t="s">
        <v>37</v>
      </c>
      <c r="B1682" s="69" t="s">
        <v>326</v>
      </c>
      <c r="C1682" s="69" t="s">
        <v>184</v>
      </c>
      <c r="D1682" s="69" t="s">
        <v>185</v>
      </c>
      <c r="E1682" s="69"/>
      <c r="F1682" s="68">
        <v>0</v>
      </c>
      <c r="G1682" s="68">
        <v>55008</v>
      </c>
      <c r="H1682" s="68">
        <v>0</v>
      </c>
      <c r="I1682" s="68">
        <v>0</v>
      </c>
      <c r="J1682" s="68">
        <v>0</v>
      </c>
      <c r="K1682" s="68">
        <v>47840</v>
      </c>
      <c r="L1682" s="68">
        <v>0</v>
      </c>
      <c r="M1682" s="68">
        <v>1020</v>
      </c>
      <c r="N1682" s="68">
        <v>103868</v>
      </c>
    </row>
    <row r="1683" spans="1:14" x14ac:dyDescent="0.25">
      <c r="A1683" s="69" t="s">
        <v>37</v>
      </c>
      <c r="B1683" s="69" t="s">
        <v>326</v>
      </c>
      <c r="C1683" s="69" t="s">
        <v>186</v>
      </c>
      <c r="D1683" s="69" t="s">
        <v>187</v>
      </c>
      <c r="E1683" s="69"/>
      <c r="F1683" s="68">
        <v>0</v>
      </c>
      <c r="G1683" s="68">
        <v>0</v>
      </c>
      <c r="H1683" s="68">
        <v>0</v>
      </c>
      <c r="I1683" s="68">
        <v>0</v>
      </c>
      <c r="J1683" s="68">
        <v>4480</v>
      </c>
      <c r="K1683" s="68">
        <v>0</v>
      </c>
      <c r="L1683" s="68">
        <v>3761</v>
      </c>
      <c r="M1683" s="68">
        <v>0</v>
      </c>
      <c r="N1683" s="68">
        <v>8241</v>
      </c>
    </row>
    <row r="1684" spans="1:14" x14ac:dyDescent="0.25">
      <c r="A1684" s="69" t="s">
        <v>37</v>
      </c>
      <c r="B1684" s="69" t="s">
        <v>326</v>
      </c>
      <c r="C1684" s="69" t="s">
        <v>188</v>
      </c>
      <c r="D1684" s="69" t="s">
        <v>189</v>
      </c>
      <c r="E1684" s="69"/>
      <c r="F1684" s="68">
        <v>25056</v>
      </c>
      <c r="G1684" s="68">
        <v>19520</v>
      </c>
      <c r="H1684" s="68">
        <v>0</v>
      </c>
      <c r="I1684" s="68">
        <v>0</v>
      </c>
      <c r="J1684" s="68">
        <v>14240</v>
      </c>
      <c r="K1684" s="68">
        <v>6304</v>
      </c>
      <c r="L1684" s="68">
        <v>2955</v>
      </c>
      <c r="M1684" s="68">
        <v>897</v>
      </c>
      <c r="N1684" s="68">
        <v>68972</v>
      </c>
    </row>
    <row r="1685" spans="1:14" x14ac:dyDescent="0.25">
      <c r="A1685" s="69" t="s">
        <v>37</v>
      </c>
      <c r="B1685" s="69" t="s">
        <v>326</v>
      </c>
      <c r="C1685" s="69" t="s">
        <v>190</v>
      </c>
      <c r="D1685" s="69" t="s">
        <v>191</v>
      </c>
      <c r="E1685" s="69"/>
      <c r="F1685" s="68">
        <v>0</v>
      </c>
      <c r="G1685" s="68">
        <v>8224</v>
      </c>
      <c r="H1685" s="68">
        <v>0</v>
      </c>
      <c r="I1685" s="68">
        <v>0</v>
      </c>
      <c r="J1685" s="68">
        <v>0</v>
      </c>
      <c r="K1685" s="68">
        <v>0</v>
      </c>
      <c r="L1685" s="68">
        <v>0</v>
      </c>
      <c r="M1685" s="68">
        <v>0</v>
      </c>
      <c r="N1685" s="68">
        <v>8224</v>
      </c>
    </row>
    <row r="1686" spans="1:14" x14ac:dyDescent="0.25">
      <c r="A1686" s="69" t="s">
        <v>37</v>
      </c>
      <c r="B1686" s="69" t="s">
        <v>326</v>
      </c>
      <c r="C1686" s="69" t="s">
        <v>192</v>
      </c>
      <c r="D1686" s="69" t="s">
        <v>193</v>
      </c>
      <c r="E1686" s="69"/>
      <c r="F1686" s="68">
        <v>0</v>
      </c>
      <c r="G1686" s="68">
        <v>4128</v>
      </c>
      <c r="H1686" s="68">
        <v>0</v>
      </c>
      <c r="I1686" s="68">
        <v>0</v>
      </c>
      <c r="J1686" s="68">
        <v>0</v>
      </c>
      <c r="K1686" s="68">
        <v>102096</v>
      </c>
      <c r="L1686" s="68">
        <v>0</v>
      </c>
      <c r="M1686" s="68">
        <v>4331</v>
      </c>
      <c r="N1686" s="68">
        <v>110555</v>
      </c>
    </row>
    <row r="1687" spans="1:14" x14ac:dyDescent="0.25">
      <c r="A1687" s="69" t="s">
        <v>37</v>
      </c>
      <c r="B1687" s="69" t="s">
        <v>326</v>
      </c>
      <c r="C1687" s="69" t="s">
        <v>194</v>
      </c>
      <c r="D1687" s="69" t="s">
        <v>195</v>
      </c>
      <c r="E1687" s="69"/>
      <c r="F1687" s="68">
        <v>583376</v>
      </c>
      <c r="G1687" s="68">
        <v>0</v>
      </c>
      <c r="H1687" s="68">
        <v>0</v>
      </c>
      <c r="I1687" s="68">
        <v>104368</v>
      </c>
      <c r="J1687" s="68">
        <v>0</v>
      </c>
      <c r="K1687" s="68">
        <v>0</v>
      </c>
      <c r="L1687" s="68">
        <v>73</v>
      </c>
      <c r="M1687" s="68">
        <v>0</v>
      </c>
      <c r="N1687" s="68">
        <v>687817</v>
      </c>
    </row>
    <row r="1688" spans="1:14" x14ac:dyDescent="0.25">
      <c r="A1688" s="69" t="s">
        <v>37</v>
      </c>
      <c r="B1688" s="69" t="s">
        <v>326</v>
      </c>
      <c r="C1688" s="69" t="s">
        <v>196</v>
      </c>
      <c r="D1688" s="69" t="s">
        <v>197</v>
      </c>
      <c r="E1688" s="69"/>
      <c r="F1688" s="68">
        <v>69472</v>
      </c>
      <c r="G1688" s="68">
        <v>0</v>
      </c>
      <c r="H1688" s="68">
        <v>0</v>
      </c>
      <c r="I1688" s="68">
        <v>0</v>
      </c>
      <c r="J1688" s="68">
        <v>8944</v>
      </c>
      <c r="K1688" s="68">
        <v>0</v>
      </c>
      <c r="L1688" s="68">
        <v>256</v>
      </c>
      <c r="M1688" s="68">
        <v>0</v>
      </c>
      <c r="N1688" s="68">
        <v>78672</v>
      </c>
    </row>
    <row r="1689" spans="1:14" x14ac:dyDescent="0.25">
      <c r="A1689" s="69" t="s">
        <v>37</v>
      </c>
      <c r="B1689" s="69" t="s">
        <v>326</v>
      </c>
      <c r="C1689" s="69" t="s">
        <v>198</v>
      </c>
      <c r="D1689" s="69" t="s">
        <v>199</v>
      </c>
      <c r="E1689" s="69"/>
      <c r="F1689" s="68">
        <v>0</v>
      </c>
      <c r="G1689" s="68">
        <v>0</v>
      </c>
      <c r="H1689" s="68">
        <v>0</v>
      </c>
      <c r="I1689" s="68">
        <v>0</v>
      </c>
      <c r="J1689" s="68">
        <v>0</v>
      </c>
      <c r="K1689" s="68">
        <v>269824</v>
      </c>
      <c r="L1689" s="68">
        <v>0</v>
      </c>
      <c r="M1689" s="68">
        <v>9436</v>
      </c>
      <c r="N1689" s="68">
        <v>279260</v>
      </c>
    </row>
    <row r="1690" spans="1:14" x14ac:dyDescent="0.25">
      <c r="A1690" s="69" t="s">
        <v>37</v>
      </c>
      <c r="B1690" s="69" t="s">
        <v>326</v>
      </c>
      <c r="C1690" s="69" t="s">
        <v>200</v>
      </c>
      <c r="D1690" s="69" t="s">
        <v>201</v>
      </c>
      <c r="E1690" s="69"/>
      <c r="F1690" s="68">
        <v>0</v>
      </c>
      <c r="G1690" s="68">
        <v>0</v>
      </c>
      <c r="H1690" s="68">
        <v>0</v>
      </c>
      <c r="I1690" s="68">
        <v>0</v>
      </c>
      <c r="J1690" s="68">
        <v>0</v>
      </c>
      <c r="K1690" s="68">
        <v>42384</v>
      </c>
      <c r="L1690" s="68">
        <v>0</v>
      </c>
      <c r="M1690" s="68">
        <v>208</v>
      </c>
      <c r="N1690" s="68">
        <v>42592</v>
      </c>
    </row>
    <row r="1691" spans="1:14" x14ac:dyDescent="0.25">
      <c r="A1691" s="69" t="s">
        <v>37</v>
      </c>
      <c r="B1691" s="69" t="s">
        <v>326</v>
      </c>
      <c r="C1691" s="69" t="s">
        <v>202</v>
      </c>
      <c r="D1691" s="69" t="s">
        <v>203</v>
      </c>
      <c r="E1691" s="69"/>
      <c r="F1691" s="68">
        <v>14880</v>
      </c>
      <c r="G1691" s="68">
        <v>1248</v>
      </c>
      <c r="H1691" s="68">
        <v>0</v>
      </c>
      <c r="I1691" s="68">
        <v>0</v>
      </c>
      <c r="J1691" s="68">
        <v>6016</v>
      </c>
      <c r="K1691" s="68">
        <v>243392</v>
      </c>
      <c r="L1691" s="68">
        <v>0</v>
      </c>
      <c r="M1691" s="68">
        <v>35695</v>
      </c>
      <c r="N1691" s="68">
        <v>301231</v>
      </c>
    </row>
    <row r="1692" spans="1:14" x14ac:dyDescent="0.25">
      <c r="A1692" s="69" t="s">
        <v>37</v>
      </c>
      <c r="B1692" s="69" t="s">
        <v>326</v>
      </c>
      <c r="C1692" s="69" t="s">
        <v>204</v>
      </c>
      <c r="D1692" s="69" t="s">
        <v>205</v>
      </c>
      <c r="E1692" s="69"/>
      <c r="F1692" s="68">
        <v>0</v>
      </c>
      <c r="G1692" s="68">
        <v>0</v>
      </c>
      <c r="H1692" s="68">
        <v>0</v>
      </c>
      <c r="I1692" s="68">
        <v>0</v>
      </c>
      <c r="J1692" s="68">
        <v>0</v>
      </c>
      <c r="K1692" s="68">
        <v>20752</v>
      </c>
      <c r="L1692" s="68">
        <v>0</v>
      </c>
      <c r="M1692" s="68">
        <v>0</v>
      </c>
      <c r="N1692" s="68">
        <v>20752</v>
      </c>
    </row>
    <row r="1693" spans="1:14" x14ac:dyDescent="0.25">
      <c r="A1693" s="69" t="s">
        <v>37</v>
      </c>
      <c r="B1693" s="69" t="s">
        <v>326</v>
      </c>
      <c r="C1693" s="69" t="s">
        <v>206</v>
      </c>
      <c r="D1693" s="69" t="s">
        <v>207</v>
      </c>
      <c r="E1693" s="69"/>
      <c r="F1693" s="68">
        <v>0</v>
      </c>
      <c r="G1693" s="68">
        <v>0</v>
      </c>
      <c r="H1693" s="68">
        <v>0</v>
      </c>
      <c r="I1693" s="68">
        <v>0</v>
      </c>
      <c r="J1693" s="68">
        <v>0</v>
      </c>
      <c r="K1693" s="68">
        <v>221808</v>
      </c>
      <c r="L1693" s="68">
        <v>0</v>
      </c>
      <c r="M1693" s="68">
        <v>360</v>
      </c>
      <c r="N1693" s="68">
        <v>222168</v>
      </c>
    </row>
    <row r="1694" spans="1:14" x14ac:dyDescent="0.25">
      <c r="A1694" s="69" t="s">
        <v>37</v>
      </c>
      <c r="B1694" s="69" t="s">
        <v>326</v>
      </c>
      <c r="C1694" s="69" t="s">
        <v>208</v>
      </c>
      <c r="D1694" s="69" t="s">
        <v>209</v>
      </c>
      <c r="E1694" s="69"/>
      <c r="F1694" s="68">
        <v>0</v>
      </c>
      <c r="G1694" s="68">
        <v>262672</v>
      </c>
      <c r="H1694" s="68">
        <v>176384</v>
      </c>
      <c r="I1694" s="68">
        <v>0</v>
      </c>
      <c r="J1694" s="68">
        <v>0</v>
      </c>
      <c r="K1694" s="68">
        <v>2496</v>
      </c>
      <c r="L1694" s="68">
        <v>0</v>
      </c>
      <c r="M1694" s="68">
        <v>366</v>
      </c>
      <c r="N1694" s="68">
        <v>441918</v>
      </c>
    </row>
    <row r="1695" spans="1:14" x14ac:dyDescent="0.25">
      <c r="A1695" s="69" t="s">
        <v>37</v>
      </c>
      <c r="B1695" s="69" t="s">
        <v>326</v>
      </c>
      <c r="C1695" s="69" t="s">
        <v>210</v>
      </c>
      <c r="D1695" s="69" t="s">
        <v>211</v>
      </c>
      <c r="E1695" s="69"/>
      <c r="F1695" s="68">
        <v>0</v>
      </c>
      <c r="G1695" s="68">
        <v>0</v>
      </c>
      <c r="H1695" s="68">
        <v>0</v>
      </c>
      <c r="I1695" s="68">
        <v>0</v>
      </c>
      <c r="J1695" s="68">
        <v>43984</v>
      </c>
      <c r="K1695" s="68">
        <v>0</v>
      </c>
      <c r="L1695" s="68">
        <v>0</v>
      </c>
      <c r="M1695" s="68">
        <v>0</v>
      </c>
      <c r="N1695" s="68">
        <v>43984</v>
      </c>
    </row>
    <row r="1696" spans="1:14" x14ac:dyDescent="0.25">
      <c r="A1696" s="69" t="s">
        <v>37</v>
      </c>
      <c r="B1696" s="69" t="s">
        <v>326</v>
      </c>
      <c r="C1696" s="69" t="s">
        <v>212</v>
      </c>
      <c r="D1696" s="69" t="s">
        <v>213</v>
      </c>
      <c r="E1696" s="69"/>
      <c r="F1696" s="68">
        <v>0</v>
      </c>
      <c r="G1696" s="68">
        <v>0</v>
      </c>
      <c r="H1696" s="68">
        <v>0</v>
      </c>
      <c r="I1696" s="68">
        <v>0</v>
      </c>
      <c r="J1696" s="68">
        <v>0</v>
      </c>
      <c r="K1696" s="68">
        <v>0</v>
      </c>
      <c r="L1696" s="68">
        <v>12184</v>
      </c>
      <c r="M1696" s="68">
        <v>0</v>
      </c>
      <c r="N1696" s="68">
        <v>12184</v>
      </c>
    </row>
    <row r="1697" spans="1:14" x14ac:dyDescent="0.25">
      <c r="A1697" s="69" t="s">
        <v>37</v>
      </c>
      <c r="B1697" s="69" t="s">
        <v>326</v>
      </c>
      <c r="C1697" s="69" t="s">
        <v>214</v>
      </c>
      <c r="D1697" s="69" t="s">
        <v>215</v>
      </c>
      <c r="E1697" s="69"/>
      <c r="F1697" s="68">
        <v>0</v>
      </c>
      <c r="G1697" s="68">
        <v>0</v>
      </c>
      <c r="H1697" s="68">
        <v>0</v>
      </c>
      <c r="I1697" s="68">
        <v>0</v>
      </c>
      <c r="J1697" s="68">
        <v>15792</v>
      </c>
      <c r="K1697" s="68">
        <v>0</v>
      </c>
      <c r="L1697" s="68">
        <v>0</v>
      </c>
      <c r="M1697" s="68">
        <v>0</v>
      </c>
      <c r="N1697" s="68">
        <v>15792</v>
      </c>
    </row>
    <row r="1698" spans="1:14" x14ac:dyDescent="0.25">
      <c r="A1698" s="69" t="s">
        <v>37</v>
      </c>
      <c r="B1698" s="69" t="s">
        <v>326</v>
      </c>
      <c r="C1698" s="69" t="s">
        <v>216</v>
      </c>
      <c r="D1698" s="69" t="s">
        <v>217</v>
      </c>
      <c r="E1698" s="69"/>
      <c r="F1698" s="68">
        <v>103456</v>
      </c>
      <c r="G1698" s="68">
        <v>0</v>
      </c>
      <c r="H1698" s="68">
        <v>0</v>
      </c>
      <c r="I1698" s="68">
        <v>0</v>
      </c>
      <c r="J1698" s="68">
        <v>3616</v>
      </c>
      <c r="K1698" s="68">
        <v>0</v>
      </c>
      <c r="L1698" s="68">
        <v>750</v>
      </c>
      <c r="M1698" s="68">
        <v>0</v>
      </c>
      <c r="N1698" s="68">
        <v>107822</v>
      </c>
    </row>
    <row r="1699" spans="1:14" x14ac:dyDescent="0.25">
      <c r="A1699" s="69" t="s">
        <v>37</v>
      </c>
      <c r="B1699" s="69" t="s">
        <v>326</v>
      </c>
      <c r="C1699" s="69" t="s">
        <v>218</v>
      </c>
      <c r="D1699" s="69" t="s">
        <v>219</v>
      </c>
      <c r="E1699" s="69"/>
      <c r="F1699" s="68">
        <v>49152</v>
      </c>
      <c r="G1699" s="68">
        <v>0</v>
      </c>
      <c r="H1699" s="68">
        <v>0</v>
      </c>
      <c r="I1699" s="68">
        <v>0</v>
      </c>
      <c r="J1699" s="68">
        <v>6992</v>
      </c>
      <c r="K1699" s="68">
        <v>0</v>
      </c>
      <c r="L1699" s="68">
        <v>53658</v>
      </c>
      <c r="M1699" s="68">
        <v>0</v>
      </c>
      <c r="N1699" s="68">
        <v>109802</v>
      </c>
    </row>
    <row r="1700" spans="1:14" x14ac:dyDescent="0.25">
      <c r="A1700" s="69" t="s">
        <v>37</v>
      </c>
      <c r="B1700" s="69" t="s">
        <v>326</v>
      </c>
      <c r="C1700" s="69" t="s">
        <v>220</v>
      </c>
      <c r="D1700" s="69" t="s">
        <v>221</v>
      </c>
      <c r="E1700" s="69"/>
      <c r="F1700" s="68">
        <v>944976</v>
      </c>
      <c r="G1700" s="68">
        <v>0</v>
      </c>
      <c r="H1700" s="68">
        <v>0</v>
      </c>
      <c r="I1700" s="68">
        <v>0</v>
      </c>
      <c r="J1700" s="68">
        <v>0</v>
      </c>
      <c r="K1700" s="68">
        <v>0</v>
      </c>
      <c r="L1700" s="68">
        <v>0</v>
      </c>
      <c r="M1700" s="68">
        <v>0</v>
      </c>
      <c r="N1700" s="68">
        <v>944976</v>
      </c>
    </row>
    <row r="1701" spans="1:14" x14ac:dyDescent="0.25">
      <c r="A1701" s="69" t="s">
        <v>37</v>
      </c>
      <c r="B1701" s="69" t="s">
        <v>326</v>
      </c>
      <c r="C1701" s="69" t="s">
        <v>222</v>
      </c>
      <c r="D1701" s="69" t="s">
        <v>223</v>
      </c>
      <c r="E1701" s="69"/>
      <c r="F1701" s="68">
        <v>314816</v>
      </c>
      <c r="G1701" s="68">
        <v>0</v>
      </c>
      <c r="H1701" s="68">
        <v>0</v>
      </c>
      <c r="I1701" s="68">
        <v>0</v>
      </c>
      <c r="J1701" s="68">
        <v>33520</v>
      </c>
      <c r="K1701" s="68">
        <v>0</v>
      </c>
      <c r="L1701" s="68">
        <v>152</v>
      </c>
      <c r="M1701" s="68">
        <v>0</v>
      </c>
      <c r="N1701" s="68">
        <v>348488</v>
      </c>
    </row>
    <row r="1702" spans="1:14" x14ac:dyDescent="0.25">
      <c r="A1702" s="69" t="s">
        <v>37</v>
      </c>
      <c r="B1702" s="69" t="s">
        <v>326</v>
      </c>
      <c r="C1702" s="69" t="s">
        <v>224</v>
      </c>
      <c r="D1702" s="69" t="s">
        <v>225</v>
      </c>
      <c r="E1702" s="69"/>
      <c r="F1702" s="68">
        <v>0</v>
      </c>
      <c r="G1702" s="68">
        <v>0</v>
      </c>
      <c r="H1702" s="68">
        <v>0</v>
      </c>
      <c r="I1702" s="68">
        <v>0</v>
      </c>
      <c r="J1702" s="68">
        <v>0</v>
      </c>
      <c r="K1702" s="68">
        <v>0</v>
      </c>
      <c r="L1702" s="68">
        <v>0</v>
      </c>
      <c r="M1702" s="68">
        <v>0</v>
      </c>
      <c r="N1702" s="68">
        <v>0</v>
      </c>
    </row>
    <row r="1703" spans="1:14" x14ac:dyDescent="0.25">
      <c r="A1703" s="69" t="s">
        <v>37</v>
      </c>
      <c r="B1703" s="69" t="s">
        <v>326</v>
      </c>
      <c r="C1703" s="69" t="s">
        <v>226</v>
      </c>
      <c r="D1703" s="69" t="s">
        <v>227</v>
      </c>
      <c r="E1703" s="69"/>
      <c r="F1703" s="68">
        <v>2196240</v>
      </c>
      <c r="G1703" s="68">
        <v>1144464</v>
      </c>
      <c r="H1703" s="68">
        <v>176384</v>
      </c>
      <c r="I1703" s="68">
        <v>104368</v>
      </c>
      <c r="J1703" s="68">
        <v>290576</v>
      </c>
      <c r="K1703" s="68">
        <v>1069376</v>
      </c>
      <c r="L1703" s="68">
        <v>85733</v>
      </c>
      <c r="M1703" s="68">
        <v>54743</v>
      </c>
      <c r="N1703" s="68">
        <v>5121884</v>
      </c>
    </row>
    <row r="1704" spans="1:14" x14ac:dyDescent="0.25">
      <c r="D1704" s="67" t="s">
        <v>228</v>
      </c>
      <c r="E1704" s="67"/>
    </row>
    <row r="1705" spans="1:14" x14ac:dyDescent="0.25">
      <c r="A1705" s="69" t="s">
        <v>37</v>
      </c>
      <c r="B1705" s="69" t="s">
        <v>326</v>
      </c>
      <c r="C1705" s="69" t="s">
        <v>229</v>
      </c>
      <c r="D1705" s="69" t="s">
        <v>230</v>
      </c>
      <c r="E1705" s="69"/>
      <c r="F1705" s="68">
        <v>0</v>
      </c>
      <c r="G1705" s="68">
        <v>0</v>
      </c>
      <c r="H1705" s="68">
        <v>0</v>
      </c>
      <c r="I1705" s="68">
        <v>0</v>
      </c>
      <c r="J1705" s="68">
        <v>0</v>
      </c>
      <c r="K1705" s="68">
        <v>0</v>
      </c>
      <c r="L1705" s="68">
        <v>0</v>
      </c>
      <c r="M1705" s="68">
        <v>0</v>
      </c>
      <c r="N1705" s="68">
        <v>0</v>
      </c>
    </row>
    <row r="1706" spans="1:14" x14ac:dyDescent="0.25">
      <c r="A1706" s="69" t="s">
        <v>37</v>
      </c>
      <c r="B1706" s="69" t="s">
        <v>326</v>
      </c>
      <c r="C1706" s="69" t="s">
        <v>231</v>
      </c>
      <c r="D1706" s="69" t="s">
        <v>232</v>
      </c>
      <c r="E1706" s="69"/>
      <c r="F1706" s="68">
        <v>0</v>
      </c>
      <c r="G1706" s="68">
        <v>0</v>
      </c>
      <c r="H1706" s="68">
        <v>0</v>
      </c>
      <c r="I1706" s="68">
        <v>0</v>
      </c>
      <c r="J1706" s="68">
        <v>0</v>
      </c>
      <c r="K1706" s="68">
        <v>0</v>
      </c>
      <c r="L1706" s="68">
        <v>0</v>
      </c>
      <c r="M1706" s="68">
        <v>0</v>
      </c>
      <c r="N1706" s="68">
        <v>0</v>
      </c>
    </row>
    <row r="1707" spans="1:14" x14ac:dyDescent="0.25">
      <c r="A1707" s="69" t="s">
        <v>37</v>
      </c>
      <c r="B1707" s="69" t="s">
        <v>326</v>
      </c>
      <c r="C1707" s="69" t="s">
        <v>233</v>
      </c>
      <c r="D1707" s="69" t="s">
        <v>234</v>
      </c>
      <c r="E1707" s="69"/>
      <c r="F1707" s="68">
        <v>0</v>
      </c>
      <c r="G1707" s="68">
        <v>0</v>
      </c>
      <c r="H1707" s="68">
        <v>0</v>
      </c>
      <c r="I1707" s="68">
        <v>0</v>
      </c>
      <c r="J1707" s="68">
        <v>0</v>
      </c>
      <c r="K1707" s="68">
        <v>0</v>
      </c>
      <c r="L1707" s="68">
        <v>0</v>
      </c>
      <c r="M1707" s="68">
        <v>0</v>
      </c>
      <c r="N1707" s="68">
        <v>0</v>
      </c>
    </row>
    <row r="1708" spans="1:14" x14ac:dyDescent="0.25">
      <c r="A1708" s="69" t="s">
        <v>37</v>
      </c>
      <c r="B1708" s="69" t="s">
        <v>326</v>
      </c>
      <c r="C1708" s="69" t="s">
        <v>235</v>
      </c>
      <c r="D1708" s="69" t="s">
        <v>236</v>
      </c>
      <c r="E1708" s="69"/>
      <c r="F1708" s="68">
        <v>0</v>
      </c>
      <c r="G1708" s="68">
        <v>0</v>
      </c>
      <c r="H1708" s="68">
        <v>0</v>
      </c>
      <c r="I1708" s="68">
        <v>0</v>
      </c>
      <c r="J1708" s="68">
        <v>0</v>
      </c>
      <c r="K1708" s="68">
        <v>0</v>
      </c>
      <c r="L1708" s="68">
        <v>0</v>
      </c>
      <c r="M1708" s="68">
        <v>0</v>
      </c>
      <c r="N1708" s="68">
        <v>0</v>
      </c>
    </row>
    <row r="1709" spans="1:14" x14ac:dyDescent="0.25">
      <c r="A1709" s="69" t="s">
        <v>37</v>
      </c>
      <c r="B1709" s="69" t="s">
        <v>326</v>
      </c>
      <c r="C1709" s="69" t="s">
        <v>237</v>
      </c>
      <c r="D1709" s="69" t="s">
        <v>238</v>
      </c>
      <c r="E1709" s="69"/>
      <c r="F1709" s="68">
        <v>0</v>
      </c>
      <c r="G1709" s="68">
        <v>0</v>
      </c>
      <c r="H1709" s="68">
        <v>0</v>
      </c>
      <c r="I1709" s="68">
        <v>0</v>
      </c>
      <c r="J1709" s="68">
        <v>0</v>
      </c>
      <c r="K1709" s="68">
        <v>0</v>
      </c>
      <c r="L1709" s="68">
        <v>0</v>
      </c>
      <c r="M1709" s="68">
        <v>0</v>
      </c>
      <c r="N1709" s="68">
        <v>0</v>
      </c>
    </row>
    <row r="1712" spans="1:14" x14ac:dyDescent="0.25">
      <c r="A1712" s="67" t="s">
        <v>327</v>
      </c>
    </row>
    <row r="1713" spans="1:14" x14ac:dyDescent="0.25">
      <c r="A1713" s="69" t="s">
        <v>0</v>
      </c>
      <c r="B1713" s="69" t="s">
        <v>162</v>
      </c>
      <c r="C1713" s="69" t="s">
        <v>115</v>
      </c>
      <c r="D1713" s="67" t="s">
        <v>129</v>
      </c>
      <c r="E1713" s="67"/>
      <c r="F1713" s="68" t="s">
        <v>163</v>
      </c>
      <c r="G1713" s="68" t="s">
        <v>164</v>
      </c>
      <c r="H1713" s="68" t="s">
        <v>165</v>
      </c>
      <c r="I1713" s="68" t="s">
        <v>166</v>
      </c>
      <c r="J1713" s="68" t="s">
        <v>167</v>
      </c>
      <c r="K1713" s="68" t="s">
        <v>168</v>
      </c>
      <c r="L1713" s="68" t="s">
        <v>169</v>
      </c>
      <c r="M1713" s="68" t="s">
        <v>170</v>
      </c>
      <c r="N1713" s="68" t="s">
        <v>1</v>
      </c>
    </row>
    <row r="1714" spans="1:14" x14ac:dyDescent="0.25">
      <c r="A1714" s="69" t="s">
        <v>49</v>
      </c>
      <c r="B1714" s="69" t="s">
        <v>328</v>
      </c>
      <c r="C1714" s="69" t="s">
        <v>172</v>
      </c>
      <c r="D1714" s="69" t="s">
        <v>173</v>
      </c>
      <c r="E1714" s="69"/>
      <c r="F1714" s="68">
        <v>2736</v>
      </c>
      <c r="G1714" s="68">
        <v>0</v>
      </c>
      <c r="H1714" s="68">
        <v>0</v>
      </c>
      <c r="I1714" s="68">
        <v>0</v>
      </c>
      <c r="J1714" s="68">
        <v>8832</v>
      </c>
      <c r="K1714" s="68">
        <v>0</v>
      </c>
      <c r="L1714" s="68">
        <v>0</v>
      </c>
      <c r="M1714" s="68">
        <v>0</v>
      </c>
      <c r="N1714" s="68">
        <v>11568</v>
      </c>
    </row>
    <row r="1715" spans="1:14" x14ac:dyDescent="0.25">
      <c r="A1715" s="69" t="s">
        <v>49</v>
      </c>
      <c r="B1715" s="69" t="s">
        <v>328</v>
      </c>
      <c r="C1715" s="69" t="s">
        <v>174</v>
      </c>
      <c r="D1715" s="69" t="s">
        <v>175</v>
      </c>
      <c r="E1715" s="69"/>
      <c r="F1715" s="68">
        <v>0</v>
      </c>
      <c r="G1715" s="68">
        <v>0</v>
      </c>
      <c r="H1715" s="68">
        <v>0</v>
      </c>
      <c r="I1715" s="68">
        <v>0</v>
      </c>
      <c r="J1715" s="68">
        <v>37824</v>
      </c>
      <c r="K1715" s="68">
        <v>0</v>
      </c>
      <c r="L1715" s="68">
        <v>138</v>
      </c>
      <c r="M1715" s="68">
        <v>0</v>
      </c>
      <c r="N1715" s="68">
        <v>37962</v>
      </c>
    </row>
    <row r="1716" spans="1:14" x14ac:dyDescent="0.25">
      <c r="A1716" s="69" t="s">
        <v>49</v>
      </c>
      <c r="B1716" s="69" t="s">
        <v>328</v>
      </c>
      <c r="C1716" s="69" t="s">
        <v>176</v>
      </c>
      <c r="D1716" s="69" t="s">
        <v>177</v>
      </c>
      <c r="E1716" s="69"/>
      <c r="F1716" s="68">
        <v>0</v>
      </c>
      <c r="G1716" s="68">
        <v>136800</v>
      </c>
      <c r="H1716" s="68">
        <v>0</v>
      </c>
      <c r="I1716" s="68">
        <v>0</v>
      </c>
      <c r="J1716" s="68">
        <v>0</v>
      </c>
      <c r="K1716" s="68">
        <v>0</v>
      </c>
      <c r="L1716" s="68">
        <v>0</v>
      </c>
      <c r="M1716" s="68">
        <v>0</v>
      </c>
      <c r="N1716" s="68">
        <v>136800</v>
      </c>
    </row>
    <row r="1717" spans="1:14" x14ac:dyDescent="0.25">
      <c r="A1717" s="69" t="s">
        <v>49</v>
      </c>
      <c r="B1717" s="69" t="s">
        <v>328</v>
      </c>
      <c r="C1717" s="69" t="s">
        <v>178</v>
      </c>
      <c r="D1717" s="69" t="s">
        <v>179</v>
      </c>
      <c r="E1717" s="69"/>
      <c r="F1717" s="68">
        <v>5744</v>
      </c>
      <c r="G1717" s="68">
        <v>384</v>
      </c>
      <c r="H1717" s="68">
        <v>0</v>
      </c>
      <c r="I1717" s="68">
        <v>0</v>
      </c>
      <c r="J1717" s="68">
        <v>6144</v>
      </c>
      <c r="K1717" s="68">
        <v>10224</v>
      </c>
      <c r="L1717" s="68">
        <v>3135</v>
      </c>
      <c r="M1717" s="68">
        <v>576</v>
      </c>
      <c r="N1717" s="68">
        <v>26207</v>
      </c>
    </row>
    <row r="1718" spans="1:14" x14ac:dyDescent="0.25">
      <c r="A1718" s="69" t="s">
        <v>49</v>
      </c>
      <c r="B1718" s="69" t="s">
        <v>328</v>
      </c>
      <c r="C1718" s="69" t="s">
        <v>180</v>
      </c>
      <c r="D1718" s="69" t="s">
        <v>181</v>
      </c>
      <c r="E1718" s="69"/>
      <c r="F1718" s="68">
        <v>0</v>
      </c>
      <c r="G1718" s="68">
        <v>0</v>
      </c>
      <c r="H1718" s="68">
        <v>0</v>
      </c>
      <c r="I1718" s="68">
        <v>0</v>
      </c>
      <c r="J1718" s="68">
        <v>0</v>
      </c>
      <c r="K1718" s="68">
        <v>0</v>
      </c>
      <c r="L1718" s="68">
        <v>0</v>
      </c>
      <c r="M1718" s="68">
        <v>0</v>
      </c>
      <c r="N1718" s="68">
        <v>0</v>
      </c>
    </row>
    <row r="1719" spans="1:14" x14ac:dyDescent="0.25">
      <c r="A1719" s="69" t="s">
        <v>49</v>
      </c>
      <c r="B1719" s="69" t="s">
        <v>328</v>
      </c>
      <c r="C1719" s="69" t="s">
        <v>182</v>
      </c>
      <c r="D1719" s="69" t="s">
        <v>183</v>
      </c>
      <c r="E1719" s="69"/>
      <c r="F1719" s="68">
        <v>0</v>
      </c>
      <c r="G1719" s="68">
        <v>0</v>
      </c>
      <c r="H1719" s="68">
        <v>0</v>
      </c>
      <c r="I1719" s="68">
        <v>0</v>
      </c>
      <c r="J1719" s="68">
        <v>0</v>
      </c>
      <c r="K1719" s="68">
        <v>0</v>
      </c>
      <c r="L1719" s="68">
        <v>0</v>
      </c>
      <c r="M1719" s="68">
        <v>0</v>
      </c>
      <c r="N1719" s="68">
        <v>0</v>
      </c>
    </row>
    <row r="1720" spans="1:14" x14ac:dyDescent="0.25">
      <c r="A1720" s="69" t="s">
        <v>49</v>
      </c>
      <c r="B1720" s="69" t="s">
        <v>328</v>
      </c>
      <c r="C1720" s="69" t="s">
        <v>184</v>
      </c>
      <c r="D1720" s="69" t="s">
        <v>185</v>
      </c>
      <c r="E1720" s="69"/>
      <c r="F1720" s="68">
        <v>0</v>
      </c>
      <c r="G1720" s="68">
        <v>33856</v>
      </c>
      <c r="H1720" s="68">
        <v>0</v>
      </c>
      <c r="I1720" s="68">
        <v>0</v>
      </c>
      <c r="J1720" s="68">
        <v>0</v>
      </c>
      <c r="K1720" s="68">
        <v>13712</v>
      </c>
      <c r="L1720" s="68">
        <v>0</v>
      </c>
      <c r="M1720" s="68">
        <v>1180</v>
      </c>
      <c r="N1720" s="68">
        <v>48748</v>
      </c>
    </row>
    <row r="1721" spans="1:14" x14ac:dyDescent="0.25">
      <c r="A1721" s="69" t="s">
        <v>49</v>
      </c>
      <c r="B1721" s="69" t="s">
        <v>328</v>
      </c>
      <c r="C1721" s="69" t="s">
        <v>186</v>
      </c>
      <c r="D1721" s="69" t="s">
        <v>187</v>
      </c>
      <c r="E1721" s="69"/>
      <c r="F1721" s="68">
        <v>0</v>
      </c>
      <c r="G1721" s="68">
        <v>0</v>
      </c>
      <c r="H1721" s="68">
        <v>0</v>
      </c>
      <c r="I1721" s="68">
        <v>0</v>
      </c>
      <c r="J1721" s="68">
        <v>9824</v>
      </c>
      <c r="K1721" s="68">
        <v>0</v>
      </c>
      <c r="L1721" s="68">
        <v>720</v>
      </c>
      <c r="M1721" s="68">
        <v>0</v>
      </c>
      <c r="N1721" s="68">
        <v>10544</v>
      </c>
    </row>
    <row r="1722" spans="1:14" x14ac:dyDescent="0.25">
      <c r="A1722" s="69" t="s">
        <v>49</v>
      </c>
      <c r="B1722" s="69" t="s">
        <v>328</v>
      </c>
      <c r="C1722" s="69" t="s">
        <v>188</v>
      </c>
      <c r="D1722" s="69" t="s">
        <v>189</v>
      </c>
      <c r="E1722" s="69"/>
      <c r="F1722" s="68">
        <v>3552</v>
      </c>
      <c r="G1722" s="68">
        <v>5056</v>
      </c>
      <c r="H1722" s="68">
        <v>0</v>
      </c>
      <c r="I1722" s="68">
        <v>0</v>
      </c>
      <c r="J1722" s="68">
        <v>41584</v>
      </c>
      <c r="K1722" s="68">
        <v>0</v>
      </c>
      <c r="L1722" s="68">
        <v>8175</v>
      </c>
      <c r="M1722" s="68">
        <v>0</v>
      </c>
      <c r="N1722" s="68">
        <v>58367</v>
      </c>
    </row>
    <row r="1723" spans="1:14" x14ac:dyDescent="0.25">
      <c r="A1723" s="69" t="s">
        <v>49</v>
      </c>
      <c r="B1723" s="69" t="s">
        <v>328</v>
      </c>
      <c r="C1723" s="69" t="s">
        <v>190</v>
      </c>
      <c r="D1723" s="69" t="s">
        <v>191</v>
      </c>
      <c r="E1723" s="69"/>
      <c r="F1723" s="68">
        <v>0</v>
      </c>
      <c r="G1723" s="68">
        <v>0</v>
      </c>
      <c r="H1723" s="68">
        <v>0</v>
      </c>
      <c r="I1723" s="68">
        <v>0</v>
      </c>
      <c r="J1723" s="68">
        <v>0</v>
      </c>
      <c r="K1723" s="68">
        <v>0</v>
      </c>
      <c r="L1723" s="68">
        <v>0</v>
      </c>
      <c r="M1723" s="68">
        <v>0</v>
      </c>
      <c r="N1723" s="68">
        <v>0</v>
      </c>
    </row>
    <row r="1724" spans="1:14" x14ac:dyDescent="0.25">
      <c r="A1724" s="69" t="s">
        <v>49</v>
      </c>
      <c r="B1724" s="69" t="s">
        <v>328</v>
      </c>
      <c r="C1724" s="69" t="s">
        <v>192</v>
      </c>
      <c r="D1724" s="69" t="s">
        <v>193</v>
      </c>
      <c r="E1724" s="69"/>
      <c r="F1724" s="68">
        <v>0</v>
      </c>
      <c r="G1724" s="68">
        <v>0</v>
      </c>
      <c r="H1724" s="68">
        <v>0</v>
      </c>
      <c r="I1724" s="68">
        <v>0</v>
      </c>
      <c r="J1724" s="68">
        <v>0</v>
      </c>
      <c r="K1724" s="68">
        <v>26208</v>
      </c>
      <c r="L1724" s="68">
        <v>0</v>
      </c>
      <c r="M1724" s="68">
        <v>3760</v>
      </c>
      <c r="N1724" s="68">
        <v>29968</v>
      </c>
    </row>
    <row r="1725" spans="1:14" x14ac:dyDescent="0.25">
      <c r="A1725" s="69" t="s">
        <v>49</v>
      </c>
      <c r="B1725" s="69" t="s">
        <v>328</v>
      </c>
      <c r="C1725" s="69" t="s">
        <v>194</v>
      </c>
      <c r="D1725" s="69" t="s">
        <v>195</v>
      </c>
      <c r="E1725" s="69"/>
      <c r="F1725" s="68">
        <v>131520</v>
      </c>
      <c r="G1725" s="68">
        <v>0</v>
      </c>
      <c r="H1725" s="68">
        <v>0</v>
      </c>
      <c r="I1725" s="68">
        <v>12688</v>
      </c>
      <c r="J1725" s="68">
        <v>0</v>
      </c>
      <c r="K1725" s="68">
        <v>0</v>
      </c>
      <c r="L1725" s="68">
        <v>0</v>
      </c>
      <c r="M1725" s="68">
        <v>0</v>
      </c>
      <c r="N1725" s="68">
        <v>144208</v>
      </c>
    </row>
    <row r="1726" spans="1:14" x14ac:dyDescent="0.25">
      <c r="A1726" s="69" t="s">
        <v>49</v>
      </c>
      <c r="B1726" s="69" t="s">
        <v>328</v>
      </c>
      <c r="C1726" s="69" t="s">
        <v>196</v>
      </c>
      <c r="D1726" s="69" t="s">
        <v>197</v>
      </c>
      <c r="E1726" s="69"/>
      <c r="F1726" s="68">
        <v>19328</v>
      </c>
      <c r="G1726" s="68">
        <v>0</v>
      </c>
      <c r="H1726" s="68">
        <v>0</v>
      </c>
      <c r="I1726" s="68">
        <v>0</v>
      </c>
      <c r="J1726" s="68">
        <v>0</v>
      </c>
      <c r="K1726" s="68">
        <v>0</v>
      </c>
      <c r="L1726" s="68">
        <v>336</v>
      </c>
      <c r="M1726" s="68">
        <v>0</v>
      </c>
      <c r="N1726" s="68">
        <v>19664</v>
      </c>
    </row>
    <row r="1727" spans="1:14" x14ac:dyDescent="0.25">
      <c r="A1727" s="69" t="s">
        <v>49</v>
      </c>
      <c r="B1727" s="69" t="s">
        <v>328</v>
      </c>
      <c r="C1727" s="69" t="s">
        <v>198</v>
      </c>
      <c r="D1727" s="69" t="s">
        <v>199</v>
      </c>
      <c r="E1727" s="69"/>
      <c r="F1727" s="68">
        <v>0</v>
      </c>
      <c r="G1727" s="68">
        <v>0</v>
      </c>
      <c r="H1727" s="68">
        <v>0</v>
      </c>
      <c r="I1727" s="68">
        <v>0</v>
      </c>
      <c r="J1727" s="68">
        <v>0</v>
      </c>
      <c r="K1727" s="68">
        <v>144656</v>
      </c>
      <c r="L1727" s="68">
        <v>0</v>
      </c>
      <c r="M1727" s="68">
        <v>11168</v>
      </c>
      <c r="N1727" s="68">
        <v>155824</v>
      </c>
    </row>
    <row r="1728" spans="1:14" x14ac:dyDescent="0.25">
      <c r="A1728" s="69" t="s">
        <v>49</v>
      </c>
      <c r="B1728" s="69" t="s">
        <v>328</v>
      </c>
      <c r="C1728" s="69" t="s">
        <v>200</v>
      </c>
      <c r="D1728" s="69" t="s">
        <v>201</v>
      </c>
      <c r="E1728" s="69"/>
      <c r="F1728" s="68">
        <v>0</v>
      </c>
      <c r="G1728" s="68">
        <v>0</v>
      </c>
      <c r="H1728" s="68">
        <v>0</v>
      </c>
      <c r="I1728" s="68">
        <v>0</v>
      </c>
      <c r="J1728" s="68">
        <v>0</v>
      </c>
      <c r="K1728" s="68">
        <v>0</v>
      </c>
      <c r="L1728" s="68">
        <v>0</v>
      </c>
      <c r="M1728" s="68">
        <v>0</v>
      </c>
      <c r="N1728" s="68">
        <v>0</v>
      </c>
    </row>
    <row r="1729" spans="1:14" x14ac:dyDescent="0.25">
      <c r="A1729" s="69" t="s">
        <v>49</v>
      </c>
      <c r="B1729" s="69" t="s">
        <v>328</v>
      </c>
      <c r="C1729" s="69" t="s">
        <v>202</v>
      </c>
      <c r="D1729" s="69" t="s">
        <v>203</v>
      </c>
      <c r="E1729" s="69"/>
      <c r="F1729" s="68">
        <v>4128</v>
      </c>
      <c r="G1729" s="68">
        <v>864</v>
      </c>
      <c r="H1729" s="68">
        <v>0</v>
      </c>
      <c r="I1729" s="68">
        <v>0</v>
      </c>
      <c r="J1729" s="68">
        <v>0</v>
      </c>
      <c r="K1729" s="68">
        <v>43008</v>
      </c>
      <c r="L1729" s="68">
        <v>0</v>
      </c>
      <c r="M1729" s="68">
        <v>46527</v>
      </c>
      <c r="N1729" s="68">
        <v>94527</v>
      </c>
    </row>
    <row r="1730" spans="1:14" x14ac:dyDescent="0.25">
      <c r="A1730" s="69" t="s">
        <v>49</v>
      </c>
      <c r="B1730" s="69" t="s">
        <v>328</v>
      </c>
      <c r="C1730" s="69" t="s">
        <v>204</v>
      </c>
      <c r="D1730" s="69" t="s">
        <v>205</v>
      </c>
      <c r="E1730" s="69"/>
      <c r="F1730" s="68">
        <v>0</v>
      </c>
      <c r="G1730" s="68">
        <v>0</v>
      </c>
      <c r="H1730" s="68">
        <v>0</v>
      </c>
      <c r="I1730" s="68">
        <v>0</v>
      </c>
      <c r="J1730" s="68">
        <v>0</v>
      </c>
      <c r="K1730" s="68">
        <v>0</v>
      </c>
      <c r="L1730" s="68">
        <v>0</v>
      </c>
      <c r="M1730" s="68">
        <v>0</v>
      </c>
      <c r="N1730" s="68">
        <v>0</v>
      </c>
    </row>
    <row r="1731" spans="1:14" x14ac:dyDescent="0.25">
      <c r="A1731" s="69" t="s">
        <v>49</v>
      </c>
      <c r="B1731" s="69" t="s">
        <v>328</v>
      </c>
      <c r="C1731" s="69" t="s">
        <v>206</v>
      </c>
      <c r="D1731" s="69" t="s">
        <v>207</v>
      </c>
      <c r="E1731" s="69"/>
      <c r="F1731" s="68">
        <v>0</v>
      </c>
      <c r="G1731" s="68">
        <v>0</v>
      </c>
      <c r="H1731" s="68">
        <v>0</v>
      </c>
      <c r="I1731" s="68">
        <v>0</v>
      </c>
      <c r="J1731" s="68">
        <v>0</v>
      </c>
      <c r="K1731" s="68">
        <v>179632</v>
      </c>
      <c r="L1731" s="68">
        <v>0</v>
      </c>
      <c r="M1731" s="68">
        <v>2318</v>
      </c>
      <c r="N1731" s="68">
        <v>181950</v>
      </c>
    </row>
    <row r="1732" spans="1:14" x14ac:dyDescent="0.25">
      <c r="A1732" s="69" t="s">
        <v>49</v>
      </c>
      <c r="B1732" s="69" t="s">
        <v>328</v>
      </c>
      <c r="C1732" s="69" t="s">
        <v>208</v>
      </c>
      <c r="D1732" s="69" t="s">
        <v>209</v>
      </c>
      <c r="E1732" s="69"/>
      <c r="F1732" s="68">
        <v>0</v>
      </c>
      <c r="G1732" s="68">
        <v>61504</v>
      </c>
      <c r="H1732" s="68">
        <v>51878</v>
      </c>
      <c r="I1732" s="68">
        <v>0</v>
      </c>
      <c r="J1732" s="68">
        <v>0</v>
      </c>
      <c r="K1732" s="68">
        <v>0</v>
      </c>
      <c r="L1732" s="68">
        <v>0</v>
      </c>
      <c r="M1732" s="68">
        <v>0</v>
      </c>
      <c r="N1732" s="68">
        <v>113382</v>
      </c>
    </row>
    <row r="1733" spans="1:14" x14ac:dyDescent="0.25">
      <c r="A1733" s="69" t="s">
        <v>49</v>
      </c>
      <c r="B1733" s="69" t="s">
        <v>328</v>
      </c>
      <c r="C1733" s="69" t="s">
        <v>210</v>
      </c>
      <c r="D1733" s="69" t="s">
        <v>211</v>
      </c>
      <c r="E1733" s="69"/>
      <c r="F1733" s="68">
        <v>0</v>
      </c>
      <c r="G1733" s="68">
        <v>0</v>
      </c>
      <c r="H1733" s="68">
        <v>0</v>
      </c>
      <c r="I1733" s="68">
        <v>0</v>
      </c>
      <c r="J1733" s="68">
        <v>11200</v>
      </c>
      <c r="K1733" s="68">
        <v>0</v>
      </c>
      <c r="L1733" s="68">
        <v>1344</v>
      </c>
      <c r="M1733" s="68">
        <v>0</v>
      </c>
      <c r="N1733" s="68">
        <v>12544</v>
      </c>
    </row>
    <row r="1734" spans="1:14" x14ac:dyDescent="0.25">
      <c r="A1734" s="69" t="s">
        <v>49</v>
      </c>
      <c r="B1734" s="69" t="s">
        <v>328</v>
      </c>
      <c r="C1734" s="69" t="s">
        <v>212</v>
      </c>
      <c r="D1734" s="69" t="s">
        <v>213</v>
      </c>
      <c r="E1734" s="69"/>
      <c r="F1734" s="68">
        <v>0</v>
      </c>
      <c r="G1734" s="68">
        <v>0</v>
      </c>
      <c r="H1734" s="68">
        <v>0</v>
      </c>
      <c r="I1734" s="68">
        <v>0</v>
      </c>
      <c r="J1734" s="68">
        <v>0</v>
      </c>
      <c r="K1734" s="68">
        <v>0</v>
      </c>
      <c r="L1734" s="68">
        <v>0</v>
      </c>
      <c r="M1734" s="68">
        <v>0</v>
      </c>
      <c r="N1734" s="68">
        <v>0</v>
      </c>
    </row>
    <row r="1735" spans="1:14" x14ac:dyDescent="0.25">
      <c r="A1735" s="69" t="s">
        <v>49</v>
      </c>
      <c r="B1735" s="69" t="s">
        <v>328</v>
      </c>
      <c r="C1735" s="69" t="s">
        <v>214</v>
      </c>
      <c r="D1735" s="69" t="s">
        <v>215</v>
      </c>
      <c r="E1735" s="69"/>
      <c r="F1735" s="68">
        <v>0</v>
      </c>
      <c r="G1735" s="68">
        <v>0</v>
      </c>
      <c r="H1735" s="68">
        <v>0</v>
      </c>
      <c r="I1735" s="68">
        <v>0</v>
      </c>
      <c r="J1735" s="68">
        <v>5520</v>
      </c>
      <c r="K1735" s="68">
        <v>0</v>
      </c>
      <c r="L1735" s="68">
        <v>0</v>
      </c>
      <c r="M1735" s="68">
        <v>0</v>
      </c>
      <c r="N1735" s="68">
        <v>5520</v>
      </c>
    </row>
    <row r="1736" spans="1:14" x14ac:dyDescent="0.25">
      <c r="A1736" s="69" t="s">
        <v>49</v>
      </c>
      <c r="B1736" s="69" t="s">
        <v>328</v>
      </c>
      <c r="C1736" s="69" t="s">
        <v>216</v>
      </c>
      <c r="D1736" s="69" t="s">
        <v>217</v>
      </c>
      <c r="E1736" s="69"/>
      <c r="F1736" s="68">
        <v>16864</v>
      </c>
      <c r="G1736" s="68">
        <v>0</v>
      </c>
      <c r="H1736" s="68">
        <v>0</v>
      </c>
      <c r="I1736" s="68">
        <v>0</v>
      </c>
      <c r="J1736" s="68">
        <v>0</v>
      </c>
      <c r="K1736" s="68">
        <v>0</v>
      </c>
      <c r="L1736" s="68">
        <v>108</v>
      </c>
      <c r="M1736" s="68">
        <v>0</v>
      </c>
      <c r="N1736" s="68">
        <v>16972</v>
      </c>
    </row>
    <row r="1737" spans="1:14" x14ac:dyDescent="0.25">
      <c r="A1737" s="69" t="s">
        <v>49</v>
      </c>
      <c r="B1737" s="69" t="s">
        <v>328</v>
      </c>
      <c r="C1737" s="69" t="s">
        <v>218</v>
      </c>
      <c r="D1737" s="69" t="s">
        <v>219</v>
      </c>
      <c r="E1737" s="69"/>
      <c r="F1737" s="68">
        <v>3552</v>
      </c>
      <c r="G1737" s="68">
        <v>0</v>
      </c>
      <c r="H1737" s="68">
        <v>0</v>
      </c>
      <c r="I1737" s="68">
        <v>0</v>
      </c>
      <c r="J1737" s="68">
        <v>0</v>
      </c>
      <c r="K1737" s="68">
        <v>0</v>
      </c>
      <c r="L1737" s="68">
        <v>126378</v>
      </c>
      <c r="M1737" s="68">
        <v>0</v>
      </c>
      <c r="N1737" s="68">
        <v>129930</v>
      </c>
    </row>
    <row r="1738" spans="1:14" x14ac:dyDescent="0.25">
      <c r="A1738" s="69" t="s">
        <v>49</v>
      </c>
      <c r="B1738" s="69" t="s">
        <v>328</v>
      </c>
      <c r="C1738" s="69" t="s">
        <v>220</v>
      </c>
      <c r="D1738" s="69" t="s">
        <v>221</v>
      </c>
      <c r="E1738" s="69"/>
      <c r="F1738" s="68">
        <v>226512</v>
      </c>
      <c r="G1738" s="68">
        <v>0</v>
      </c>
      <c r="H1738" s="68">
        <v>0</v>
      </c>
      <c r="I1738" s="68">
        <v>0</v>
      </c>
      <c r="J1738" s="68">
        <v>4208</v>
      </c>
      <c r="K1738" s="68">
        <v>0</v>
      </c>
      <c r="L1738" s="68">
        <v>0</v>
      </c>
      <c r="M1738" s="68">
        <v>0</v>
      </c>
      <c r="N1738" s="68">
        <v>230720</v>
      </c>
    </row>
    <row r="1739" spans="1:14" x14ac:dyDescent="0.25">
      <c r="A1739" s="69" t="s">
        <v>49</v>
      </c>
      <c r="B1739" s="69" t="s">
        <v>328</v>
      </c>
      <c r="C1739" s="69" t="s">
        <v>222</v>
      </c>
      <c r="D1739" s="69" t="s">
        <v>223</v>
      </c>
      <c r="E1739" s="69"/>
      <c r="F1739" s="68">
        <v>35936</v>
      </c>
      <c r="G1739" s="68">
        <v>0</v>
      </c>
      <c r="H1739" s="68">
        <v>0</v>
      </c>
      <c r="I1739" s="68">
        <v>0</v>
      </c>
      <c r="J1739" s="68">
        <v>0</v>
      </c>
      <c r="K1739" s="68">
        <v>0</v>
      </c>
      <c r="L1739" s="68">
        <v>0</v>
      </c>
      <c r="M1739" s="68">
        <v>0</v>
      </c>
      <c r="N1739" s="68">
        <v>35936</v>
      </c>
    </row>
    <row r="1740" spans="1:14" x14ac:dyDescent="0.25">
      <c r="A1740" s="69" t="s">
        <v>49</v>
      </c>
      <c r="B1740" s="69" t="s">
        <v>328</v>
      </c>
      <c r="C1740" s="69" t="s">
        <v>224</v>
      </c>
      <c r="D1740" s="69" t="s">
        <v>225</v>
      </c>
      <c r="E1740" s="69"/>
      <c r="F1740" s="68">
        <v>0</v>
      </c>
      <c r="G1740" s="68">
        <v>0</v>
      </c>
      <c r="H1740" s="68">
        <v>0</v>
      </c>
      <c r="I1740" s="68">
        <v>0</v>
      </c>
      <c r="J1740" s="68">
        <v>512</v>
      </c>
      <c r="K1740" s="68">
        <v>0</v>
      </c>
      <c r="L1740" s="68">
        <v>0</v>
      </c>
      <c r="M1740" s="68">
        <v>0</v>
      </c>
      <c r="N1740" s="68">
        <v>512</v>
      </c>
    </row>
    <row r="1741" spans="1:14" x14ac:dyDescent="0.25">
      <c r="A1741" s="69" t="s">
        <v>49</v>
      </c>
      <c r="B1741" s="69" t="s">
        <v>328</v>
      </c>
      <c r="C1741" s="69" t="s">
        <v>226</v>
      </c>
      <c r="D1741" s="69" t="s">
        <v>227</v>
      </c>
      <c r="E1741" s="69"/>
      <c r="F1741" s="68">
        <v>449872</v>
      </c>
      <c r="G1741" s="68">
        <v>238464</v>
      </c>
      <c r="H1741" s="68">
        <v>51878</v>
      </c>
      <c r="I1741" s="68">
        <v>12688</v>
      </c>
      <c r="J1741" s="68">
        <v>125648</v>
      </c>
      <c r="K1741" s="68">
        <v>417440</v>
      </c>
      <c r="L1741" s="68">
        <v>140334</v>
      </c>
      <c r="M1741" s="68">
        <v>65529</v>
      </c>
      <c r="N1741" s="68">
        <v>1501853</v>
      </c>
    </row>
    <row r="1742" spans="1:14" x14ac:dyDescent="0.25">
      <c r="D1742" s="67" t="s">
        <v>228</v>
      </c>
      <c r="E1742" s="67"/>
    </row>
    <row r="1743" spans="1:14" x14ac:dyDescent="0.25">
      <c r="A1743" s="69" t="s">
        <v>49</v>
      </c>
      <c r="B1743" s="69" t="s">
        <v>328</v>
      </c>
      <c r="C1743" s="69" t="s">
        <v>229</v>
      </c>
      <c r="D1743" s="69" t="s">
        <v>230</v>
      </c>
      <c r="E1743" s="69"/>
      <c r="F1743" s="68">
        <v>0</v>
      </c>
      <c r="G1743" s="68">
        <v>0</v>
      </c>
      <c r="H1743" s="68">
        <v>0</v>
      </c>
      <c r="I1743" s="68">
        <v>0</v>
      </c>
      <c r="J1743" s="68">
        <v>0</v>
      </c>
      <c r="K1743" s="68">
        <v>0</v>
      </c>
      <c r="L1743" s="68">
        <v>0</v>
      </c>
      <c r="M1743" s="68">
        <v>0</v>
      </c>
      <c r="N1743" s="68">
        <v>0</v>
      </c>
    </row>
    <row r="1744" spans="1:14" x14ac:dyDescent="0.25">
      <c r="A1744" s="69" t="s">
        <v>49</v>
      </c>
      <c r="B1744" s="69" t="s">
        <v>328</v>
      </c>
      <c r="C1744" s="69" t="s">
        <v>231</v>
      </c>
      <c r="D1744" s="69" t="s">
        <v>232</v>
      </c>
      <c r="E1744" s="69"/>
      <c r="F1744" s="68">
        <v>0</v>
      </c>
      <c r="G1744" s="68">
        <v>0</v>
      </c>
      <c r="H1744" s="68">
        <v>0</v>
      </c>
      <c r="I1744" s="68">
        <v>0</v>
      </c>
      <c r="J1744" s="68">
        <v>0</v>
      </c>
      <c r="K1744" s="68">
        <v>0</v>
      </c>
      <c r="L1744" s="68">
        <v>0</v>
      </c>
      <c r="M1744" s="68">
        <v>0</v>
      </c>
      <c r="N1744" s="68">
        <v>0</v>
      </c>
    </row>
    <row r="1745" spans="1:14" x14ac:dyDescent="0.25">
      <c r="A1745" s="69" t="s">
        <v>49</v>
      </c>
      <c r="B1745" s="69" t="s">
        <v>328</v>
      </c>
      <c r="C1745" s="69" t="s">
        <v>233</v>
      </c>
      <c r="D1745" s="69" t="s">
        <v>234</v>
      </c>
      <c r="E1745" s="69"/>
      <c r="F1745" s="68">
        <v>0</v>
      </c>
      <c r="G1745" s="68">
        <v>0</v>
      </c>
      <c r="H1745" s="68">
        <v>0</v>
      </c>
      <c r="I1745" s="68">
        <v>0</v>
      </c>
      <c r="J1745" s="68">
        <v>0</v>
      </c>
      <c r="K1745" s="68">
        <v>0</v>
      </c>
      <c r="L1745" s="68">
        <v>0</v>
      </c>
      <c r="M1745" s="68">
        <v>0</v>
      </c>
      <c r="N1745" s="68">
        <v>0</v>
      </c>
    </row>
    <row r="1746" spans="1:14" x14ac:dyDescent="0.25">
      <c r="A1746" s="69" t="s">
        <v>49</v>
      </c>
      <c r="B1746" s="69" t="s">
        <v>328</v>
      </c>
      <c r="C1746" s="69" t="s">
        <v>235</v>
      </c>
      <c r="D1746" s="69" t="s">
        <v>236</v>
      </c>
      <c r="E1746" s="69"/>
      <c r="F1746" s="68">
        <v>0</v>
      </c>
      <c r="G1746" s="68">
        <v>0</v>
      </c>
      <c r="H1746" s="68">
        <v>0</v>
      </c>
      <c r="I1746" s="68">
        <v>0</v>
      </c>
      <c r="J1746" s="68">
        <v>0</v>
      </c>
      <c r="K1746" s="68">
        <v>0</v>
      </c>
      <c r="L1746" s="68">
        <v>0</v>
      </c>
      <c r="M1746" s="68">
        <v>0</v>
      </c>
      <c r="N1746" s="68">
        <v>0</v>
      </c>
    </row>
    <row r="1747" spans="1:14" x14ac:dyDescent="0.25">
      <c r="A1747" s="69" t="s">
        <v>49</v>
      </c>
      <c r="B1747" s="69" t="s">
        <v>328</v>
      </c>
      <c r="C1747" s="69" t="s">
        <v>237</v>
      </c>
      <c r="D1747" s="69" t="s">
        <v>238</v>
      </c>
      <c r="E1747" s="69"/>
      <c r="F1747" s="68">
        <v>0</v>
      </c>
      <c r="G1747" s="68">
        <v>0</v>
      </c>
      <c r="H1747" s="68">
        <v>0</v>
      </c>
      <c r="I1747" s="68">
        <v>0</v>
      </c>
      <c r="J1747" s="68">
        <v>0</v>
      </c>
      <c r="K1747" s="68">
        <v>0</v>
      </c>
      <c r="L1747" s="68">
        <v>0</v>
      </c>
      <c r="M1747" s="68">
        <v>0</v>
      </c>
      <c r="N1747" s="68">
        <v>0</v>
      </c>
    </row>
    <row r="1750" spans="1:14" x14ac:dyDescent="0.25">
      <c r="A1750" s="67" t="s">
        <v>329</v>
      </c>
    </row>
    <row r="1751" spans="1:14" x14ac:dyDescent="0.25">
      <c r="A1751" s="69" t="s">
        <v>0</v>
      </c>
      <c r="B1751" s="69" t="s">
        <v>162</v>
      </c>
      <c r="C1751" s="69" t="s">
        <v>115</v>
      </c>
      <c r="D1751" s="67" t="s">
        <v>129</v>
      </c>
      <c r="E1751" s="67"/>
      <c r="F1751" s="68" t="s">
        <v>163</v>
      </c>
      <c r="G1751" s="68" t="s">
        <v>164</v>
      </c>
      <c r="H1751" s="68" t="s">
        <v>165</v>
      </c>
      <c r="I1751" s="68" t="s">
        <v>166</v>
      </c>
      <c r="J1751" s="68" t="s">
        <v>167</v>
      </c>
      <c r="K1751" s="68" t="s">
        <v>168</v>
      </c>
      <c r="L1751" s="68" t="s">
        <v>169</v>
      </c>
      <c r="M1751" s="68" t="s">
        <v>170</v>
      </c>
      <c r="N1751" s="68" t="s">
        <v>1</v>
      </c>
    </row>
    <row r="1752" spans="1:14" x14ac:dyDescent="0.25">
      <c r="A1752" s="69" t="s">
        <v>38</v>
      </c>
      <c r="B1752" s="69" t="s">
        <v>330</v>
      </c>
      <c r="C1752" s="69" t="s">
        <v>172</v>
      </c>
      <c r="D1752" s="69" t="s">
        <v>173</v>
      </c>
      <c r="E1752" s="69"/>
      <c r="F1752" s="68">
        <v>9360</v>
      </c>
      <c r="G1752" s="68">
        <v>0</v>
      </c>
      <c r="H1752" s="68">
        <v>0</v>
      </c>
      <c r="I1752" s="68">
        <v>0</v>
      </c>
      <c r="J1752" s="68">
        <v>0</v>
      </c>
      <c r="K1752" s="68">
        <v>0</v>
      </c>
      <c r="L1752" s="68">
        <v>0</v>
      </c>
      <c r="M1752" s="68">
        <v>0</v>
      </c>
      <c r="N1752" s="68">
        <v>9360</v>
      </c>
    </row>
    <row r="1753" spans="1:14" x14ac:dyDescent="0.25">
      <c r="A1753" s="69" t="s">
        <v>38</v>
      </c>
      <c r="B1753" s="69" t="s">
        <v>330</v>
      </c>
      <c r="C1753" s="69" t="s">
        <v>174</v>
      </c>
      <c r="D1753" s="69" t="s">
        <v>175</v>
      </c>
      <c r="E1753" s="69"/>
      <c r="F1753" s="68">
        <v>0</v>
      </c>
      <c r="G1753" s="68">
        <v>0</v>
      </c>
      <c r="H1753" s="68">
        <v>0</v>
      </c>
      <c r="I1753" s="68">
        <v>0</v>
      </c>
      <c r="J1753" s="68">
        <v>20016</v>
      </c>
      <c r="K1753" s="68">
        <v>0</v>
      </c>
      <c r="L1753" s="68">
        <v>17752</v>
      </c>
      <c r="M1753" s="68">
        <v>0</v>
      </c>
      <c r="N1753" s="68">
        <v>37768</v>
      </c>
    </row>
    <row r="1754" spans="1:14" x14ac:dyDescent="0.25">
      <c r="A1754" s="69" t="s">
        <v>38</v>
      </c>
      <c r="B1754" s="69" t="s">
        <v>330</v>
      </c>
      <c r="C1754" s="69" t="s">
        <v>176</v>
      </c>
      <c r="D1754" s="69" t="s">
        <v>177</v>
      </c>
      <c r="E1754" s="69"/>
      <c r="F1754" s="68">
        <v>0</v>
      </c>
      <c r="G1754" s="68">
        <v>179008</v>
      </c>
      <c r="H1754" s="68">
        <v>0</v>
      </c>
      <c r="I1754" s="68">
        <v>0</v>
      </c>
      <c r="J1754" s="68">
        <v>29008</v>
      </c>
      <c r="K1754" s="68">
        <v>0</v>
      </c>
      <c r="L1754" s="68">
        <v>656</v>
      </c>
      <c r="M1754" s="68">
        <v>24</v>
      </c>
      <c r="N1754" s="68">
        <v>208696</v>
      </c>
    </row>
    <row r="1755" spans="1:14" x14ac:dyDescent="0.25">
      <c r="A1755" s="69" t="s">
        <v>38</v>
      </c>
      <c r="B1755" s="69" t="s">
        <v>330</v>
      </c>
      <c r="C1755" s="69" t="s">
        <v>178</v>
      </c>
      <c r="D1755" s="69" t="s">
        <v>179</v>
      </c>
      <c r="E1755" s="69"/>
      <c r="F1755" s="68">
        <v>11264</v>
      </c>
      <c r="G1755" s="68">
        <v>14000</v>
      </c>
      <c r="H1755" s="68">
        <v>0</v>
      </c>
      <c r="I1755" s="68">
        <v>0</v>
      </c>
      <c r="J1755" s="68">
        <v>22944</v>
      </c>
      <c r="K1755" s="68">
        <v>2112</v>
      </c>
      <c r="L1755" s="68">
        <v>3291</v>
      </c>
      <c r="M1755" s="68">
        <v>0</v>
      </c>
      <c r="N1755" s="68">
        <v>53611</v>
      </c>
    </row>
    <row r="1756" spans="1:14" x14ac:dyDescent="0.25">
      <c r="A1756" s="69" t="s">
        <v>38</v>
      </c>
      <c r="B1756" s="69" t="s">
        <v>330</v>
      </c>
      <c r="C1756" s="69" t="s">
        <v>180</v>
      </c>
      <c r="D1756" s="69" t="s">
        <v>181</v>
      </c>
      <c r="E1756" s="69"/>
      <c r="F1756" s="68">
        <v>0</v>
      </c>
      <c r="G1756" s="68">
        <v>0</v>
      </c>
      <c r="H1756" s="68">
        <v>0</v>
      </c>
      <c r="I1756" s="68">
        <v>0</v>
      </c>
      <c r="J1756" s="68">
        <v>0</v>
      </c>
      <c r="K1756" s="68">
        <v>0</v>
      </c>
      <c r="L1756" s="68">
        <v>0</v>
      </c>
      <c r="M1756" s="68">
        <v>0</v>
      </c>
      <c r="N1756" s="68">
        <v>0</v>
      </c>
    </row>
    <row r="1757" spans="1:14" x14ac:dyDescent="0.25">
      <c r="A1757" s="69" t="s">
        <v>38</v>
      </c>
      <c r="B1757" s="69" t="s">
        <v>330</v>
      </c>
      <c r="C1757" s="69" t="s">
        <v>182</v>
      </c>
      <c r="D1757" s="69" t="s">
        <v>183</v>
      </c>
      <c r="E1757" s="69"/>
      <c r="F1757" s="68">
        <v>0</v>
      </c>
      <c r="G1757" s="68">
        <v>0</v>
      </c>
      <c r="H1757" s="68">
        <v>0</v>
      </c>
      <c r="I1757" s="68">
        <v>0</v>
      </c>
      <c r="J1757" s="68">
        <v>0</v>
      </c>
      <c r="K1757" s="68">
        <v>0</v>
      </c>
      <c r="L1757" s="68">
        <v>24</v>
      </c>
      <c r="M1757" s="68">
        <v>0</v>
      </c>
      <c r="N1757" s="68">
        <v>24</v>
      </c>
    </row>
    <row r="1758" spans="1:14" x14ac:dyDescent="0.25">
      <c r="A1758" s="69" t="s">
        <v>38</v>
      </c>
      <c r="B1758" s="69" t="s">
        <v>330</v>
      </c>
      <c r="C1758" s="69" t="s">
        <v>184</v>
      </c>
      <c r="D1758" s="69" t="s">
        <v>185</v>
      </c>
      <c r="E1758" s="69"/>
      <c r="F1758" s="68">
        <v>0</v>
      </c>
      <c r="G1758" s="68">
        <v>38864</v>
      </c>
      <c r="H1758" s="68">
        <v>0</v>
      </c>
      <c r="I1758" s="68">
        <v>0</v>
      </c>
      <c r="J1758" s="68">
        <v>0</v>
      </c>
      <c r="K1758" s="68">
        <v>8096</v>
      </c>
      <c r="L1758" s="68">
        <v>0</v>
      </c>
      <c r="M1758" s="68">
        <v>333</v>
      </c>
      <c r="N1758" s="68">
        <v>47293</v>
      </c>
    </row>
    <row r="1759" spans="1:14" x14ac:dyDescent="0.25">
      <c r="A1759" s="69" t="s">
        <v>38</v>
      </c>
      <c r="B1759" s="69" t="s">
        <v>330</v>
      </c>
      <c r="C1759" s="69" t="s">
        <v>186</v>
      </c>
      <c r="D1759" s="69" t="s">
        <v>187</v>
      </c>
      <c r="E1759" s="69"/>
      <c r="F1759" s="68">
        <v>0</v>
      </c>
      <c r="G1759" s="68">
        <v>0</v>
      </c>
      <c r="H1759" s="68">
        <v>0</v>
      </c>
      <c r="I1759" s="68">
        <v>0</v>
      </c>
      <c r="J1759" s="68">
        <v>144</v>
      </c>
      <c r="K1759" s="68">
        <v>0</v>
      </c>
      <c r="L1759" s="68">
        <v>10344</v>
      </c>
      <c r="M1759" s="68">
        <v>0</v>
      </c>
      <c r="N1759" s="68">
        <v>10488</v>
      </c>
    </row>
    <row r="1760" spans="1:14" x14ac:dyDescent="0.25">
      <c r="A1760" s="69" t="s">
        <v>38</v>
      </c>
      <c r="B1760" s="69" t="s">
        <v>330</v>
      </c>
      <c r="C1760" s="69" t="s">
        <v>188</v>
      </c>
      <c r="D1760" s="69" t="s">
        <v>189</v>
      </c>
      <c r="E1760" s="69"/>
      <c r="F1760" s="68">
        <v>1104</v>
      </c>
      <c r="G1760" s="68">
        <v>768</v>
      </c>
      <c r="H1760" s="68">
        <v>0</v>
      </c>
      <c r="I1760" s="68">
        <v>0</v>
      </c>
      <c r="J1760" s="68">
        <v>0</v>
      </c>
      <c r="K1760" s="68">
        <v>0</v>
      </c>
      <c r="L1760" s="68">
        <v>0</v>
      </c>
      <c r="M1760" s="68">
        <v>0</v>
      </c>
      <c r="N1760" s="68">
        <v>1872</v>
      </c>
    </row>
    <row r="1761" spans="1:14" x14ac:dyDescent="0.25">
      <c r="A1761" s="69" t="s">
        <v>38</v>
      </c>
      <c r="B1761" s="69" t="s">
        <v>330</v>
      </c>
      <c r="C1761" s="69" t="s">
        <v>190</v>
      </c>
      <c r="D1761" s="69" t="s">
        <v>191</v>
      </c>
      <c r="E1761" s="69"/>
      <c r="F1761" s="68">
        <v>0</v>
      </c>
      <c r="G1761" s="68">
        <v>0</v>
      </c>
      <c r="H1761" s="68">
        <v>0</v>
      </c>
      <c r="I1761" s="68">
        <v>0</v>
      </c>
      <c r="J1761" s="68">
        <v>0</v>
      </c>
      <c r="K1761" s="68">
        <v>0</v>
      </c>
      <c r="L1761" s="68">
        <v>0</v>
      </c>
      <c r="M1761" s="68">
        <v>0</v>
      </c>
      <c r="N1761" s="68">
        <v>0</v>
      </c>
    </row>
    <row r="1762" spans="1:14" x14ac:dyDescent="0.25">
      <c r="A1762" s="69" t="s">
        <v>38</v>
      </c>
      <c r="B1762" s="69" t="s">
        <v>330</v>
      </c>
      <c r="C1762" s="69" t="s">
        <v>192</v>
      </c>
      <c r="D1762" s="69" t="s">
        <v>193</v>
      </c>
      <c r="E1762" s="69"/>
      <c r="F1762" s="68">
        <v>0</v>
      </c>
      <c r="G1762" s="68">
        <v>0</v>
      </c>
      <c r="H1762" s="68">
        <v>0</v>
      </c>
      <c r="I1762" s="68">
        <v>0</v>
      </c>
      <c r="J1762" s="68">
        <v>0</v>
      </c>
      <c r="K1762" s="68">
        <v>85392</v>
      </c>
      <c r="L1762" s="68">
        <v>0</v>
      </c>
      <c r="M1762" s="68">
        <v>24782</v>
      </c>
      <c r="N1762" s="68">
        <v>110174</v>
      </c>
    </row>
    <row r="1763" spans="1:14" x14ac:dyDescent="0.25">
      <c r="A1763" s="69" t="s">
        <v>38</v>
      </c>
      <c r="B1763" s="69" t="s">
        <v>330</v>
      </c>
      <c r="C1763" s="69" t="s">
        <v>194</v>
      </c>
      <c r="D1763" s="69" t="s">
        <v>195</v>
      </c>
      <c r="E1763" s="69"/>
      <c r="F1763" s="68">
        <v>153408</v>
      </c>
      <c r="G1763" s="68">
        <v>0</v>
      </c>
      <c r="H1763" s="68">
        <v>0</v>
      </c>
      <c r="I1763" s="68">
        <v>32208</v>
      </c>
      <c r="J1763" s="68">
        <v>0</v>
      </c>
      <c r="K1763" s="68">
        <v>0</v>
      </c>
      <c r="L1763" s="68">
        <v>0</v>
      </c>
      <c r="M1763" s="68">
        <v>0</v>
      </c>
      <c r="N1763" s="68">
        <v>185616</v>
      </c>
    </row>
    <row r="1764" spans="1:14" x14ac:dyDescent="0.25">
      <c r="A1764" s="69" t="s">
        <v>38</v>
      </c>
      <c r="B1764" s="69" t="s">
        <v>330</v>
      </c>
      <c r="C1764" s="69" t="s">
        <v>196</v>
      </c>
      <c r="D1764" s="69" t="s">
        <v>197</v>
      </c>
      <c r="E1764" s="69"/>
      <c r="F1764" s="68">
        <v>6560</v>
      </c>
      <c r="G1764" s="68">
        <v>0</v>
      </c>
      <c r="H1764" s="68">
        <v>0</v>
      </c>
      <c r="I1764" s="68">
        <v>0</v>
      </c>
      <c r="J1764" s="68">
        <v>0</v>
      </c>
      <c r="K1764" s="68">
        <v>0</v>
      </c>
      <c r="L1764" s="68">
        <v>72</v>
      </c>
      <c r="M1764" s="68">
        <v>0</v>
      </c>
      <c r="N1764" s="68">
        <v>6632</v>
      </c>
    </row>
    <row r="1765" spans="1:14" x14ac:dyDescent="0.25">
      <c r="A1765" s="69" t="s">
        <v>38</v>
      </c>
      <c r="B1765" s="69" t="s">
        <v>330</v>
      </c>
      <c r="C1765" s="69" t="s">
        <v>198</v>
      </c>
      <c r="D1765" s="69" t="s">
        <v>199</v>
      </c>
      <c r="E1765" s="69"/>
      <c r="F1765" s="68">
        <v>0</v>
      </c>
      <c r="G1765" s="68">
        <v>0</v>
      </c>
      <c r="H1765" s="68">
        <v>0</v>
      </c>
      <c r="I1765" s="68">
        <v>0</v>
      </c>
      <c r="J1765" s="68">
        <v>0</v>
      </c>
      <c r="K1765" s="68">
        <v>110016</v>
      </c>
      <c r="L1765" s="68">
        <v>0</v>
      </c>
      <c r="M1765" s="68">
        <v>4080</v>
      </c>
      <c r="N1765" s="68">
        <v>114096</v>
      </c>
    </row>
    <row r="1766" spans="1:14" x14ac:dyDescent="0.25">
      <c r="A1766" s="69" t="s">
        <v>38</v>
      </c>
      <c r="B1766" s="69" t="s">
        <v>330</v>
      </c>
      <c r="C1766" s="69" t="s">
        <v>200</v>
      </c>
      <c r="D1766" s="69" t="s">
        <v>201</v>
      </c>
      <c r="E1766" s="69"/>
      <c r="F1766" s="68">
        <v>0</v>
      </c>
      <c r="G1766" s="68">
        <v>0</v>
      </c>
      <c r="H1766" s="68">
        <v>0</v>
      </c>
      <c r="I1766" s="68">
        <v>0</v>
      </c>
      <c r="J1766" s="68">
        <v>0</v>
      </c>
      <c r="K1766" s="68">
        <v>0</v>
      </c>
      <c r="L1766" s="68">
        <v>0</v>
      </c>
      <c r="M1766" s="68">
        <v>0</v>
      </c>
      <c r="N1766" s="68">
        <v>0</v>
      </c>
    </row>
    <row r="1767" spans="1:14" x14ac:dyDescent="0.25">
      <c r="A1767" s="69" t="s">
        <v>38</v>
      </c>
      <c r="B1767" s="69" t="s">
        <v>330</v>
      </c>
      <c r="C1767" s="69" t="s">
        <v>202</v>
      </c>
      <c r="D1767" s="69" t="s">
        <v>203</v>
      </c>
      <c r="E1767" s="69"/>
      <c r="F1767" s="68">
        <v>0</v>
      </c>
      <c r="G1767" s="68">
        <v>336</v>
      </c>
      <c r="H1767" s="68">
        <v>0</v>
      </c>
      <c r="I1767" s="68">
        <v>0</v>
      </c>
      <c r="J1767" s="68">
        <v>0</v>
      </c>
      <c r="K1767" s="68">
        <v>84704</v>
      </c>
      <c r="L1767" s="68">
        <v>0</v>
      </c>
      <c r="M1767" s="68">
        <v>24431</v>
      </c>
      <c r="N1767" s="68">
        <v>109471</v>
      </c>
    </row>
    <row r="1768" spans="1:14" x14ac:dyDescent="0.25">
      <c r="A1768" s="69" t="s">
        <v>38</v>
      </c>
      <c r="B1768" s="69" t="s">
        <v>330</v>
      </c>
      <c r="C1768" s="69" t="s">
        <v>204</v>
      </c>
      <c r="D1768" s="69" t="s">
        <v>205</v>
      </c>
      <c r="E1768" s="69"/>
      <c r="F1768" s="68">
        <v>0</v>
      </c>
      <c r="G1768" s="68">
        <v>0</v>
      </c>
      <c r="H1768" s="68">
        <v>0</v>
      </c>
      <c r="I1768" s="68">
        <v>0</v>
      </c>
      <c r="J1768" s="68">
        <v>0</v>
      </c>
      <c r="K1768" s="68">
        <v>21216</v>
      </c>
      <c r="L1768" s="68">
        <v>0</v>
      </c>
      <c r="M1768" s="68">
        <v>0</v>
      </c>
      <c r="N1768" s="68">
        <v>21216</v>
      </c>
    </row>
    <row r="1769" spans="1:14" x14ac:dyDescent="0.25">
      <c r="A1769" s="69" t="s">
        <v>38</v>
      </c>
      <c r="B1769" s="69" t="s">
        <v>330</v>
      </c>
      <c r="C1769" s="69" t="s">
        <v>206</v>
      </c>
      <c r="D1769" s="69" t="s">
        <v>207</v>
      </c>
      <c r="E1769" s="69"/>
      <c r="F1769" s="68">
        <v>0</v>
      </c>
      <c r="G1769" s="68">
        <v>0</v>
      </c>
      <c r="H1769" s="68">
        <v>0</v>
      </c>
      <c r="I1769" s="68">
        <v>0</v>
      </c>
      <c r="J1769" s="68">
        <v>0</v>
      </c>
      <c r="K1769" s="68">
        <v>60512</v>
      </c>
      <c r="L1769" s="68">
        <v>0</v>
      </c>
      <c r="M1769" s="68">
        <v>0</v>
      </c>
      <c r="N1769" s="68">
        <v>60512</v>
      </c>
    </row>
    <row r="1770" spans="1:14" x14ac:dyDescent="0.25">
      <c r="A1770" s="69" t="s">
        <v>38</v>
      </c>
      <c r="B1770" s="69" t="s">
        <v>330</v>
      </c>
      <c r="C1770" s="69" t="s">
        <v>208</v>
      </c>
      <c r="D1770" s="69" t="s">
        <v>209</v>
      </c>
      <c r="E1770" s="69"/>
      <c r="F1770" s="68">
        <v>0</v>
      </c>
      <c r="G1770" s="68">
        <v>83264</v>
      </c>
      <c r="H1770" s="68">
        <v>65792</v>
      </c>
      <c r="I1770" s="68">
        <v>0</v>
      </c>
      <c r="J1770" s="68">
        <v>0</v>
      </c>
      <c r="K1770" s="68">
        <v>0</v>
      </c>
      <c r="L1770" s="68">
        <v>0</v>
      </c>
      <c r="M1770" s="68">
        <v>0</v>
      </c>
      <c r="N1770" s="68">
        <v>149056</v>
      </c>
    </row>
    <row r="1771" spans="1:14" x14ac:dyDescent="0.25">
      <c r="A1771" s="69" t="s">
        <v>38</v>
      </c>
      <c r="B1771" s="69" t="s">
        <v>330</v>
      </c>
      <c r="C1771" s="69" t="s">
        <v>210</v>
      </c>
      <c r="D1771" s="69" t="s">
        <v>211</v>
      </c>
      <c r="E1771" s="69"/>
      <c r="F1771" s="68">
        <v>0</v>
      </c>
      <c r="G1771" s="68">
        <v>0</v>
      </c>
      <c r="H1771" s="68">
        <v>0</v>
      </c>
      <c r="I1771" s="68">
        <v>0</v>
      </c>
      <c r="J1771" s="68">
        <v>0</v>
      </c>
      <c r="K1771" s="68">
        <v>0</v>
      </c>
      <c r="L1771" s="68">
        <v>100</v>
      </c>
      <c r="M1771" s="68">
        <v>0</v>
      </c>
      <c r="N1771" s="68">
        <v>100</v>
      </c>
    </row>
    <row r="1772" spans="1:14" x14ac:dyDescent="0.25">
      <c r="A1772" s="69" t="s">
        <v>38</v>
      </c>
      <c r="B1772" s="69" t="s">
        <v>330</v>
      </c>
      <c r="C1772" s="69" t="s">
        <v>212</v>
      </c>
      <c r="D1772" s="69" t="s">
        <v>213</v>
      </c>
      <c r="E1772" s="69"/>
      <c r="F1772" s="68">
        <v>0</v>
      </c>
      <c r="G1772" s="68">
        <v>0</v>
      </c>
      <c r="H1772" s="68">
        <v>0</v>
      </c>
      <c r="I1772" s="68">
        <v>0</v>
      </c>
      <c r="J1772" s="68">
        <v>0</v>
      </c>
      <c r="K1772" s="68">
        <v>0</v>
      </c>
      <c r="L1772" s="68">
        <v>96</v>
      </c>
      <c r="M1772" s="68">
        <v>0</v>
      </c>
      <c r="N1772" s="68">
        <v>96</v>
      </c>
    </row>
    <row r="1773" spans="1:14" x14ac:dyDescent="0.25">
      <c r="A1773" s="69" t="s">
        <v>38</v>
      </c>
      <c r="B1773" s="69" t="s">
        <v>330</v>
      </c>
      <c r="C1773" s="69" t="s">
        <v>214</v>
      </c>
      <c r="D1773" s="69" t="s">
        <v>215</v>
      </c>
      <c r="E1773" s="69"/>
      <c r="F1773" s="68">
        <v>0</v>
      </c>
      <c r="G1773" s="68">
        <v>0</v>
      </c>
      <c r="H1773" s="68">
        <v>0</v>
      </c>
      <c r="I1773" s="68">
        <v>0</v>
      </c>
      <c r="J1773" s="68">
        <v>1600</v>
      </c>
      <c r="K1773" s="68">
        <v>0</v>
      </c>
      <c r="L1773" s="68">
        <v>0</v>
      </c>
      <c r="M1773" s="68">
        <v>0</v>
      </c>
      <c r="N1773" s="68">
        <v>1600</v>
      </c>
    </row>
    <row r="1774" spans="1:14" x14ac:dyDescent="0.25">
      <c r="A1774" s="69" t="s">
        <v>38</v>
      </c>
      <c r="B1774" s="69" t="s">
        <v>330</v>
      </c>
      <c r="C1774" s="69" t="s">
        <v>216</v>
      </c>
      <c r="D1774" s="69" t="s">
        <v>217</v>
      </c>
      <c r="E1774" s="69"/>
      <c r="F1774" s="68">
        <v>11120</v>
      </c>
      <c r="G1774" s="68">
        <v>0</v>
      </c>
      <c r="H1774" s="68">
        <v>0</v>
      </c>
      <c r="I1774" s="68">
        <v>0</v>
      </c>
      <c r="J1774" s="68">
        <v>0</v>
      </c>
      <c r="K1774" s="68">
        <v>0</v>
      </c>
      <c r="L1774" s="68">
        <v>0</v>
      </c>
      <c r="M1774" s="68">
        <v>0</v>
      </c>
      <c r="N1774" s="68">
        <v>11120</v>
      </c>
    </row>
    <row r="1775" spans="1:14" x14ac:dyDescent="0.25">
      <c r="A1775" s="69" t="s">
        <v>38</v>
      </c>
      <c r="B1775" s="69" t="s">
        <v>330</v>
      </c>
      <c r="C1775" s="69" t="s">
        <v>218</v>
      </c>
      <c r="D1775" s="69" t="s">
        <v>219</v>
      </c>
      <c r="E1775" s="69"/>
      <c r="F1775" s="68">
        <v>7680</v>
      </c>
      <c r="G1775" s="68">
        <v>0</v>
      </c>
      <c r="H1775" s="68">
        <v>0</v>
      </c>
      <c r="I1775" s="68">
        <v>0</v>
      </c>
      <c r="J1775" s="68">
        <v>288</v>
      </c>
      <c r="K1775" s="68">
        <v>0</v>
      </c>
      <c r="L1775" s="68">
        <v>28309</v>
      </c>
      <c r="M1775" s="68">
        <v>0</v>
      </c>
      <c r="N1775" s="68">
        <v>36277</v>
      </c>
    </row>
    <row r="1776" spans="1:14" x14ac:dyDescent="0.25">
      <c r="A1776" s="69" t="s">
        <v>38</v>
      </c>
      <c r="B1776" s="69" t="s">
        <v>330</v>
      </c>
      <c r="C1776" s="69" t="s">
        <v>220</v>
      </c>
      <c r="D1776" s="69" t="s">
        <v>221</v>
      </c>
      <c r="E1776" s="69"/>
      <c r="F1776" s="68">
        <v>312912</v>
      </c>
      <c r="G1776" s="68">
        <v>0</v>
      </c>
      <c r="H1776" s="68">
        <v>0</v>
      </c>
      <c r="I1776" s="68">
        <v>0</v>
      </c>
      <c r="J1776" s="68">
        <v>0</v>
      </c>
      <c r="K1776" s="68">
        <v>0</v>
      </c>
      <c r="L1776" s="68">
        <v>0</v>
      </c>
      <c r="M1776" s="68">
        <v>0</v>
      </c>
      <c r="N1776" s="68">
        <v>312912</v>
      </c>
    </row>
    <row r="1777" spans="1:14" x14ac:dyDescent="0.25">
      <c r="A1777" s="69" t="s">
        <v>38</v>
      </c>
      <c r="B1777" s="69" t="s">
        <v>330</v>
      </c>
      <c r="C1777" s="69" t="s">
        <v>222</v>
      </c>
      <c r="D1777" s="69" t="s">
        <v>223</v>
      </c>
      <c r="E1777" s="69"/>
      <c r="F1777" s="68">
        <v>61040</v>
      </c>
      <c r="G1777" s="68">
        <v>0</v>
      </c>
      <c r="H1777" s="68">
        <v>0</v>
      </c>
      <c r="I1777" s="68">
        <v>0</v>
      </c>
      <c r="J1777" s="68">
        <v>0</v>
      </c>
      <c r="K1777" s="68">
        <v>0</v>
      </c>
      <c r="L1777" s="68">
        <v>0</v>
      </c>
      <c r="M1777" s="68">
        <v>0</v>
      </c>
      <c r="N1777" s="68">
        <v>61040</v>
      </c>
    </row>
    <row r="1778" spans="1:14" x14ac:dyDescent="0.25">
      <c r="A1778" s="69" t="s">
        <v>38</v>
      </c>
      <c r="B1778" s="69" t="s">
        <v>330</v>
      </c>
      <c r="C1778" s="69" t="s">
        <v>224</v>
      </c>
      <c r="D1778" s="69" t="s">
        <v>225</v>
      </c>
      <c r="E1778" s="69"/>
      <c r="F1778" s="68">
        <v>0</v>
      </c>
      <c r="G1778" s="68">
        <v>0</v>
      </c>
      <c r="H1778" s="68">
        <v>0</v>
      </c>
      <c r="I1778" s="68">
        <v>0</v>
      </c>
      <c r="J1778" s="68">
        <v>0</v>
      </c>
      <c r="K1778" s="68">
        <v>0</v>
      </c>
      <c r="L1778" s="68">
        <v>0</v>
      </c>
      <c r="M1778" s="68">
        <v>0</v>
      </c>
      <c r="N1778" s="68">
        <v>0</v>
      </c>
    </row>
    <row r="1779" spans="1:14" x14ac:dyDescent="0.25">
      <c r="A1779" s="69" t="s">
        <v>38</v>
      </c>
      <c r="B1779" s="69" t="s">
        <v>330</v>
      </c>
      <c r="C1779" s="69" t="s">
        <v>226</v>
      </c>
      <c r="D1779" s="69" t="s">
        <v>227</v>
      </c>
      <c r="E1779" s="69"/>
      <c r="F1779" s="68">
        <v>574448</v>
      </c>
      <c r="G1779" s="68">
        <v>316240</v>
      </c>
      <c r="H1779" s="68">
        <v>65792</v>
      </c>
      <c r="I1779" s="68">
        <v>32208</v>
      </c>
      <c r="J1779" s="68">
        <v>74000</v>
      </c>
      <c r="K1779" s="68">
        <v>372048</v>
      </c>
      <c r="L1779" s="68">
        <v>60644</v>
      </c>
      <c r="M1779" s="68">
        <v>53650</v>
      </c>
      <c r="N1779" s="68">
        <v>1549030</v>
      </c>
    </row>
    <row r="1780" spans="1:14" x14ac:dyDescent="0.25">
      <c r="D1780" s="67" t="s">
        <v>228</v>
      </c>
      <c r="E1780" s="67"/>
    </row>
    <row r="1781" spans="1:14" x14ac:dyDescent="0.25">
      <c r="A1781" s="69" t="s">
        <v>38</v>
      </c>
      <c r="B1781" s="69" t="s">
        <v>330</v>
      </c>
      <c r="C1781" s="69" t="s">
        <v>229</v>
      </c>
      <c r="D1781" s="69" t="s">
        <v>230</v>
      </c>
      <c r="E1781" s="69"/>
      <c r="F1781" s="68">
        <v>0</v>
      </c>
      <c r="G1781" s="68">
        <v>0</v>
      </c>
      <c r="H1781" s="68">
        <v>0</v>
      </c>
      <c r="I1781" s="68">
        <v>0</v>
      </c>
      <c r="J1781" s="68">
        <v>0</v>
      </c>
      <c r="K1781" s="68">
        <v>0</v>
      </c>
      <c r="L1781" s="68">
        <v>0</v>
      </c>
      <c r="M1781" s="68">
        <v>0</v>
      </c>
      <c r="N1781" s="68">
        <v>0</v>
      </c>
    </row>
    <row r="1782" spans="1:14" x14ac:dyDescent="0.25">
      <c r="A1782" s="69" t="s">
        <v>38</v>
      </c>
      <c r="B1782" s="69" t="s">
        <v>330</v>
      </c>
      <c r="C1782" s="69" t="s">
        <v>231</v>
      </c>
      <c r="D1782" s="69" t="s">
        <v>232</v>
      </c>
      <c r="E1782" s="69"/>
      <c r="F1782" s="68">
        <v>0</v>
      </c>
      <c r="G1782" s="68">
        <v>0</v>
      </c>
      <c r="H1782" s="68">
        <v>0</v>
      </c>
      <c r="I1782" s="68">
        <v>0</v>
      </c>
      <c r="J1782" s="68">
        <v>0</v>
      </c>
      <c r="K1782" s="68">
        <v>0</v>
      </c>
      <c r="L1782" s="68">
        <v>0</v>
      </c>
      <c r="M1782" s="68">
        <v>0</v>
      </c>
      <c r="N1782" s="68">
        <v>0</v>
      </c>
    </row>
    <row r="1783" spans="1:14" x14ac:dyDescent="0.25">
      <c r="A1783" s="69" t="s">
        <v>38</v>
      </c>
      <c r="B1783" s="69" t="s">
        <v>330</v>
      </c>
      <c r="C1783" s="69" t="s">
        <v>233</v>
      </c>
      <c r="D1783" s="69" t="s">
        <v>234</v>
      </c>
      <c r="E1783" s="69"/>
      <c r="F1783" s="68">
        <v>0</v>
      </c>
      <c r="G1783" s="68">
        <v>0</v>
      </c>
      <c r="H1783" s="68">
        <v>0</v>
      </c>
      <c r="I1783" s="68">
        <v>0</v>
      </c>
      <c r="J1783" s="68">
        <v>0</v>
      </c>
      <c r="K1783" s="68">
        <v>0</v>
      </c>
      <c r="L1783" s="68">
        <v>0</v>
      </c>
      <c r="M1783" s="68">
        <v>0</v>
      </c>
      <c r="N1783" s="68">
        <v>0</v>
      </c>
    </row>
    <row r="1784" spans="1:14" x14ac:dyDescent="0.25">
      <c r="A1784" s="69" t="s">
        <v>38</v>
      </c>
      <c r="B1784" s="69" t="s">
        <v>330</v>
      </c>
      <c r="C1784" s="69" t="s">
        <v>235</v>
      </c>
      <c r="D1784" s="69" t="s">
        <v>236</v>
      </c>
      <c r="E1784" s="69"/>
      <c r="F1784" s="68">
        <v>0</v>
      </c>
      <c r="G1784" s="68">
        <v>0</v>
      </c>
      <c r="H1784" s="68">
        <v>0</v>
      </c>
      <c r="I1784" s="68">
        <v>0</v>
      </c>
      <c r="J1784" s="68">
        <v>0</v>
      </c>
      <c r="K1784" s="68">
        <v>0</v>
      </c>
      <c r="L1784" s="68">
        <v>0</v>
      </c>
      <c r="M1784" s="68">
        <v>0</v>
      </c>
      <c r="N1784" s="68">
        <v>0</v>
      </c>
    </row>
    <row r="1785" spans="1:14" x14ac:dyDescent="0.25">
      <c r="A1785" s="69" t="s">
        <v>38</v>
      </c>
      <c r="B1785" s="69" t="s">
        <v>330</v>
      </c>
      <c r="C1785" s="69" t="s">
        <v>237</v>
      </c>
      <c r="D1785" s="69" t="s">
        <v>238</v>
      </c>
      <c r="E1785" s="69"/>
      <c r="F1785" s="68">
        <v>0</v>
      </c>
      <c r="G1785" s="68">
        <v>0</v>
      </c>
      <c r="H1785" s="68">
        <v>0</v>
      </c>
      <c r="I1785" s="68">
        <v>0</v>
      </c>
      <c r="J1785" s="68">
        <v>0</v>
      </c>
      <c r="K1785" s="68">
        <v>0</v>
      </c>
      <c r="L1785" s="68">
        <v>0</v>
      </c>
      <c r="M1785" s="68">
        <v>0</v>
      </c>
      <c r="N1785" s="68">
        <v>0</v>
      </c>
    </row>
    <row r="1788" spans="1:14" x14ac:dyDescent="0.25">
      <c r="A1788" s="67" t="s">
        <v>331</v>
      </c>
    </row>
    <row r="1789" spans="1:14" x14ac:dyDescent="0.25">
      <c r="A1789" s="69" t="s">
        <v>0</v>
      </c>
      <c r="B1789" s="69" t="s">
        <v>162</v>
      </c>
      <c r="C1789" s="69" t="s">
        <v>115</v>
      </c>
      <c r="D1789" s="67" t="s">
        <v>129</v>
      </c>
      <c r="E1789" s="67"/>
      <c r="F1789" s="68" t="s">
        <v>163</v>
      </c>
      <c r="G1789" s="68" t="s">
        <v>164</v>
      </c>
      <c r="H1789" s="68" t="s">
        <v>165</v>
      </c>
      <c r="I1789" s="68" t="s">
        <v>166</v>
      </c>
      <c r="J1789" s="68" t="s">
        <v>167</v>
      </c>
      <c r="K1789" s="68" t="s">
        <v>168</v>
      </c>
      <c r="L1789" s="68" t="s">
        <v>169</v>
      </c>
      <c r="M1789" s="68" t="s">
        <v>170</v>
      </c>
      <c r="N1789" s="68" t="s">
        <v>1</v>
      </c>
    </row>
    <row r="1790" spans="1:14" x14ac:dyDescent="0.25">
      <c r="A1790" s="69" t="s">
        <v>39</v>
      </c>
      <c r="B1790" s="69" t="s">
        <v>332</v>
      </c>
      <c r="C1790" s="69" t="s">
        <v>172</v>
      </c>
      <c r="D1790" s="69" t="s">
        <v>173</v>
      </c>
      <c r="E1790" s="69"/>
      <c r="F1790" s="68">
        <v>17168</v>
      </c>
      <c r="G1790" s="68">
        <v>0</v>
      </c>
      <c r="H1790" s="68">
        <v>0</v>
      </c>
      <c r="I1790" s="68">
        <v>0</v>
      </c>
      <c r="J1790" s="68">
        <v>9824</v>
      </c>
      <c r="K1790" s="68">
        <v>0</v>
      </c>
      <c r="L1790" s="68">
        <v>0</v>
      </c>
      <c r="M1790" s="68">
        <v>0</v>
      </c>
      <c r="N1790" s="68">
        <v>26992</v>
      </c>
    </row>
    <row r="1791" spans="1:14" x14ac:dyDescent="0.25">
      <c r="A1791" s="69" t="s">
        <v>39</v>
      </c>
      <c r="B1791" s="69" t="s">
        <v>332</v>
      </c>
      <c r="C1791" s="69" t="s">
        <v>174</v>
      </c>
      <c r="D1791" s="69" t="s">
        <v>175</v>
      </c>
      <c r="E1791" s="69"/>
      <c r="F1791" s="68">
        <v>0</v>
      </c>
      <c r="G1791" s="68">
        <v>0</v>
      </c>
      <c r="H1791" s="68">
        <v>0</v>
      </c>
      <c r="I1791" s="68">
        <v>0</v>
      </c>
      <c r="J1791" s="68">
        <v>9728</v>
      </c>
      <c r="K1791" s="68">
        <v>0</v>
      </c>
      <c r="L1791" s="68">
        <v>12256</v>
      </c>
      <c r="M1791" s="68">
        <v>0</v>
      </c>
      <c r="N1791" s="68">
        <v>21984</v>
      </c>
    </row>
    <row r="1792" spans="1:14" x14ac:dyDescent="0.25">
      <c r="A1792" s="69" t="s">
        <v>39</v>
      </c>
      <c r="B1792" s="69" t="s">
        <v>332</v>
      </c>
      <c r="C1792" s="69" t="s">
        <v>176</v>
      </c>
      <c r="D1792" s="69" t="s">
        <v>177</v>
      </c>
      <c r="E1792" s="69"/>
      <c r="F1792" s="68">
        <v>0</v>
      </c>
      <c r="G1792" s="68">
        <v>261570</v>
      </c>
      <c r="H1792" s="68">
        <v>0</v>
      </c>
      <c r="I1792" s="68">
        <v>0</v>
      </c>
      <c r="J1792" s="68">
        <v>1216</v>
      </c>
      <c r="K1792" s="68">
        <v>0</v>
      </c>
      <c r="L1792" s="68">
        <v>0</v>
      </c>
      <c r="M1792" s="68">
        <v>0</v>
      </c>
      <c r="N1792" s="68">
        <v>262786</v>
      </c>
    </row>
    <row r="1793" spans="1:14" x14ac:dyDescent="0.25">
      <c r="A1793" s="69" t="s">
        <v>39</v>
      </c>
      <c r="B1793" s="69" t="s">
        <v>332</v>
      </c>
      <c r="C1793" s="69" t="s">
        <v>178</v>
      </c>
      <c r="D1793" s="69" t="s">
        <v>179</v>
      </c>
      <c r="E1793" s="69"/>
      <c r="F1793" s="68">
        <v>22704</v>
      </c>
      <c r="G1793" s="68">
        <v>13824</v>
      </c>
      <c r="H1793" s="68">
        <v>0</v>
      </c>
      <c r="I1793" s="68">
        <v>0</v>
      </c>
      <c r="J1793" s="68">
        <v>26304</v>
      </c>
      <c r="K1793" s="68">
        <v>672</v>
      </c>
      <c r="L1793" s="68">
        <v>2993</v>
      </c>
      <c r="M1793" s="68">
        <v>0</v>
      </c>
      <c r="N1793" s="68">
        <v>66497</v>
      </c>
    </row>
    <row r="1794" spans="1:14" x14ac:dyDescent="0.25">
      <c r="A1794" s="69" t="s">
        <v>39</v>
      </c>
      <c r="B1794" s="69" t="s">
        <v>332</v>
      </c>
      <c r="C1794" s="69" t="s">
        <v>180</v>
      </c>
      <c r="D1794" s="69" t="s">
        <v>181</v>
      </c>
      <c r="E1794" s="69"/>
      <c r="F1794" s="68">
        <v>0</v>
      </c>
      <c r="G1794" s="68">
        <v>0</v>
      </c>
      <c r="H1794" s="68">
        <v>0</v>
      </c>
      <c r="I1794" s="68">
        <v>0</v>
      </c>
      <c r="J1794" s="68">
        <v>0</v>
      </c>
      <c r="K1794" s="68">
        <v>0</v>
      </c>
      <c r="L1794" s="68">
        <v>0</v>
      </c>
      <c r="M1794" s="68">
        <v>0</v>
      </c>
      <c r="N1794" s="68">
        <v>0</v>
      </c>
    </row>
    <row r="1795" spans="1:14" x14ac:dyDescent="0.25">
      <c r="A1795" s="69" t="s">
        <v>39</v>
      </c>
      <c r="B1795" s="69" t="s">
        <v>332</v>
      </c>
      <c r="C1795" s="69" t="s">
        <v>182</v>
      </c>
      <c r="D1795" s="69" t="s">
        <v>183</v>
      </c>
      <c r="E1795" s="69"/>
      <c r="F1795" s="68">
        <v>0</v>
      </c>
      <c r="G1795" s="68">
        <v>0</v>
      </c>
      <c r="H1795" s="68">
        <v>0</v>
      </c>
      <c r="I1795" s="68">
        <v>0</v>
      </c>
      <c r="J1795" s="68">
        <v>7136</v>
      </c>
      <c r="K1795" s="68">
        <v>0</v>
      </c>
      <c r="L1795" s="68">
        <v>0</v>
      </c>
      <c r="M1795" s="68">
        <v>0</v>
      </c>
      <c r="N1795" s="68">
        <v>7136</v>
      </c>
    </row>
    <row r="1796" spans="1:14" x14ac:dyDescent="0.25">
      <c r="A1796" s="69" t="s">
        <v>39</v>
      </c>
      <c r="B1796" s="69" t="s">
        <v>332</v>
      </c>
      <c r="C1796" s="69" t="s">
        <v>184</v>
      </c>
      <c r="D1796" s="69" t="s">
        <v>185</v>
      </c>
      <c r="E1796" s="69"/>
      <c r="F1796" s="68">
        <v>0</v>
      </c>
      <c r="G1796" s="68">
        <v>19296</v>
      </c>
      <c r="H1796" s="68">
        <v>0</v>
      </c>
      <c r="I1796" s="68">
        <v>0</v>
      </c>
      <c r="J1796" s="68">
        <v>0</v>
      </c>
      <c r="K1796" s="68">
        <v>10944</v>
      </c>
      <c r="L1796" s="68">
        <v>0</v>
      </c>
      <c r="M1796" s="68">
        <v>2320</v>
      </c>
      <c r="N1796" s="68">
        <v>32560</v>
      </c>
    </row>
    <row r="1797" spans="1:14" x14ac:dyDescent="0.25">
      <c r="A1797" s="69" t="s">
        <v>39</v>
      </c>
      <c r="B1797" s="69" t="s">
        <v>332</v>
      </c>
      <c r="C1797" s="69" t="s">
        <v>186</v>
      </c>
      <c r="D1797" s="69" t="s">
        <v>187</v>
      </c>
      <c r="E1797" s="69"/>
      <c r="F1797" s="68">
        <v>0</v>
      </c>
      <c r="G1797" s="68">
        <v>0</v>
      </c>
      <c r="H1797" s="68">
        <v>0</v>
      </c>
      <c r="I1797" s="68">
        <v>0</v>
      </c>
      <c r="J1797" s="68">
        <v>0</v>
      </c>
      <c r="K1797" s="68">
        <v>0</v>
      </c>
      <c r="L1797" s="68">
        <v>240</v>
      </c>
      <c r="M1797" s="68">
        <v>0</v>
      </c>
      <c r="N1797" s="68">
        <v>240</v>
      </c>
    </row>
    <row r="1798" spans="1:14" x14ac:dyDescent="0.25">
      <c r="A1798" s="69" t="s">
        <v>39</v>
      </c>
      <c r="B1798" s="69" t="s">
        <v>332</v>
      </c>
      <c r="C1798" s="69" t="s">
        <v>188</v>
      </c>
      <c r="D1798" s="69" t="s">
        <v>189</v>
      </c>
      <c r="E1798" s="69"/>
      <c r="F1798" s="68">
        <v>7296</v>
      </c>
      <c r="G1798" s="68">
        <v>12192</v>
      </c>
      <c r="H1798" s="68">
        <v>0</v>
      </c>
      <c r="I1798" s="68">
        <v>0</v>
      </c>
      <c r="J1798" s="68">
        <v>83652</v>
      </c>
      <c r="K1798" s="68">
        <v>0</v>
      </c>
      <c r="L1798" s="68">
        <v>180</v>
      </c>
      <c r="M1798" s="68">
        <v>0</v>
      </c>
      <c r="N1798" s="68">
        <v>103320</v>
      </c>
    </row>
    <row r="1799" spans="1:14" x14ac:dyDescent="0.25">
      <c r="A1799" s="69" t="s">
        <v>39</v>
      </c>
      <c r="B1799" s="69" t="s">
        <v>332</v>
      </c>
      <c r="C1799" s="69" t="s">
        <v>190</v>
      </c>
      <c r="D1799" s="69" t="s">
        <v>191</v>
      </c>
      <c r="E1799" s="69"/>
      <c r="F1799" s="68">
        <v>0</v>
      </c>
      <c r="G1799" s="68">
        <v>432</v>
      </c>
      <c r="H1799" s="68">
        <v>0</v>
      </c>
      <c r="I1799" s="68">
        <v>0</v>
      </c>
      <c r="J1799" s="68">
        <v>0</v>
      </c>
      <c r="K1799" s="68">
        <v>0</v>
      </c>
      <c r="L1799" s="68">
        <v>0</v>
      </c>
      <c r="M1799" s="68">
        <v>0</v>
      </c>
      <c r="N1799" s="68">
        <v>432</v>
      </c>
    </row>
    <row r="1800" spans="1:14" x14ac:dyDescent="0.25">
      <c r="A1800" s="69" t="s">
        <v>39</v>
      </c>
      <c r="B1800" s="69" t="s">
        <v>332</v>
      </c>
      <c r="C1800" s="69" t="s">
        <v>192</v>
      </c>
      <c r="D1800" s="69" t="s">
        <v>193</v>
      </c>
      <c r="E1800" s="69"/>
      <c r="F1800" s="68">
        <v>0</v>
      </c>
      <c r="G1800" s="68">
        <v>0</v>
      </c>
      <c r="H1800" s="68">
        <v>0</v>
      </c>
      <c r="I1800" s="68">
        <v>0</v>
      </c>
      <c r="J1800" s="68">
        <v>0</v>
      </c>
      <c r="K1800" s="68">
        <v>0</v>
      </c>
      <c r="L1800" s="68">
        <v>0</v>
      </c>
      <c r="M1800" s="68">
        <v>5712</v>
      </c>
      <c r="N1800" s="68">
        <v>5712</v>
      </c>
    </row>
    <row r="1801" spans="1:14" x14ac:dyDescent="0.25">
      <c r="A1801" s="69" t="s">
        <v>39</v>
      </c>
      <c r="B1801" s="69" t="s">
        <v>332</v>
      </c>
      <c r="C1801" s="69" t="s">
        <v>194</v>
      </c>
      <c r="D1801" s="69" t="s">
        <v>195</v>
      </c>
      <c r="E1801" s="69"/>
      <c r="F1801" s="68">
        <v>266544</v>
      </c>
      <c r="G1801" s="68">
        <v>0</v>
      </c>
      <c r="H1801" s="68">
        <v>0</v>
      </c>
      <c r="I1801" s="68">
        <v>44740</v>
      </c>
      <c r="J1801" s="68">
        <v>0</v>
      </c>
      <c r="K1801" s="68">
        <v>0</v>
      </c>
      <c r="L1801" s="68">
        <v>0</v>
      </c>
      <c r="M1801" s="68">
        <v>0</v>
      </c>
      <c r="N1801" s="68">
        <v>311284</v>
      </c>
    </row>
    <row r="1802" spans="1:14" x14ac:dyDescent="0.25">
      <c r="A1802" s="69" t="s">
        <v>39</v>
      </c>
      <c r="B1802" s="69" t="s">
        <v>332</v>
      </c>
      <c r="C1802" s="69" t="s">
        <v>196</v>
      </c>
      <c r="D1802" s="69" t="s">
        <v>197</v>
      </c>
      <c r="E1802" s="69"/>
      <c r="F1802" s="68">
        <v>14416</v>
      </c>
      <c r="G1802" s="68">
        <v>0</v>
      </c>
      <c r="H1802" s="68">
        <v>0</v>
      </c>
      <c r="I1802" s="68">
        <v>0</v>
      </c>
      <c r="J1802" s="68">
        <v>0</v>
      </c>
      <c r="K1802" s="68">
        <v>0</v>
      </c>
      <c r="L1802" s="68">
        <v>0</v>
      </c>
      <c r="M1802" s="68">
        <v>0</v>
      </c>
      <c r="N1802" s="68">
        <v>14416</v>
      </c>
    </row>
    <row r="1803" spans="1:14" x14ac:dyDescent="0.25">
      <c r="A1803" s="69" t="s">
        <v>39</v>
      </c>
      <c r="B1803" s="69" t="s">
        <v>332</v>
      </c>
      <c r="C1803" s="69" t="s">
        <v>198</v>
      </c>
      <c r="D1803" s="69" t="s">
        <v>199</v>
      </c>
      <c r="E1803" s="69"/>
      <c r="F1803" s="68">
        <v>0</v>
      </c>
      <c r="G1803" s="68">
        <v>0</v>
      </c>
      <c r="H1803" s="68">
        <v>0</v>
      </c>
      <c r="I1803" s="68">
        <v>0</v>
      </c>
      <c r="J1803" s="68">
        <v>0</v>
      </c>
      <c r="K1803" s="68">
        <v>199728</v>
      </c>
      <c r="L1803" s="68">
        <v>0</v>
      </c>
      <c r="M1803" s="68">
        <v>7980</v>
      </c>
      <c r="N1803" s="68">
        <v>207708</v>
      </c>
    </row>
    <row r="1804" spans="1:14" x14ac:dyDescent="0.25">
      <c r="A1804" s="69" t="s">
        <v>39</v>
      </c>
      <c r="B1804" s="69" t="s">
        <v>332</v>
      </c>
      <c r="C1804" s="69" t="s">
        <v>200</v>
      </c>
      <c r="D1804" s="69" t="s">
        <v>201</v>
      </c>
      <c r="E1804" s="69"/>
      <c r="F1804" s="68">
        <v>0</v>
      </c>
      <c r="G1804" s="68">
        <v>0</v>
      </c>
      <c r="H1804" s="68">
        <v>0</v>
      </c>
      <c r="I1804" s="68">
        <v>0</v>
      </c>
      <c r="J1804" s="68">
        <v>0</v>
      </c>
      <c r="K1804" s="68">
        <v>0</v>
      </c>
      <c r="L1804" s="68">
        <v>0</v>
      </c>
      <c r="M1804" s="68">
        <v>0</v>
      </c>
      <c r="N1804" s="68">
        <v>0</v>
      </c>
    </row>
    <row r="1805" spans="1:14" x14ac:dyDescent="0.25">
      <c r="A1805" s="69" t="s">
        <v>39</v>
      </c>
      <c r="B1805" s="69" t="s">
        <v>332</v>
      </c>
      <c r="C1805" s="69" t="s">
        <v>202</v>
      </c>
      <c r="D1805" s="69" t="s">
        <v>203</v>
      </c>
      <c r="E1805" s="69"/>
      <c r="F1805" s="68">
        <v>0</v>
      </c>
      <c r="G1805" s="68">
        <v>1312</v>
      </c>
      <c r="H1805" s="68">
        <v>0</v>
      </c>
      <c r="I1805" s="68">
        <v>0</v>
      </c>
      <c r="J1805" s="68">
        <v>0</v>
      </c>
      <c r="K1805" s="68">
        <v>235552</v>
      </c>
      <c r="L1805" s="68">
        <v>0</v>
      </c>
      <c r="M1805" s="68">
        <v>24383</v>
      </c>
      <c r="N1805" s="68">
        <v>261247</v>
      </c>
    </row>
    <row r="1806" spans="1:14" x14ac:dyDescent="0.25">
      <c r="A1806" s="69" t="s">
        <v>39</v>
      </c>
      <c r="B1806" s="69" t="s">
        <v>332</v>
      </c>
      <c r="C1806" s="69" t="s">
        <v>204</v>
      </c>
      <c r="D1806" s="69" t="s">
        <v>205</v>
      </c>
      <c r="E1806" s="69"/>
      <c r="F1806" s="68">
        <v>0</v>
      </c>
      <c r="G1806" s="68">
        <v>0</v>
      </c>
      <c r="H1806" s="68">
        <v>0</v>
      </c>
      <c r="I1806" s="68">
        <v>0</v>
      </c>
      <c r="J1806" s="68">
        <v>0</v>
      </c>
      <c r="K1806" s="68">
        <v>35760</v>
      </c>
      <c r="L1806" s="68">
        <v>0</v>
      </c>
      <c r="M1806" s="68">
        <v>0</v>
      </c>
      <c r="N1806" s="68">
        <v>35760</v>
      </c>
    </row>
    <row r="1807" spans="1:14" x14ac:dyDescent="0.25">
      <c r="A1807" s="69" t="s">
        <v>39</v>
      </c>
      <c r="B1807" s="69" t="s">
        <v>332</v>
      </c>
      <c r="C1807" s="69" t="s">
        <v>206</v>
      </c>
      <c r="D1807" s="69" t="s">
        <v>207</v>
      </c>
      <c r="E1807" s="69"/>
      <c r="F1807" s="68">
        <v>0</v>
      </c>
      <c r="G1807" s="68">
        <v>0</v>
      </c>
      <c r="H1807" s="68">
        <v>0</v>
      </c>
      <c r="I1807" s="68">
        <v>0</v>
      </c>
      <c r="J1807" s="68">
        <v>0</v>
      </c>
      <c r="K1807" s="68">
        <v>93568</v>
      </c>
      <c r="L1807" s="68">
        <v>0</v>
      </c>
      <c r="M1807" s="68">
        <v>0</v>
      </c>
      <c r="N1807" s="68">
        <v>93568</v>
      </c>
    </row>
    <row r="1808" spans="1:14" x14ac:dyDescent="0.25">
      <c r="A1808" s="69" t="s">
        <v>39</v>
      </c>
      <c r="B1808" s="69" t="s">
        <v>332</v>
      </c>
      <c r="C1808" s="69" t="s">
        <v>208</v>
      </c>
      <c r="D1808" s="69" t="s">
        <v>209</v>
      </c>
      <c r="E1808" s="69"/>
      <c r="F1808" s="68">
        <v>0</v>
      </c>
      <c r="G1808" s="68">
        <v>111728</v>
      </c>
      <c r="H1808" s="68">
        <v>77520</v>
      </c>
      <c r="I1808" s="68">
        <v>0</v>
      </c>
      <c r="J1808" s="68">
        <v>0</v>
      </c>
      <c r="K1808" s="68">
        <v>0</v>
      </c>
      <c r="L1808" s="68">
        <v>0</v>
      </c>
      <c r="M1808" s="68">
        <v>0</v>
      </c>
      <c r="N1808" s="68">
        <v>189248</v>
      </c>
    </row>
    <row r="1809" spans="1:14" x14ac:dyDescent="0.25">
      <c r="A1809" s="69" t="s">
        <v>39</v>
      </c>
      <c r="B1809" s="69" t="s">
        <v>332</v>
      </c>
      <c r="C1809" s="69" t="s">
        <v>210</v>
      </c>
      <c r="D1809" s="69" t="s">
        <v>211</v>
      </c>
      <c r="E1809" s="69"/>
      <c r="F1809" s="68">
        <v>0</v>
      </c>
      <c r="G1809" s="68">
        <v>0</v>
      </c>
      <c r="H1809" s="68">
        <v>0</v>
      </c>
      <c r="I1809" s="68">
        <v>0</v>
      </c>
      <c r="J1809" s="68">
        <v>10896</v>
      </c>
      <c r="K1809" s="68">
        <v>0</v>
      </c>
      <c r="L1809" s="68">
        <v>0</v>
      </c>
      <c r="M1809" s="68">
        <v>0</v>
      </c>
      <c r="N1809" s="68">
        <v>10896</v>
      </c>
    </row>
    <row r="1810" spans="1:14" x14ac:dyDescent="0.25">
      <c r="A1810" s="69" t="s">
        <v>39</v>
      </c>
      <c r="B1810" s="69" t="s">
        <v>332</v>
      </c>
      <c r="C1810" s="69" t="s">
        <v>212</v>
      </c>
      <c r="D1810" s="69" t="s">
        <v>213</v>
      </c>
      <c r="E1810" s="69"/>
      <c r="F1810" s="68">
        <v>0</v>
      </c>
      <c r="G1810" s="68">
        <v>0</v>
      </c>
      <c r="H1810" s="68">
        <v>0</v>
      </c>
      <c r="I1810" s="68">
        <v>0</v>
      </c>
      <c r="J1810" s="68">
        <v>0</v>
      </c>
      <c r="K1810" s="68">
        <v>0</v>
      </c>
      <c r="L1810" s="68">
        <v>9040</v>
      </c>
      <c r="M1810" s="68">
        <v>0</v>
      </c>
      <c r="N1810" s="68">
        <v>9040</v>
      </c>
    </row>
    <row r="1811" spans="1:14" x14ac:dyDescent="0.25">
      <c r="A1811" s="69" t="s">
        <v>39</v>
      </c>
      <c r="B1811" s="69" t="s">
        <v>332</v>
      </c>
      <c r="C1811" s="69" t="s">
        <v>214</v>
      </c>
      <c r="D1811" s="69" t="s">
        <v>215</v>
      </c>
      <c r="E1811" s="69"/>
      <c r="F1811" s="68">
        <v>0</v>
      </c>
      <c r="G1811" s="68">
        <v>0</v>
      </c>
      <c r="H1811" s="68">
        <v>0</v>
      </c>
      <c r="I1811" s="68">
        <v>0</v>
      </c>
      <c r="J1811" s="68">
        <v>1440</v>
      </c>
      <c r="K1811" s="68">
        <v>0</v>
      </c>
      <c r="L1811" s="68">
        <v>576</v>
      </c>
      <c r="M1811" s="68">
        <v>0</v>
      </c>
      <c r="N1811" s="68">
        <v>2016</v>
      </c>
    </row>
    <row r="1812" spans="1:14" x14ac:dyDescent="0.25">
      <c r="A1812" s="69" t="s">
        <v>39</v>
      </c>
      <c r="B1812" s="69" t="s">
        <v>332</v>
      </c>
      <c r="C1812" s="69" t="s">
        <v>216</v>
      </c>
      <c r="D1812" s="69" t="s">
        <v>217</v>
      </c>
      <c r="E1812" s="69"/>
      <c r="F1812" s="68">
        <v>63152</v>
      </c>
      <c r="G1812" s="68">
        <v>0</v>
      </c>
      <c r="H1812" s="68">
        <v>0</v>
      </c>
      <c r="I1812" s="68">
        <v>0</v>
      </c>
      <c r="J1812" s="68">
        <v>0</v>
      </c>
      <c r="K1812" s="68">
        <v>0</v>
      </c>
      <c r="L1812" s="68">
        <v>0</v>
      </c>
      <c r="M1812" s="68">
        <v>0</v>
      </c>
      <c r="N1812" s="68">
        <v>63152</v>
      </c>
    </row>
    <row r="1813" spans="1:14" x14ac:dyDescent="0.25">
      <c r="A1813" s="69" t="s">
        <v>39</v>
      </c>
      <c r="B1813" s="69" t="s">
        <v>332</v>
      </c>
      <c r="C1813" s="69" t="s">
        <v>218</v>
      </c>
      <c r="D1813" s="69" t="s">
        <v>219</v>
      </c>
      <c r="E1813" s="69"/>
      <c r="F1813" s="68">
        <v>12864</v>
      </c>
      <c r="G1813" s="68">
        <v>0</v>
      </c>
      <c r="H1813" s="68">
        <v>0</v>
      </c>
      <c r="I1813" s="68">
        <v>0</v>
      </c>
      <c r="J1813" s="68">
        <v>39745</v>
      </c>
      <c r="K1813" s="68">
        <v>0</v>
      </c>
      <c r="L1813" s="68">
        <v>41350</v>
      </c>
      <c r="M1813" s="68">
        <v>0</v>
      </c>
      <c r="N1813" s="68">
        <v>93959</v>
      </c>
    </row>
    <row r="1814" spans="1:14" x14ac:dyDescent="0.25">
      <c r="A1814" s="69" t="s">
        <v>39</v>
      </c>
      <c r="B1814" s="69" t="s">
        <v>332</v>
      </c>
      <c r="C1814" s="69" t="s">
        <v>220</v>
      </c>
      <c r="D1814" s="69" t="s">
        <v>221</v>
      </c>
      <c r="E1814" s="69"/>
      <c r="F1814" s="68">
        <v>484848</v>
      </c>
      <c r="G1814" s="68">
        <v>0</v>
      </c>
      <c r="H1814" s="68">
        <v>0</v>
      </c>
      <c r="I1814" s="68">
        <v>0</v>
      </c>
      <c r="J1814" s="68">
        <v>0</v>
      </c>
      <c r="K1814" s="68">
        <v>0</v>
      </c>
      <c r="L1814" s="68">
        <v>0</v>
      </c>
      <c r="M1814" s="68">
        <v>0</v>
      </c>
      <c r="N1814" s="68">
        <v>484848</v>
      </c>
    </row>
    <row r="1815" spans="1:14" x14ac:dyDescent="0.25">
      <c r="A1815" s="69" t="s">
        <v>39</v>
      </c>
      <c r="B1815" s="69" t="s">
        <v>332</v>
      </c>
      <c r="C1815" s="69" t="s">
        <v>222</v>
      </c>
      <c r="D1815" s="69" t="s">
        <v>223</v>
      </c>
      <c r="E1815" s="69"/>
      <c r="F1815" s="68">
        <v>110352</v>
      </c>
      <c r="G1815" s="68">
        <v>0</v>
      </c>
      <c r="H1815" s="68">
        <v>0</v>
      </c>
      <c r="I1815" s="68">
        <v>0</v>
      </c>
      <c r="J1815" s="68">
        <v>2304</v>
      </c>
      <c r="K1815" s="68">
        <v>0</v>
      </c>
      <c r="L1815" s="68">
        <v>144</v>
      </c>
      <c r="M1815" s="68">
        <v>0</v>
      </c>
      <c r="N1815" s="68">
        <v>112800</v>
      </c>
    </row>
    <row r="1816" spans="1:14" x14ac:dyDescent="0.25">
      <c r="A1816" s="69" t="s">
        <v>39</v>
      </c>
      <c r="B1816" s="69" t="s">
        <v>332</v>
      </c>
      <c r="C1816" s="69" t="s">
        <v>224</v>
      </c>
      <c r="D1816" s="69" t="s">
        <v>225</v>
      </c>
      <c r="E1816" s="69"/>
      <c r="F1816" s="68">
        <v>0</v>
      </c>
      <c r="G1816" s="68">
        <v>0</v>
      </c>
      <c r="H1816" s="68">
        <v>0</v>
      </c>
      <c r="I1816" s="68">
        <v>0</v>
      </c>
      <c r="J1816" s="68">
        <v>0</v>
      </c>
      <c r="K1816" s="68">
        <v>0</v>
      </c>
      <c r="L1816" s="68">
        <v>0</v>
      </c>
      <c r="M1816" s="68">
        <v>0</v>
      </c>
      <c r="N1816" s="68">
        <v>0</v>
      </c>
    </row>
    <row r="1817" spans="1:14" x14ac:dyDescent="0.25">
      <c r="A1817" s="69" t="s">
        <v>39</v>
      </c>
      <c r="B1817" s="69" t="s">
        <v>332</v>
      </c>
      <c r="C1817" s="69" t="s">
        <v>226</v>
      </c>
      <c r="D1817" s="69" t="s">
        <v>227</v>
      </c>
      <c r="E1817" s="69"/>
      <c r="F1817" s="68">
        <v>999344</v>
      </c>
      <c r="G1817" s="68">
        <v>420354</v>
      </c>
      <c r="H1817" s="68">
        <v>77520</v>
      </c>
      <c r="I1817" s="68">
        <v>44740</v>
      </c>
      <c r="J1817" s="68">
        <v>192245</v>
      </c>
      <c r="K1817" s="68">
        <v>576224</v>
      </c>
      <c r="L1817" s="68">
        <v>66779</v>
      </c>
      <c r="M1817" s="68">
        <v>40395</v>
      </c>
      <c r="N1817" s="68">
        <v>2417601</v>
      </c>
    </row>
    <row r="1818" spans="1:14" x14ac:dyDescent="0.25">
      <c r="D1818" s="67" t="s">
        <v>228</v>
      </c>
      <c r="E1818" s="67"/>
    </row>
    <row r="1819" spans="1:14" x14ac:dyDescent="0.25">
      <c r="A1819" s="69" t="s">
        <v>39</v>
      </c>
      <c r="B1819" s="69" t="s">
        <v>332</v>
      </c>
      <c r="C1819" s="69" t="s">
        <v>229</v>
      </c>
      <c r="D1819" s="69" t="s">
        <v>230</v>
      </c>
      <c r="E1819" s="69"/>
      <c r="F1819" s="68">
        <v>0</v>
      </c>
      <c r="G1819" s="68">
        <v>0</v>
      </c>
      <c r="H1819" s="68">
        <v>0</v>
      </c>
      <c r="I1819" s="68">
        <v>0</v>
      </c>
      <c r="J1819" s="68">
        <v>0</v>
      </c>
      <c r="K1819" s="68">
        <v>0</v>
      </c>
      <c r="L1819" s="68">
        <v>0</v>
      </c>
      <c r="M1819" s="68">
        <v>0</v>
      </c>
      <c r="N1819" s="68">
        <v>0</v>
      </c>
    </row>
    <row r="1820" spans="1:14" x14ac:dyDescent="0.25">
      <c r="A1820" s="69" t="s">
        <v>39</v>
      </c>
      <c r="B1820" s="69" t="s">
        <v>332</v>
      </c>
      <c r="C1820" s="69" t="s">
        <v>231</v>
      </c>
      <c r="D1820" s="69" t="s">
        <v>232</v>
      </c>
      <c r="E1820" s="69"/>
      <c r="F1820" s="68">
        <v>0</v>
      </c>
      <c r="G1820" s="68">
        <v>0</v>
      </c>
      <c r="H1820" s="68">
        <v>0</v>
      </c>
      <c r="I1820" s="68">
        <v>0</v>
      </c>
      <c r="J1820" s="68">
        <v>0</v>
      </c>
      <c r="K1820" s="68">
        <v>0</v>
      </c>
      <c r="L1820" s="68">
        <v>0</v>
      </c>
      <c r="M1820" s="68">
        <v>0</v>
      </c>
      <c r="N1820" s="68">
        <v>0</v>
      </c>
    </row>
    <row r="1821" spans="1:14" x14ac:dyDescent="0.25">
      <c r="A1821" s="69" t="s">
        <v>39</v>
      </c>
      <c r="B1821" s="69" t="s">
        <v>332</v>
      </c>
      <c r="C1821" s="69" t="s">
        <v>233</v>
      </c>
      <c r="D1821" s="69" t="s">
        <v>234</v>
      </c>
      <c r="E1821" s="69"/>
      <c r="F1821" s="68">
        <v>0</v>
      </c>
      <c r="G1821" s="68">
        <v>0</v>
      </c>
      <c r="H1821" s="68">
        <v>0</v>
      </c>
      <c r="I1821" s="68">
        <v>0</v>
      </c>
      <c r="J1821" s="68">
        <v>0</v>
      </c>
      <c r="K1821" s="68">
        <v>0</v>
      </c>
      <c r="L1821" s="68">
        <v>0</v>
      </c>
      <c r="M1821" s="68">
        <v>0</v>
      </c>
      <c r="N1821" s="68">
        <v>0</v>
      </c>
    </row>
    <row r="1822" spans="1:14" x14ac:dyDescent="0.25">
      <c r="A1822" s="69" t="s">
        <v>39</v>
      </c>
      <c r="B1822" s="69" t="s">
        <v>332</v>
      </c>
      <c r="C1822" s="69" t="s">
        <v>235</v>
      </c>
      <c r="D1822" s="69" t="s">
        <v>236</v>
      </c>
      <c r="E1822" s="69"/>
      <c r="F1822" s="68">
        <v>0</v>
      </c>
      <c r="G1822" s="68">
        <v>0</v>
      </c>
      <c r="H1822" s="68">
        <v>0</v>
      </c>
      <c r="I1822" s="68">
        <v>0</v>
      </c>
      <c r="J1822" s="68">
        <v>0</v>
      </c>
      <c r="K1822" s="68">
        <v>0</v>
      </c>
      <c r="L1822" s="68">
        <v>0</v>
      </c>
      <c r="M1822" s="68">
        <v>0</v>
      </c>
      <c r="N1822" s="68">
        <v>0</v>
      </c>
    </row>
    <row r="1823" spans="1:14" x14ac:dyDescent="0.25">
      <c r="A1823" s="69" t="s">
        <v>39</v>
      </c>
      <c r="B1823" s="69" t="s">
        <v>332</v>
      </c>
      <c r="C1823" s="69" t="s">
        <v>237</v>
      </c>
      <c r="D1823" s="69" t="s">
        <v>238</v>
      </c>
      <c r="E1823" s="69"/>
      <c r="F1823" s="68">
        <v>0</v>
      </c>
      <c r="G1823" s="68">
        <v>0</v>
      </c>
      <c r="H1823" s="68">
        <v>0</v>
      </c>
      <c r="I1823" s="68">
        <v>0</v>
      </c>
      <c r="J1823" s="68">
        <v>0</v>
      </c>
      <c r="K1823" s="68">
        <v>0</v>
      </c>
      <c r="L1823" s="68">
        <v>0</v>
      </c>
      <c r="M1823" s="68">
        <v>0</v>
      </c>
      <c r="N1823" s="68">
        <v>0</v>
      </c>
    </row>
    <row r="1826" spans="1:14" x14ac:dyDescent="0.25">
      <c r="A1826" s="67" t="s">
        <v>333</v>
      </c>
    </row>
    <row r="1827" spans="1:14" x14ac:dyDescent="0.25">
      <c r="A1827" s="69" t="s">
        <v>0</v>
      </c>
      <c r="B1827" s="69" t="s">
        <v>162</v>
      </c>
      <c r="C1827" s="69" t="s">
        <v>115</v>
      </c>
      <c r="D1827" s="67" t="s">
        <v>129</v>
      </c>
      <c r="E1827" s="67"/>
      <c r="F1827" s="68" t="s">
        <v>163</v>
      </c>
      <c r="G1827" s="68" t="s">
        <v>164</v>
      </c>
      <c r="H1827" s="68" t="s">
        <v>165</v>
      </c>
      <c r="I1827" s="68" t="s">
        <v>166</v>
      </c>
      <c r="J1827" s="68" t="s">
        <v>167</v>
      </c>
      <c r="K1827" s="68" t="s">
        <v>168</v>
      </c>
      <c r="L1827" s="68" t="s">
        <v>169</v>
      </c>
      <c r="M1827" s="68" t="s">
        <v>170</v>
      </c>
      <c r="N1827" s="68" t="s">
        <v>1</v>
      </c>
    </row>
    <row r="1828" spans="1:14" x14ac:dyDescent="0.25">
      <c r="A1828" s="69" t="s">
        <v>47</v>
      </c>
      <c r="B1828" s="69" t="s">
        <v>334</v>
      </c>
      <c r="C1828" s="69" t="s">
        <v>172</v>
      </c>
      <c r="D1828" s="69" t="s">
        <v>173</v>
      </c>
      <c r="E1828" s="69"/>
      <c r="F1828" s="68">
        <v>10656</v>
      </c>
      <c r="G1828" s="68">
        <v>0</v>
      </c>
      <c r="H1828" s="68">
        <v>0</v>
      </c>
      <c r="I1828" s="68">
        <v>0</v>
      </c>
      <c r="J1828" s="68">
        <v>54048</v>
      </c>
      <c r="K1828" s="68">
        <v>0</v>
      </c>
      <c r="L1828" s="68">
        <v>322</v>
      </c>
      <c r="M1828" s="68">
        <v>0</v>
      </c>
      <c r="N1828" s="68">
        <v>65026</v>
      </c>
    </row>
    <row r="1829" spans="1:14" x14ac:dyDescent="0.25">
      <c r="A1829" s="69" t="s">
        <v>47</v>
      </c>
      <c r="B1829" s="69" t="s">
        <v>334</v>
      </c>
      <c r="C1829" s="69" t="s">
        <v>174</v>
      </c>
      <c r="D1829" s="69" t="s">
        <v>175</v>
      </c>
      <c r="E1829" s="69"/>
      <c r="F1829" s="68">
        <v>0</v>
      </c>
      <c r="G1829" s="68">
        <v>0</v>
      </c>
      <c r="H1829" s="68">
        <v>0</v>
      </c>
      <c r="I1829" s="68">
        <v>0</v>
      </c>
      <c r="J1829" s="68">
        <v>15616</v>
      </c>
      <c r="K1829" s="68">
        <v>0</v>
      </c>
      <c r="L1829" s="68">
        <v>0</v>
      </c>
      <c r="M1829" s="68">
        <v>0</v>
      </c>
      <c r="N1829" s="68">
        <v>15616</v>
      </c>
    </row>
    <row r="1830" spans="1:14" x14ac:dyDescent="0.25">
      <c r="A1830" s="69" t="s">
        <v>47</v>
      </c>
      <c r="B1830" s="69" t="s">
        <v>334</v>
      </c>
      <c r="C1830" s="69" t="s">
        <v>176</v>
      </c>
      <c r="D1830" s="69" t="s">
        <v>177</v>
      </c>
      <c r="E1830" s="69"/>
      <c r="F1830" s="68">
        <v>0</v>
      </c>
      <c r="G1830" s="68">
        <v>258944</v>
      </c>
      <c r="H1830" s="68">
        <v>0</v>
      </c>
      <c r="I1830" s="68">
        <v>0</v>
      </c>
      <c r="J1830" s="68">
        <v>1728</v>
      </c>
      <c r="K1830" s="68">
        <v>0</v>
      </c>
      <c r="L1830" s="68">
        <v>0</v>
      </c>
      <c r="M1830" s="68">
        <v>0</v>
      </c>
      <c r="N1830" s="68">
        <v>260672</v>
      </c>
    </row>
    <row r="1831" spans="1:14" x14ac:dyDescent="0.25">
      <c r="A1831" s="69" t="s">
        <v>47</v>
      </c>
      <c r="B1831" s="69" t="s">
        <v>334</v>
      </c>
      <c r="C1831" s="69" t="s">
        <v>178</v>
      </c>
      <c r="D1831" s="69" t="s">
        <v>179</v>
      </c>
      <c r="E1831" s="69"/>
      <c r="F1831" s="68">
        <v>5184</v>
      </c>
      <c r="G1831" s="68">
        <v>9120</v>
      </c>
      <c r="H1831" s="68">
        <v>0</v>
      </c>
      <c r="I1831" s="68">
        <v>0</v>
      </c>
      <c r="J1831" s="68">
        <v>7824</v>
      </c>
      <c r="K1831" s="68">
        <v>10272</v>
      </c>
      <c r="L1831" s="68">
        <v>260</v>
      </c>
      <c r="M1831" s="68">
        <v>0</v>
      </c>
      <c r="N1831" s="68">
        <v>32660</v>
      </c>
    </row>
    <row r="1832" spans="1:14" x14ac:dyDescent="0.25">
      <c r="A1832" s="69" t="s">
        <v>47</v>
      </c>
      <c r="B1832" s="69" t="s">
        <v>334</v>
      </c>
      <c r="C1832" s="69" t="s">
        <v>180</v>
      </c>
      <c r="D1832" s="69" t="s">
        <v>181</v>
      </c>
      <c r="E1832" s="69"/>
      <c r="F1832" s="68">
        <v>0</v>
      </c>
      <c r="G1832" s="68">
        <v>0</v>
      </c>
      <c r="H1832" s="68">
        <v>0</v>
      </c>
      <c r="I1832" s="68">
        <v>0</v>
      </c>
      <c r="J1832" s="68">
        <v>0</v>
      </c>
      <c r="K1832" s="68">
        <v>0</v>
      </c>
      <c r="L1832" s="68">
        <v>0</v>
      </c>
      <c r="M1832" s="68">
        <v>0</v>
      </c>
      <c r="N1832" s="68">
        <v>0</v>
      </c>
    </row>
    <row r="1833" spans="1:14" x14ac:dyDescent="0.25">
      <c r="A1833" s="69" t="s">
        <v>47</v>
      </c>
      <c r="B1833" s="69" t="s">
        <v>334</v>
      </c>
      <c r="C1833" s="69" t="s">
        <v>182</v>
      </c>
      <c r="D1833" s="69" t="s">
        <v>183</v>
      </c>
      <c r="E1833" s="69"/>
      <c r="F1833" s="68">
        <v>1344</v>
      </c>
      <c r="G1833" s="68">
        <v>0</v>
      </c>
      <c r="H1833" s="68">
        <v>0</v>
      </c>
      <c r="I1833" s="68">
        <v>0</v>
      </c>
      <c r="J1833" s="68">
        <v>480</v>
      </c>
      <c r="K1833" s="68">
        <v>0</v>
      </c>
      <c r="L1833" s="68">
        <v>0</v>
      </c>
      <c r="M1833" s="68">
        <v>0</v>
      </c>
      <c r="N1833" s="68">
        <v>1824</v>
      </c>
    </row>
    <row r="1834" spans="1:14" x14ac:dyDescent="0.25">
      <c r="A1834" s="69" t="s">
        <v>47</v>
      </c>
      <c r="B1834" s="69" t="s">
        <v>334</v>
      </c>
      <c r="C1834" s="69" t="s">
        <v>184</v>
      </c>
      <c r="D1834" s="69" t="s">
        <v>185</v>
      </c>
      <c r="E1834" s="69"/>
      <c r="F1834" s="68">
        <v>0</v>
      </c>
      <c r="G1834" s="68">
        <v>1728</v>
      </c>
      <c r="H1834" s="68">
        <v>0</v>
      </c>
      <c r="I1834" s="68">
        <v>0</v>
      </c>
      <c r="J1834" s="68">
        <v>0</v>
      </c>
      <c r="K1834" s="68">
        <v>25168</v>
      </c>
      <c r="L1834" s="68">
        <v>0</v>
      </c>
      <c r="M1834" s="68">
        <v>52</v>
      </c>
      <c r="N1834" s="68">
        <v>26948</v>
      </c>
    </row>
    <row r="1835" spans="1:14" x14ac:dyDescent="0.25">
      <c r="A1835" s="69" t="s">
        <v>47</v>
      </c>
      <c r="B1835" s="69" t="s">
        <v>334</v>
      </c>
      <c r="C1835" s="69" t="s">
        <v>186</v>
      </c>
      <c r="D1835" s="69" t="s">
        <v>187</v>
      </c>
      <c r="E1835" s="69"/>
      <c r="F1835" s="68">
        <v>0</v>
      </c>
      <c r="G1835" s="68">
        <v>0</v>
      </c>
      <c r="H1835" s="68">
        <v>0</v>
      </c>
      <c r="I1835" s="68">
        <v>0</v>
      </c>
      <c r="J1835" s="68">
        <v>13984</v>
      </c>
      <c r="K1835" s="68">
        <v>0</v>
      </c>
      <c r="L1835" s="68">
        <v>0</v>
      </c>
      <c r="M1835" s="68">
        <v>0</v>
      </c>
      <c r="N1835" s="68">
        <v>13984</v>
      </c>
    </row>
    <row r="1836" spans="1:14" x14ac:dyDescent="0.25">
      <c r="A1836" s="69" t="s">
        <v>47</v>
      </c>
      <c r="B1836" s="69" t="s">
        <v>334</v>
      </c>
      <c r="C1836" s="69" t="s">
        <v>188</v>
      </c>
      <c r="D1836" s="69" t="s">
        <v>189</v>
      </c>
      <c r="E1836" s="69"/>
      <c r="F1836" s="68">
        <v>4752</v>
      </c>
      <c r="G1836" s="68">
        <v>1984</v>
      </c>
      <c r="H1836" s="68">
        <v>0</v>
      </c>
      <c r="I1836" s="68">
        <v>0</v>
      </c>
      <c r="J1836" s="68">
        <v>16960</v>
      </c>
      <c r="K1836" s="68">
        <v>0</v>
      </c>
      <c r="L1836" s="68">
        <v>1896</v>
      </c>
      <c r="M1836" s="68">
        <v>0</v>
      </c>
      <c r="N1836" s="68">
        <v>25592</v>
      </c>
    </row>
    <row r="1837" spans="1:14" x14ac:dyDescent="0.25">
      <c r="A1837" s="69" t="s">
        <v>47</v>
      </c>
      <c r="B1837" s="69" t="s">
        <v>334</v>
      </c>
      <c r="C1837" s="69" t="s">
        <v>190</v>
      </c>
      <c r="D1837" s="69" t="s">
        <v>191</v>
      </c>
      <c r="E1837" s="69"/>
      <c r="F1837" s="68">
        <v>0</v>
      </c>
      <c r="G1837" s="68">
        <v>0</v>
      </c>
      <c r="H1837" s="68">
        <v>0</v>
      </c>
      <c r="I1837" s="68">
        <v>0</v>
      </c>
      <c r="J1837" s="68">
        <v>0</v>
      </c>
      <c r="K1837" s="68">
        <v>0</v>
      </c>
      <c r="L1837" s="68">
        <v>0</v>
      </c>
      <c r="M1837" s="68">
        <v>0</v>
      </c>
      <c r="N1837" s="68">
        <v>0</v>
      </c>
    </row>
    <row r="1838" spans="1:14" x14ac:dyDescent="0.25">
      <c r="A1838" s="69" t="s">
        <v>47</v>
      </c>
      <c r="B1838" s="69" t="s">
        <v>334</v>
      </c>
      <c r="C1838" s="69" t="s">
        <v>192</v>
      </c>
      <c r="D1838" s="69" t="s">
        <v>193</v>
      </c>
      <c r="E1838" s="69"/>
      <c r="F1838" s="68">
        <v>0</v>
      </c>
      <c r="G1838" s="68">
        <v>0</v>
      </c>
      <c r="H1838" s="68">
        <v>0</v>
      </c>
      <c r="I1838" s="68">
        <v>0</v>
      </c>
      <c r="J1838" s="68">
        <v>0</v>
      </c>
      <c r="K1838" s="68">
        <v>7808</v>
      </c>
      <c r="L1838" s="68">
        <v>0</v>
      </c>
      <c r="M1838" s="68">
        <v>557</v>
      </c>
      <c r="N1838" s="68">
        <v>8365</v>
      </c>
    </row>
    <row r="1839" spans="1:14" x14ac:dyDescent="0.25">
      <c r="A1839" s="69" t="s">
        <v>47</v>
      </c>
      <c r="B1839" s="69" t="s">
        <v>334</v>
      </c>
      <c r="C1839" s="69" t="s">
        <v>194</v>
      </c>
      <c r="D1839" s="69" t="s">
        <v>195</v>
      </c>
      <c r="E1839" s="69"/>
      <c r="F1839" s="68">
        <v>127792</v>
      </c>
      <c r="G1839" s="68">
        <v>0</v>
      </c>
      <c r="H1839" s="68">
        <v>0</v>
      </c>
      <c r="I1839" s="68">
        <v>19872</v>
      </c>
      <c r="J1839" s="68">
        <v>0</v>
      </c>
      <c r="K1839" s="68">
        <v>0</v>
      </c>
      <c r="L1839" s="68">
        <v>0</v>
      </c>
      <c r="M1839" s="68">
        <v>0</v>
      </c>
      <c r="N1839" s="68">
        <v>147664</v>
      </c>
    </row>
    <row r="1840" spans="1:14" x14ac:dyDescent="0.25">
      <c r="A1840" s="69" t="s">
        <v>47</v>
      </c>
      <c r="B1840" s="69" t="s">
        <v>334</v>
      </c>
      <c r="C1840" s="69" t="s">
        <v>196</v>
      </c>
      <c r="D1840" s="69" t="s">
        <v>197</v>
      </c>
      <c r="E1840" s="69"/>
      <c r="F1840" s="68">
        <v>15008</v>
      </c>
      <c r="G1840" s="68">
        <v>0</v>
      </c>
      <c r="H1840" s="68">
        <v>0</v>
      </c>
      <c r="I1840" s="68">
        <v>0</v>
      </c>
      <c r="J1840" s="68">
        <v>2592</v>
      </c>
      <c r="K1840" s="68">
        <v>0</v>
      </c>
      <c r="L1840" s="68">
        <v>0</v>
      </c>
      <c r="M1840" s="68">
        <v>0</v>
      </c>
      <c r="N1840" s="68">
        <v>17600</v>
      </c>
    </row>
    <row r="1841" spans="1:14" x14ac:dyDescent="0.25">
      <c r="A1841" s="69" t="s">
        <v>47</v>
      </c>
      <c r="B1841" s="69" t="s">
        <v>334</v>
      </c>
      <c r="C1841" s="69" t="s">
        <v>198</v>
      </c>
      <c r="D1841" s="69" t="s">
        <v>199</v>
      </c>
      <c r="E1841" s="69"/>
      <c r="F1841" s="68">
        <v>0</v>
      </c>
      <c r="G1841" s="68">
        <v>0</v>
      </c>
      <c r="H1841" s="68">
        <v>0</v>
      </c>
      <c r="I1841" s="68">
        <v>0</v>
      </c>
      <c r="J1841" s="68">
        <v>0</v>
      </c>
      <c r="K1841" s="68">
        <v>0</v>
      </c>
      <c r="L1841" s="68">
        <v>0</v>
      </c>
      <c r="M1841" s="68">
        <v>0</v>
      </c>
      <c r="N1841" s="68">
        <v>0</v>
      </c>
    </row>
    <row r="1842" spans="1:14" x14ac:dyDescent="0.25">
      <c r="A1842" s="69" t="s">
        <v>47</v>
      </c>
      <c r="B1842" s="69" t="s">
        <v>334</v>
      </c>
      <c r="C1842" s="69" t="s">
        <v>200</v>
      </c>
      <c r="D1842" s="69" t="s">
        <v>201</v>
      </c>
      <c r="E1842" s="69"/>
      <c r="F1842" s="68">
        <v>0</v>
      </c>
      <c r="G1842" s="68">
        <v>0</v>
      </c>
      <c r="H1842" s="68">
        <v>0</v>
      </c>
      <c r="I1842" s="68">
        <v>0</v>
      </c>
      <c r="J1842" s="68">
        <v>0</v>
      </c>
      <c r="K1842" s="68">
        <v>0</v>
      </c>
      <c r="L1842" s="68">
        <v>0</v>
      </c>
      <c r="M1842" s="68">
        <v>0</v>
      </c>
      <c r="N1842" s="68">
        <v>0</v>
      </c>
    </row>
    <row r="1843" spans="1:14" x14ac:dyDescent="0.25">
      <c r="A1843" s="69" t="s">
        <v>47</v>
      </c>
      <c r="B1843" s="69" t="s">
        <v>334</v>
      </c>
      <c r="C1843" s="69" t="s">
        <v>202</v>
      </c>
      <c r="D1843" s="69" t="s">
        <v>203</v>
      </c>
      <c r="E1843" s="69"/>
      <c r="F1843" s="68">
        <v>2688</v>
      </c>
      <c r="G1843" s="68">
        <v>912</v>
      </c>
      <c r="H1843" s="68">
        <v>0</v>
      </c>
      <c r="I1843" s="68">
        <v>0</v>
      </c>
      <c r="J1843" s="68">
        <v>0</v>
      </c>
      <c r="K1843" s="68">
        <v>0</v>
      </c>
      <c r="L1843" s="68">
        <v>0</v>
      </c>
      <c r="M1843" s="68">
        <v>70</v>
      </c>
      <c r="N1843" s="68">
        <v>3670</v>
      </c>
    </row>
    <row r="1844" spans="1:14" x14ac:dyDescent="0.25">
      <c r="A1844" s="69" t="s">
        <v>47</v>
      </c>
      <c r="B1844" s="69" t="s">
        <v>334</v>
      </c>
      <c r="C1844" s="69" t="s">
        <v>204</v>
      </c>
      <c r="D1844" s="69" t="s">
        <v>205</v>
      </c>
      <c r="E1844" s="69"/>
      <c r="F1844" s="68">
        <v>0</v>
      </c>
      <c r="G1844" s="68">
        <v>0</v>
      </c>
      <c r="H1844" s="68">
        <v>0</v>
      </c>
      <c r="I1844" s="68">
        <v>0</v>
      </c>
      <c r="J1844" s="68">
        <v>0</v>
      </c>
      <c r="K1844" s="68">
        <v>0</v>
      </c>
      <c r="L1844" s="68">
        <v>0</v>
      </c>
      <c r="M1844" s="68">
        <v>0</v>
      </c>
      <c r="N1844" s="68">
        <v>0</v>
      </c>
    </row>
    <row r="1845" spans="1:14" x14ac:dyDescent="0.25">
      <c r="A1845" s="69" t="s">
        <v>47</v>
      </c>
      <c r="B1845" s="69" t="s">
        <v>334</v>
      </c>
      <c r="C1845" s="69" t="s">
        <v>206</v>
      </c>
      <c r="D1845" s="69" t="s">
        <v>207</v>
      </c>
      <c r="E1845" s="69"/>
      <c r="F1845" s="68">
        <v>0</v>
      </c>
      <c r="G1845" s="68">
        <v>0</v>
      </c>
      <c r="H1845" s="68">
        <v>0</v>
      </c>
      <c r="I1845" s="68">
        <v>0</v>
      </c>
      <c r="J1845" s="68">
        <v>0</v>
      </c>
      <c r="K1845" s="68">
        <v>0</v>
      </c>
      <c r="L1845" s="68">
        <v>0</v>
      </c>
      <c r="M1845" s="68">
        <v>0</v>
      </c>
      <c r="N1845" s="68">
        <v>0</v>
      </c>
    </row>
    <row r="1846" spans="1:14" x14ac:dyDescent="0.25">
      <c r="A1846" s="69" t="s">
        <v>47</v>
      </c>
      <c r="B1846" s="69" t="s">
        <v>334</v>
      </c>
      <c r="C1846" s="69" t="s">
        <v>208</v>
      </c>
      <c r="D1846" s="69" t="s">
        <v>209</v>
      </c>
      <c r="E1846" s="69"/>
      <c r="F1846" s="68">
        <v>0</v>
      </c>
      <c r="G1846" s="68">
        <v>114256</v>
      </c>
      <c r="H1846" s="68">
        <v>32528</v>
      </c>
      <c r="I1846" s="68">
        <v>0</v>
      </c>
      <c r="J1846" s="68">
        <v>0</v>
      </c>
      <c r="K1846" s="68">
        <v>0</v>
      </c>
      <c r="L1846" s="68">
        <v>0</v>
      </c>
      <c r="M1846" s="68">
        <v>0</v>
      </c>
      <c r="N1846" s="68">
        <v>146784</v>
      </c>
    </row>
    <row r="1847" spans="1:14" x14ac:dyDescent="0.25">
      <c r="A1847" s="69" t="s">
        <v>47</v>
      </c>
      <c r="B1847" s="69" t="s">
        <v>334</v>
      </c>
      <c r="C1847" s="69" t="s">
        <v>210</v>
      </c>
      <c r="D1847" s="69" t="s">
        <v>211</v>
      </c>
      <c r="E1847" s="69"/>
      <c r="F1847" s="68">
        <v>0</v>
      </c>
      <c r="G1847" s="68">
        <v>0</v>
      </c>
      <c r="H1847" s="68">
        <v>0</v>
      </c>
      <c r="I1847" s="68">
        <v>0</v>
      </c>
      <c r="J1847" s="68">
        <v>0</v>
      </c>
      <c r="K1847" s="68">
        <v>0</v>
      </c>
      <c r="L1847" s="68">
        <v>0</v>
      </c>
      <c r="M1847" s="68">
        <v>0</v>
      </c>
      <c r="N1847" s="68">
        <v>0</v>
      </c>
    </row>
    <row r="1848" spans="1:14" x14ac:dyDescent="0.25">
      <c r="A1848" s="69" t="s">
        <v>47</v>
      </c>
      <c r="B1848" s="69" t="s">
        <v>334</v>
      </c>
      <c r="C1848" s="69" t="s">
        <v>212</v>
      </c>
      <c r="D1848" s="69" t="s">
        <v>213</v>
      </c>
      <c r="E1848" s="69"/>
      <c r="F1848" s="68">
        <v>0</v>
      </c>
      <c r="G1848" s="68">
        <v>0</v>
      </c>
      <c r="H1848" s="68">
        <v>0</v>
      </c>
      <c r="I1848" s="68">
        <v>0</v>
      </c>
      <c r="J1848" s="68">
        <v>960</v>
      </c>
      <c r="K1848" s="68">
        <v>0</v>
      </c>
      <c r="L1848" s="68">
        <v>0</v>
      </c>
      <c r="M1848" s="68">
        <v>0</v>
      </c>
      <c r="N1848" s="68">
        <v>960</v>
      </c>
    </row>
    <row r="1849" spans="1:14" x14ac:dyDescent="0.25">
      <c r="A1849" s="69" t="s">
        <v>47</v>
      </c>
      <c r="B1849" s="69" t="s">
        <v>334</v>
      </c>
      <c r="C1849" s="69" t="s">
        <v>214</v>
      </c>
      <c r="D1849" s="69" t="s">
        <v>215</v>
      </c>
      <c r="E1849" s="69"/>
      <c r="F1849" s="68">
        <v>0</v>
      </c>
      <c r="G1849" s="68">
        <v>0</v>
      </c>
      <c r="H1849" s="68">
        <v>0</v>
      </c>
      <c r="I1849" s="68">
        <v>0</v>
      </c>
      <c r="J1849" s="68">
        <v>12320</v>
      </c>
      <c r="K1849" s="68">
        <v>0</v>
      </c>
      <c r="L1849" s="68">
        <v>0</v>
      </c>
      <c r="M1849" s="68">
        <v>0</v>
      </c>
      <c r="N1849" s="68">
        <v>12320</v>
      </c>
    </row>
    <row r="1850" spans="1:14" x14ac:dyDescent="0.25">
      <c r="A1850" s="69" t="s">
        <v>47</v>
      </c>
      <c r="B1850" s="69" t="s">
        <v>334</v>
      </c>
      <c r="C1850" s="69" t="s">
        <v>216</v>
      </c>
      <c r="D1850" s="69" t="s">
        <v>217</v>
      </c>
      <c r="E1850" s="69"/>
      <c r="F1850" s="68">
        <v>34896</v>
      </c>
      <c r="G1850" s="68">
        <v>0</v>
      </c>
      <c r="H1850" s="68">
        <v>0</v>
      </c>
      <c r="I1850" s="68">
        <v>0</v>
      </c>
      <c r="J1850" s="68">
        <v>0</v>
      </c>
      <c r="K1850" s="68">
        <v>0</v>
      </c>
      <c r="L1850" s="68">
        <v>0</v>
      </c>
      <c r="M1850" s="68">
        <v>0</v>
      </c>
      <c r="N1850" s="68">
        <v>34896</v>
      </c>
    </row>
    <row r="1851" spans="1:14" x14ac:dyDescent="0.25">
      <c r="A1851" s="69" t="s">
        <v>47</v>
      </c>
      <c r="B1851" s="69" t="s">
        <v>334</v>
      </c>
      <c r="C1851" s="69" t="s">
        <v>218</v>
      </c>
      <c r="D1851" s="69" t="s">
        <v>219</v>
      </c>
      <c r="E1851" s="69"/>
      <c r="F1851" s="68">
        <v>3552</v>
      </c>
      <c r="G1851" s="68">
        <v>0</v>
      </c>
      <c r="H1851" s="68">
        <v>0</v>
      </c>
      <c r="I1851" s="68">
        <v>0</v>
      </c>
      <c r="J1851" s="68">
        <v>0</v>
      </c>
      <c r="K1851" s="68">
        <v>0</v>
      </c>
      <c r="L1851" s="68">
        <v>75235</v>
      </c>
      <c r="M1851" s="68">
        <v>0</v>
      </c>
      <c r="N1851" s="68">
        <v>78787</v>
      </c>
    </row>
    <row r="1852" spans="1:14" x14ac:dyDescent="0.25">
      <c r="A1852" s="69" t="s">
        <v>47</v>
      </c>
      <c r="B1852" s="69" t="s">
        <v>334</v>
      </c>
      <c r="C1852" s="69" t="s">
        <v>220</v>
      </c>
      <c r="D1852" s="69" t="s">
        <v>221</v>
      </c>
      <c r="E1852" s="69"/>
      <c r="F1852" s="68">
        <v>151056</v>
      </c>
      <c r="G1852" s="68">
        <v>0</v>
      </c>
      <c r="H1852" s="68">
        <v>0</v>
      </c>
      <c r="I1852" s="68">
        <v>0</v>
      </c>
      <c r="J1852" s="68">
        <v>0</v>
      </c>
      <c r="K1852" s="68">
        <v>0</v>
      </c>
      <c r="L1852" s="68">
        <v>0</v>
      </c>
      <c r="M1852" s="68">
        <v>0</v>
      </c>
      <c r="N1852" s="68">
        <v>151056</v>
      </c>
    </row>
    <row r="1853" spans="1:14" x14ac:dyDescent="0.25">
      <c r="A1853" s="69" t="s">
        <v>47</v>
      </c>
      <c r="B1853" s="69" t="s">
        <v>334</v>
      </c>
      <c r="C1853" s="69" t="s">
        <v>222</v>
      </c>
      <c r="D1853" s="69" t="s">
        <v>223</v>
      </c>
      <c r="E1853" s="69"/>
      <c r="F1853" s="68">
        <v>37920</v>
      </c>
      <c r="G1853" s="68">
        <v>0</v>
      </c>
      <c r="H1853" s="68">
        <v>0</v>
      </c>
      <c r="I1853" s="68">
        <v>0</v>
      </c>
      <c r="J1853" s="68">
        <v>0</v>
      </c>
      <c r="K1853" s="68">
        <v>0</v>
      </c>
      <c r="L1853" s="68">
        <v>248</v>
      </c>
      <c r="M1853" s="68">
        <v>0</v>
      </c>
      <c r="N1853" s="68">
        <v>38168</v>
      </c>
    </row>
    <row r="1854" spans="1:14" x14ac:dyDescent="0.25">
      <c r="A1854" s="69" t="s">
        <v>47</v>
      </c>
      <c r="B1854" s="69" t="s">
        <v>334</v>
      </c>
      <c r="C1854" s="69" t="s">
        <v>224</v>
      </c>
      <c r="D1854" s="69" t="s">
        <v>225</v>
      </c>
      <c r="E1854" s="69"/>
      <c r="F1854" s="68">
        <v>0</v>
      </c>
      <c r="G1854" s="68">
        <v>0</v>
      </c>
      <c r="H1854" s="68">
        <v>0</v>
      </c>
      <c r="I1854" s="68">
        <v>0</v>
      </c>
      <c r="J1854" s="68">
        <v>0</v>
      </c>
      <c r="K1854" s="68">
        <v>0</v>
      </c>
      <c r="L1854" s="68">
        <v>0</v>
      </c>
      <c r="M1854" s="68">
        <v>0</v>
      </c>
      <c r="N1854" s="68">
        <v>0</v>
      </c>
    </row>
    <row r="1855" spans="1:14" x14ac:dyDescent="0.25">
      <c r="A1855" s="69" t="s">
        <v>47</v>
      </c>
      <c r="B1855" s="69" t="s">
        <v>334</v>
      </c>
      <c r="C1855" s="69" t="s">
        <v>226</v>
      </c>
      <c r="D1855" s="69" t="s">
        <v>227</v>
      </c>
      <c r="E1855" s="69"/>
      <c r="F1855" s="68">
        <v>394848</v>
      </c>
      <c r="G1855" s="68">
        <v>386944</v>
      </c>
      <c r="H1855" s="68">
        <v>32528</v>
      </c>
      <c r="I1855" s="68">
        <v>19872</v>
      </c>
      <c r="J1855" s="68">
        <v>126512</v>
      </c>
      <c r="K1855" s="68">
        <v>43248</v>
      </c>
      <c r="L1855" s="68">
        <v>77961</v>
      </c>
      <c r="M1855" s="68">
        <v>679</v>
      </c>
      <c r="N1855" s="68">
        <v>1082592</v>
      </c>
    </row>
    <row r="1856" spans="1:14" x14ac:dyDescent="0.25">
      <c r="D1856" s="67" t="s">
        <v>228</v>
      </c>
      <c r="E1856" s="67"/>
    </row>
    <row r="1857" spans="1:14" x14ac:dyDescent="0.25">
      <c r="A1857" s="69" t="s">
        <v>47</v>
      </c>
      <c r="B1857" s="69" t="s">
        <v>334</v>
      </c>
      <c r="C1857" s="69" t="s">
        <v>229</v>
      </c>
      <c r="D1857" s="69" t="s">
        <v>230</v>
      </c>
      <c r="E1857" s="69"/>
      <c r="F1857" s="68">
        <v>0</v>
      </c>
      <c r="G1857" s="68">
        <v>0</v>
      </c>
      <c r="H1857" s="68">
        <v>0</v>
      </c>
      <c r="I1857" s="68">
        <v>0</v>
      </c>
      <c r="J1857" s="68">
        <v>0</v>
      </c>
      <c r="K1857" s="68">
        <v>0</v>
      </c>
      <c r="L1857" s="68">
        <v>0</v>
      </c>
      <c r="M1857" s="68">
        <v>0</v>
      </c>
      <c r="N1857" s="68">
        <v>0</v>
      </c>
    </row>
    <row r="1858" spans="1:14" x14ac:dyDescent="0.25">
      <c r="A1858" s="69" t="s">
        <v>47</v>
      </c>
      <c r="B1858" s="69" t="s">
        <v>334</v>
      </c>
      <c r="C1858" s="69" t="s">
        <v>231</v>
      </c>
      <c r="D1858" s="69" t="s">
        <v>232</v>
      </c>
      <c r="E1858" s="69"/>
      <c r="F1858" s="68">
        <v>0</v>
      </c>
      <c r="G1858" s="68">
        <v>0</v>
      </c>
      <c r="H1858" s="68">
        <v>0</v>
      </c>
      <c r="I1858" s="68">
        <v>0</v>
      </c>
      <c r="J1858" s="68">
        <v>0</v>
      </c>
      <c r="K1858" s="68">
        <v>0</v>
      </c>
      <c r="L1858" s="68">
        <v>0</v>
      </c>
      <c r="M1858" s="68">
        <v>0</v>
      </c>
      <c r="N1858" s="68">
        <v>0</v>
      </c>
    </row>
    <row r="1859" spans="1:14" x14ac:dyDescent="0.25">
      <c r="A1859" s="69" t="s">
        <v>47</v>
      </c>
      <c r="B1859" s="69" t="s">
        <v>334</v>
      </c>
      <c r="C1859" s="69" t="s">
        <v>233</v>
      </c>
      <c r="D1859" s="69" t="s">
        <v>234</v>
      </c>
      <c r="E1859" s="69"/>
      <c r="F1859" s="68">
        <v>0</v>
      </c>
      <c r="G1859" s="68">
        <v>0</v>
      </c>
      <c r="H1859" s="68">
        <v>0</v>
      </c>
      <c r="I1859" s="68">
        <v>0</v>
      </c>
      <c r="J1859" s="68">
        <v>0</v>
      </c>
      <c r="K1859" s="68">
        <v>0</v>
      </c>
      <c r="L1859" s="68">
        <v>0</v>
      </c>
      <c r="M1859" s="68">
        <v>0</v>
      </c>
      <c r="N1859" s="68">
        <v>0</v>
      </c>
    </row>
    <row r="1860" spans="1:14" x14ac:dyDescent="0.25">
      <c r="A1860" s="69" t="s">
        <v>47</v>
      </c>
      <c r="B1860" s="69" t="s">
        <v>334</v>
      </c>
      <c r="C1860" s="69" t="s">
        <v>235</v>
      </c>
      <c r="D1860" s="69" t="s">
        <v>236</v>
      </c>
      <c r="E1860" s="69"/>
      <c r="F1860" s="68">
        <v>0</v>
      </c>
      <c r="G1860" s="68">
        <v>0</v>
      </c>
      <c r="H1860" s="68">
        <v>0</v>
      </c>
      <c r="I1860" s="68">
        <v>0</v>
      </c>
      <c r="J1860" s="68">
        <v>0</v>
      </c>
      <c r="K1860" s="68">
        <v>0</v>
      </c>
      <c r="L1860" s="68">
        <v>0</v>
      </c>
      <c r="M1860" s="68">
        <v>0</v>
      </c>
      <c r="N1860" s="68">
        <v>0</v>
      </c>
    </row>
    <row r="1861" spans="1:14" x14ac:dyDescent="0.25">
      <c r="A1861" s="69" t="s">
        <v>47</v>
      </c>
      <c r="B1861" s="69" t="s">
        <v>334</v>
      </c>
      <c r="C1861" s="69" t="s">
        <v>237</v>
      </c>
      <c r="D1861" s="69" t="s">
        <v>238</v>
      </c>
      <c r="E1861" s="69"/>
      <c r="F1861" s="68">
        <v>0</v>
      </c>
      <c r="G1861" s="68">
        <v>0</v>
      </c>
      <c r="H1861" s="68">
        <v>0</v>
      </c>
      <c r="I1861" s="68">
        <v>0</v>
      </c>
      <c r="J1861" s="68">
        <v>0</v>
      </c>
      <c r="K1861" s="68">
        <v>0</v>
      </c>
      <c r="L1861" s="68">
        <v>0</v>
      </c>
      <c r="M1861" s="68">
        <v>0</v>
      </c>
      <c r="N1861" s="68">
        <v>0</v>
      </c>
    </row>
    <row r="1864" spans="1:14" x14ac:dyDescent="0.25">
      <c r="A1864" s="67" t="s">
        <v>335</v>
      </c>
    </row>
    <row r="1865" spans="1:14" x14ac:dyDescent="0.25">
      <c r="A1865" s="69" t="s">
        <v>0</v>
      </c>
      <c r="B1865" s="69" t="s">
        <v>162</v>
      </c>
      <c r="C1865" s="69" t="s">
        <v>115</v>
      </c>
      <c r="D1865" s="67" t="s">
        <v>129</v>
      </c>
      <c r="E1865" s="67"/>
      <c r="F1865" s="68" t="s">
        <v>163</v>
      </c>
      <c r="G1865" s="68" t="s">
        <v>164</v>
      </c>
      <c r="H1865" s="68" t="s">
        <v>165</v>
      </c>
      <c r="I1865" s="68" t="s">
        <v>166</v>
      </c>
      <c r="J1865" s="68" t="s">
        <v>167</v>
      </c>
      <c r="K1865" s="68" t="s">
        <v>168</v>
      </c>
      <c r="L1865" s="68" t="s">
        <v>169</v>
      </c>
      <c r="M1865" s="68" t="s">
        <v>170</v>
      </c>
      <c r="N1865" s="68" t="s">
        <v>1</v>
      </c>
    </row>
    <row r="1866" spans="1:14" x14ac:dyDescent="0.25">
      <c r="A1866" s="69" t="s">
        <v>40</v>
      </c>
      <c r="B1866" s="69" t="s">
        <v>336</v>
      </c>
      <c r="C1866" s="69" t="s">
        <v>172</v>
      </c>
      <c r="D1866" s="69" t="s">
        <v>173</v>
      </c>
      <c r="E1866" s="69"/>
      <c r="F1866" s="68">
        <v>5424</v>
      </c>
      <c r="G1866" s="68">
        <v>0</v>
      </c>
      <c r="H1866" s="68">
        <v>0</v>
      </c>
      <c r="I1866" s="68">
        <v>0</v>
      </c>
      <c r="J1866" s="68">
        <v>0</v>
      </c>
      <c r="K1866" s="68">
        <v>0</v>
      </c>
      <c r="L1866" s="68">
        <v>0</v>
      </c>
      <c r="M1866" s="68">
        <v>0</v>
      </c>
      <c r="N1866" s="68">
        <v>5424</v>
      </c>
    </row>
    <row r="1867" spans="1:14" x14ac:dyDescent="0.25">
      <c r="A1867" s="69" t="s">
        <v>40</v>
      </c>
      <c r="B1867" s="69" t="s">
        <v>336</v>
      </c>
      <c r="C1867" s="69" t="s">
        <v>174</v>
      </c>
      <c r="D1867" s="69" t="s">
        <v>175</v>
      </c>
      <c r="E1867" s="69"/>
      <c r="F1867" s="68">
        <v>0</v>
      </c>
      <c r="G1867" s="68">
        <v>0</v>
      </c>
      <c r="H1867" s="68">
        <v>0</v>
      </c>
      <c r="I1867" s="68">
        <v>0</v>
      </c>
      <c r="J1867" s="68">
        <v>53248</v>
      </c>
      <c r="K1867" s="68">
        <v>0</v>
      </c>
      <c r="L1867" s="68">
        <v>2338</v>
      </c>
      <c r="M1867" s="68">
        <v>0</v>
      </c>
      <c r="N1867" s="68">
        <v>55586</v>
      </c>
    </row>
    <row r="1868" spans="1:14" x14ac:dyDescent="0.25">
      <c r="A1868" s="69" t="s">
        <v>40</v>
      </c>
      <c r="B1868" s="69" t="s">
        <v>336</v>
      </c>
      <c r="C1868" s="69" t="s">
        <v>176</v>
      </c>
      <c r="D1868" s="69" t="s">
        <v>177</v>
      </c>
      <c r="E1868" s="69"/>
      <c r="F1868" s="68">
        <v>0</v>
      </c>
      <c r="G1868" s="68">
        <v>429904</v>
      </c>
      <c r="H1868" s="68">
        <v>0</v>
      </c>
      <c r="I1868" s="68">
        <v>0</v>
      </c>
      <c r="J1868" s="68">
        <v>74048</v>
      </c>
      <c r="K1868" s="68">
        <v>0</v>
      </c>
      <c r="L1868" s="68">
        <v>0</v>
      </c>
      <c r="M1868" s="68">
        <v>524</v>
      </c>
      <c r="N1868" s="68">
        <v>504476</v>
      </c>
    </row>
    <row r="1869" spans="1:14" x14ac:dyDescent="0.25">
      <c r="A1869" s="69" t="s">
        <v>40</v>
      </c>
      <c r="B1869" s="69" t="s">
        <v>336</v>
      </c>
      <c r="C1869" s="69" t="s">
        <v>178</v>
      </c>
      <c r="D1869" s="69" t="s">
        <v>179</v>
      </c>
      <c r="E1869" s="69"/>
      <c r="F1869" s="68">
        <v>48144</v>
      </c>
      <c r="G1869" s="68">
        <v>23232</v>
      </c>
      <c r="H1869" s="68">
        <v>0</v>
      </c>
      <c r="I1869" s="68">
        <v>0</v>
      </c>
      <c r="J1869" s="68">
        <v>21760</v>
      </c>
      <c r="K1869" s="68">
        <v>21840</v>
      </c>
      <c r="L1869" s="68">
        <v>3149</v>
      </c>
      <c r="M1869" s="68">
        <v>4530</v>
      </c>
      <c r="N1869" s="68">
        <v>122655</v>
      </c>
    </row>
    <row r="1870" spans="1:14" x14ac:dyDescent="0.25">
      <c r="A1870" s="69" t="s">
        <v>40</v>
      </c>
      <c r="B1870" s="69" t="s">
        <v>336</v>
      </c>
      <c r="C1870" s="69" t="s">
        <v>180</v>
      </c>
      <c r="D1870" s="69" t="s">
        <v>181</v>
      </c>
      <c r="E1870" s="69"/>
      <c r="F1870" s="68">
        <v>0</v>
      </c>
      <c r="G1870" s="68">
        <v>0</v>
      </c>
      <c r="H1870" s="68">
        <v>0</v>
      </c>
      <c r="I1870" s="68">
        <v>0</v>
      </c>
      <c r="J1870" s="68">
        <v>0</v>
      </c>
      <c r="K1870" s="68">
        <v>0</v>
      </c>
      <c r="L1870" s="68">
        <v>0</v>
      </c>
      <c r="M1870" s="68">
        <v>0</v>
      </c>
      <c r="N1870" s="68">
        <v>0</v>
      </c>
    </row>
    <row r="1871" spans="1:14" x14ac:dyDescent="0.25">
      <c r="A1871" s="69" t="s">
        <v>40</v>
      </c>
      <c r="B1871" s="69" t="s">
        <v>336</v>
      </c>
      <c r="C1871" s="69" t="s">
        <v>182</v>
      </c>
      <c r="D1871" s="69" t="s">
        <v>183</v>
      </c>
      <c r="E1871" s="69"/>
      <c r="F1871" s="68">
        <v>0</v>
      </c>
      <c r="G1871" s="68">
        <v>0</v>
      </c>
      <c r="H1871" s="68">
        <v>0</v>
      </c>
      <c r="I1871" s="68">
        <v>0</v>
      </c>
      <c r="J1871" s="68">
        <v>6848</v>
      </c>
      <c r="K1871" s="68">
        <v>0</v>
      </c>
      <c r="L1871" s="68">
        <v>120</v>
      </c>
      <c r="M1871" s="68">
        <v>0</v>
      </c>
      <c r="N1871" s="68">
        <v>6968</v>
      </c>
    </row>
    <row r="1872" spans="1:14" x14ac:dyDescent="0.25">
      <c r="A1872" s="69" t="s">
        <v>40</v>
      </c>
      <c r="B1872" s="69" t="s">
        <v>336</v>
      </c>
      <c r="C1872" s="69" t="s">
        <v>184</v>
      </c>
      <c r="D1872" s="69" t="s">
        <v>185</v>
      </c>
      <c r="E1872" s="69"/>
      <c r="F1872" s="68">
        <v>0</v>
      </c>
      <c r="G1872" s="68">
        <v>38640</v>
      </c>
      <c r="H1872" s="68">
        <v>0</v>
      </c>
      <c r="I1872" s="68">
        <v>0</v>
      </c>
      <c r="J1872" s="68">
        <v>0</v>
      </c>
      <c r="K1872" s="68">
        <v>12096</v>
      </c>
      <c r="L1872" s="68">
        <v>0</v>
      </c>
      <c r="M1872" s="68">
        <v>4219</v>
      </c>
      <c r="N1872" s="68">
        <v>54955</v>
      </c>
    </row>
    <row r="1873" spans="1:14" x14ac:dyDescent="0.25">
      <c r="A1873" s="69" t="s">
        <v>40</v>
      </c>
      <c r="B1873" s="69" t="s">
        <v>336</v>
      </c>
      <c r="C1873" s="69" t="s">
        <v>186</v>
      </c>
      <c r="D1873" s="69" t="s">
        <v>187</v>
      </c>
      <c r="E1873" s="69"/>
      <c r="F1873" s="68">
        <v>0</v>
      </c>
      <c r="G1873" s="68">
        <v>0</v>
      </c>
      <c r="H1873" s="68">
        <v>0</v>
      </c>
      <c r="I1873" s="68">
        <v>0</v>
      </c>
      <c r="J1873" s="68">
        <v>16288</v>
      </c>
      <c r="K1873" s="68">
        <v>0</v>
      </c>
      <c r="L1873" s="68">
        <v>2432</v>
      </c>
      <c r="M1873" s="68">
        <v>0</v>
      </c>
      <c r="N1873" s="68">
        <v>18720</v>
      </c>
    </row>
    <row r="1874" spans="1:14" x14ac:dyDescent="0.25">
      <c r="A1874" s="69" t="s">
        <v>40</v>
      </c>
      <c r="B1874" s="69" t="s">
        <v>336</v>
      </c>
      <c r="C1874" s="69" t="s">
        <v>188</v>
      </c>
      <c r="D1874" s="69" t="s">
        <v>189</v>
      </c>
      <c r="E1874" s="69"/>
      <c r="F1874" s="68">
        <v>18960</v>
      </c>
      <c r="G1874" s="68">
        <v>11280</v>
      </c>
      <c r="H1874" s="68">
        <v>0</v>
      </c>
      <c r="I1874" s="68">
        <v>0</v>
      </c>
      <c r="J1874" s="68">
        <v>55408</v>
      </c>
      <c r="K1874" s="68">
        <v>0</v>
      </c>
      <c r="L1874" s="68">
        <v>240</v>
      </c>
      <c r="M1874" s="68">
        <v>0</v>
      </c>
      <c r="N1874" s="68">
        <v>85888</v>
      </c>
    </row>
    <row r="1875" spans="1:14" x14ac:dyDescent="0.25">
      <c r="A1875" s="69" t="s">
        <v>40</v>
      </c>
      <c r="B1875" s="69" t="s">
        <v>336</v>
      </c>
      <c r="C1875" s="69" t="s">
        <v>190</v>
      </c>
      <c r="D1875" s="69" t="s">
        <v>191</v>
      </c>
      <c r="E1875" s="69"/>
      <c r="F1875" s="68">
        <v>0</v>
      </c>
      <c r="G1875" s="68">
        <v>0</v>
      </c>
      <c r="H1875" s="68">
        <v>0</v>
      </c>
      <c r="I1875" s="68">
        <v>0</v>
      </c>
      <c r="J1875" s="68">
        <v>0</v>
      </c>
      <c r="K1875" s="68">
        <v>0</v>
      </c>
      <c r="L1875" s="68">
        <v>0</v>
      </c>
      <c r="M1875" s="68">
        <v>0</v>
      </c>
      <c r="N1875" s="68">
        <v>0</v>
      </c>
    </row>
    <row r="1876" spans="1:14" x14ac:dyDescent="0.25">
      <c r="A1876" s="69" t="s">
        <v>40</v>
      </c>
      <c r="B1876" s="69" t="s">
        <v>336</v>
      </c>
      <c r="C1876" s="69" t="s">
        <v>192</v>
      </c>
      <c r="D1876" s="69" t="s">
        <v>193</v>
      </c>
      <c r="E1876" s="69"/>
      <c r="F1876" s="68">
        <v>0</v>
      </c>
      <c r="G1876" s="68">
        <v>1632</v>
      </c>
      <c r="H1876" s="68">
        <v>0</v>
      </c>
      <c r="I1876" s="68">
        <v>0</v>
      </c>
      <c r="J1876" s="68">
        <v>0</v>
      </c>
      <c r="K1876" s="68">
        <v>79840</v>
      </c>
      <c r="L1876" s="68">
        <v>0</v>
      </c>
      <c r="M1876" s="68">
        <v>3772</v>
      </c>
      <c r="N1876" s="68">
        <v>85244</v>
      </c>
    </row>
    <row r="1877" spans="1:14" x14ac:dyDescent="0.25">
      <c r="A1877" s="69" t="s">
        <v>40</v>
      </c>
      <c r="B1877" s="69" t="s">
        <v>336</v>
      </c>
      <c r="C1877" s="69" t="s">
        <v>194</v>
      </c>
      <c r="D1877" s="69" t="s">
        <v>195</v>
      </c>
      <c r="E1877" s="69"/>
      <c r="F1877" s="68">
        <v>359952</v>
      </c>
      <c r="G1877" s="68">
        <v>0</v>
      </c>
      <c r="H1877" s="68">
        <v>0</v>
      </c>
      <c r="I1877" s="68">
        <v>54176</v>
      </c>
      <c r="J1877" s="68">
        <v>384</v>
      </c>
      <c r="K1877" s="68">
        <v>0</v>
      </c>
      <c r="L1877" s="68">
        <v>96</v>
      </c>
      <c r="M1877" s="68">
        <v>0</v>
      </c>
      <c r="N1877" s="68">
        <v>414608</v>
      </c>
    </row>
    <row r="1878" spans="1:14" x14ac:dyDescent="0.25">
      <c r="A1878" s="69" t="s">
        <v>40</v>
      </c>
      <c r="B1878" s="69" t="s">
        <v>336</v>
      </c>
      <c r="C1878" s="69" t="s">
        <v>196</v>
      </c>
      <c r="D1878" s="69" t="s">
        <v>197</v>
      </c>
      <c r="E1878" s="69"/>
      <c r="F1878" s="68">
        <v>10208</v>
      </c>
      <c r="G1878" s="68">
        <v>0</v>
      </c>
      <c r="H1878" s="68">
        <v>0</v>
      </c>
      <c r="I1878" s="68">
        <v>0</v>
      </c>
      <c r="J1878" s="68">
        <v>0</v>
      </c>
      <c r="K1878" s="68">
        <v>0</v>
      </c>
      <c r="L1878" s="68">
        <v>24</v>
      </c>
      <c r="M1878" s="68">
        <v>0</v>
      </c>
      <c r="N1878" s="68">
        <v>10232</v>
      </c>
    </row>
    <row r="1879" spans="1:14" x14ac:dyDescent="0.25">
      <c r="A1879" s="69" t="s">
        <v>40</v>
      </c>
      <c r="B1879" s="69" t="s">
        <v>336</v>
      </c>
      <c r="C1879" s="69" t="s">
        <v>198</v>
      </c>
      <c r="D1879" s="69" t="s">
        <v>199</v>
      </c>
      <c r="E1879" s="69"/>
      <c r="F1879" s="68">
        <v>0</v>
      </c>
      <c r="G1879" s="68">
        <v>0</v>
      </c>
      <c r="H1879" s="68">
        <v>0</v>
      </c>
      <c r="I1879" s="68">
        <v>0</v>
      </c>
      <c r="J1879" s="68">
        <v>0</v>
      </c>
      <c r="K1879" s="68">
        <v>69472</v>
      </c>
      <c r="L1879" s="68">
        <v>0</v>
      </c>
      <c r="M1879" s="68">
        <v>3906</v>
      </c>
      <c r="N1879" s="68">
        <v>73378</v>
      </c>
    </row>
    <row r="1880" spans="1:14" x14ac:dyDescent="0.25">
      <c r="A1880" s="69" t="s">
        <v>40</v>
      </c>
      <c r="B1880" s="69" t="s">
        <v>336</v>
      </c>
      <c r="C1880" s="69" t="s">
        <v>200</v>
      </c>
      <c r="D1880" s="69" t="s">
        <v>201</v>
      </c>
      <c r="E1880" s="69"/>
      <c r="F1880" s="68">
        <v>0</v>
      </c>
      <c r="G1880" s="68">
        <v>0</v>
      </c>
      <c r="H1880" s="68">
        <v>0</v>
      </c>
      <c r="I1880" s="68">
        <v>0</v>
      </c>
      <c r="J1880" s="68">
        <v>0</v>
      </c>
      <c r="K1880" s="68">
        <v>29184</v>
      </c>
      <c r="L1880" s="68">
        <v>0</v>
      </c>
      <c r="M1880" s="68">
        <v>0</v>
      </c>
      <c r="N1880" s="68">
        <v>29184</v>
      </c>
    </row>
    <row r="1881" spans="1:14" x14ac:dyDescent="0.25">
      <c r="A1881" s="69" t="s">
        <v>40</v>
      </c>
      <c r="B1881" s="69" t="s">
        <v>336</v>
      </c>
      <c r="C1881" s="69" t="s">
        <v>202</v>
      </c>
      <c r="D1881" s="69" t="s">
        <v>203</v>
      </c>
      <c r="E1881" s="69"/>
      <c r="F1881" s="68">
        <v>8208</v>
      </c>
      <c r="G1881" s="68">
        <v>0</v>
      </c>
      <c r="H1881" s="68">
        <v>0</v>
      </c>
      <c r="I1881" s="68">
        <v>0</v>
      </c>
      <c r="J1881" s="68">
        <v>2816</v>
      </c>
      <c r="K1881" s="68">
        <v>145792</v>
      </c>
      <c r="L1881" s="68">
        <v>0</v>
      </c>
      <c r="M1881" s="68">
        <v>11552</v>
      </c>
      <c r="N1881" s="68">
        <v>168368</v>
      </c>
    </row>
    <row r="1882" spans="1:14" x14ac:dyDescent="0.25">
      <c r="A1882" s="69" t="s">
        <v>40</v>
      </c>
      <c r="B1882" s="69" t="s">
        <v>336</v>
      </c>
      <c r="C1882" s="69" t="s">
        <v>204</v>
      </c>
      <c r="D1882" s="69" t="s">
        <v>205</v>
      </c>
      <c r="E1882" s="69"/>
      <c r="F1882" s="68">
        <v>0</v>
      </c>
      <c r="G1882" s="68">
        <v>0</v>
      </c>
      <c r="H1882" s="68">
        <v>0</v>
      </c>
      <c r="I1882" s="68">
        <v>0</v>
      </c>
      <c r="J1882" s="68">
        <v>0</v>
      </c>
      <c r="K1882" s="68">
        <v>0</v>
      </c>
      <c r="L1882" s="68">
        <v>0</v>
      </c>
      <c r="M1882" s="68">
        <v>0</v>
      </c>
      <c r="N1882" s="68">
        <v>0</v>
      </c>
    </row>
    <row r="1883" spans="1:14" x14ac:dyDescent="0.25">
      <c r="A1883" s="69" t="s">
        <v>40</v>
      </c>
      <c r="B1883" s="69" t="s">
        <v>336</v>
      </c>
      <c r="C1883" s="69" t="s">
        <v>206</v>
      </c>
      <c r="D1883" s="69" t="s">
        <v>207</v>
      </c>
      <c r="E1883" s="69"/>
      <c r="F1883" s="68">
        <v>0</v>
      </c>
      <c r="G1883" s="68">
        <v>0</v>
      </c>
      <c r="H1883" s="68">
        <v>0</v>
      </c>
      <c r="I1883" s="68">
        <v>0</v>
      </c>
      <c r="J1883" s="68">
        <v>0</v>
      </c>
      <c r="K1883" s="68">
        <v>39680</v>
      </c>
      <c r="L1883" s="68">
        <v>0</v>
      </c>
      <c r="M1883" s="68">
        <v>0</v>
      </c>
      <c r="N1883" s="68">
        <v>39680</v>
      </c>
    </row>
    <row r="1884" spans="1:14" x14ac:dyDescent="0.25">
      <c r="A1884" s="69" t="s">
        <v>40</v>
      </c>
      <c r="B1884" s="69" t="s">
        <v>336</v>
      </c>
      <c r="C1884" s="69" t="s">
        <v>208</v>
      </c>
      <c r="D1884" s="69" t="s">
        <v>209</v>
      </c>
      <c r="E1884" s="69"/>
      <c r="F1884" s="68">
        <v>0</v>
      </c>
      <c r="G1884" s="68">
        <v>225648</v>
      </c>
      <c r="H1884" s="68">
        <v>81984</v>
      </c>
      <c r="I1884" s="68">
        <v>0</v>
      </c>
      <c r="J1884" s="68">
        <v>0</v>
      </c>
      <c r="K1884" s="68">
        <v>0</v>
      </c>
      <c r="L1884" s="68">
        <v>0</v>
      </c>
      <c r="M1884" s="68">
        <v>224</v>
      </c>
      <c r="N1884" s="68">
        <v>307856</v>
      </c>
    </row>
    <row r="1885" spans="1:14" x14ac:dyDescent="0.25">
      <c r="A1885" s="69" t="s">
        <v>40</v>
      </c>
      <c r="B1885" s="69" t="s">
        <v>336</v>
      </c>
      <c r="C1885" s="69" t="s">
        <v>210</v>
      </c>
      <c r="D1885" s="69" t="s">
        <v>211</v>
      </c>
      <c r="E1885" s="69"/>
      <c r="F1885" s="68">
        <v>0</v>
      </c>
      <c r="G1885" s="68">
        <v>0</v>
      </c>
      <c r="H1885" s="68">
        <v>0</v>
      </c>
      <c r="I1885" s="68">
        <v>0</v>
      </c>
      <c r="J1885" s="68">
        <v>12672</v>
      </c>
      <c r="K1885" s="68">
        <v>0</v>
      </c>
      <c r="L1885" s="68">
        <v>0</v>
      </c>
      <c r="M1885" s="68">
        <v>0</v>
      </c>
      <c r="N1885" s="68">
        <v>12672</v>
      </c>
    </row>
    <row r="1886" spans="1:14" x14ac:dyDescent="0.25">
      <c r="A1886" s="69" t="s">
        <v>40</v>
      </c>
      <c r="B1886" s="69" t="s">
        <v>336</v>
      </c>
      <c r="C1886" s="69" t="s">
        <v>212</v>
      </c>
      <c r="D1886" s="69" t="s">
        <v>213</v>
      </c>
      <c r="E1886" s="69"/>
      <c r="F1886" s="68">
        <v>0</v>
      </c>
      <c r="G1886" s="68">
        <v>0</v>
      </c>
      <c r="H1886" s="68">
        <v>0</v>
      </c>
      <c r="I1886" s="68">
        <v>0</v>
      </c>
      <c r="J1886" s="68">
        <v>0</v>
      </c>
      <c r="K1886" s="68">
        <v>0</v>
      </c>
      <c r="L1886" s="68">
        <v>0</v>
      </c>
      <c r="M1886" s="68">
        <v>0</v>
      </c>
      <c r="N1886" s="68">
        <v>0</v>
      </c>
    </row>
    <row r="1887" spans="1:14" x14ac:dyDescent="0.25">
      <c r="A1887" s="69" t="s">
        <v>40</v>
      </c>
      <c r="B1887" s="69" t="s">
        <v>336</v>
      </c>
      <c r="C1887" s="69" t="s">
        <v>214</v>
      </c>
      <c r="D1887" s="69" t="s">
        <v>215</v>
      </c>
      <c r="E1887" s="69"/>
      <c r="F1887" s="68">
        <v>0</v>
      </c>
      <c r="G1887" s="68">
        <v>0</v>
      </c>
      <c r="H1887" s="68">
        <v>0</v>
      </c>
      <c r="I1887" s="68">
        <v>0</v>
      </c>
      <c r="J1887" s="68">
        <v>2304</v>
      </c>
      <c r="K1887" s="68">
        <v>0</v>
      </c>
      <c r="L1887" s="68">
        <v>296</v>
      </c>
      <c r="M1887" s="68">
        <v>0</v>
      </c>
      <c r="N1887" s="68">
        <v>2600</v>
      </c>
    </row>
    <row r="1888" spans="1:14" x14ac:dyDescent="0.25">
      <c r="A1888" s="69" t="s">
        <v>40</v>
      </c>
      <c r="B1888" s="69" t="s">
        <v>336</v>
      </c>
      <c r="C1888" s="69" t="s">
        <v>216</v>
      </c>
      <c r="D1888" s="69" t="s">
        <v>217</v>
      </c>
      <c r="E1888" s="69"/>
      <c r="F1888" s="68">
        <v>28320</v>
      </c>
      <c r="G1888" s="68">
        <v>0</v>
      </c>
      <c r="H1888" s="68">
        <v>0</v>
      </c>
      <c r="I1888" s="68">
        <v>0</v>
      </c>
      <c r="J1888" s="68">
        <v>0</v>
      </c>
      <c r="K1888" s="68">
        <v>0</v>
      </c>
      <c r="L1888" s="68">
        <v>0</v>
      </c>
      <c r="M1888" s="68">
        <v>0</v>
      </c>
      <c r="N1888" s="68">
        <v>28320</v>
      </c>
    </row>
    <row r="1889" spans="1:14" x14ac:dyDescent="0.25">
      <c r="A1889" s="69" t="s">
        <v>40</v>
      </c>
      <c r="B1889" s="69" t="s">
        <v>336</v>
      </c>
      <c r="C1889" s="69" t="s">
        <v>218</v>
      </c>
      <c r="D1889" s="69" t="s">
        <v>219</v>
      </c>
      <c r="E1889" s="69"/>
      <c r="F1889" s="68">
        <v>12480</v>
      </c>
      <c r="G1889" s="68">
        <v>0</v>
      </c>
      <c r="H1889" s="68">
        <v>0</v>
      </c>
      <c r="I1889" s="68">
        <v>0</v>
      </c>
      <c r="J1889" s="68">
        <v>59856</v>
      </c>
      <c r="K1889" s="68">
        <v>0</v>
      </c>
      <c r="L1889" s="68">
        <v>378</v>
      </c>
      <c r="M1889" s="68">
        <v>0</v>
      </c>
      <c r="N1889" s="68">
        <v>72714</v>
      </c>
    </row>
    <row r="1890" spans="1:14" x14ac:dyDescent="0.25">
      <c r="A1890" s="69" t="s">
        <v>40</v>
      </c>
      <c r="B1890" s="69" t="s">
        <v>336</v>
      </c>
      <c r="C1890" s="69" t="s">
        <v>220</v>
      </c>
      <c r="D1890" s="69" t="s">
        <v>221</v>
      </c>
      <c r="E1890" s="69"/>
      <c r="F1890" s="68">
        <v>611808</v>
      </c>
      <c r="G1890" s="68">
        <v>0</v>
      </c>
      <c r="H1890" s="68">
        <v>0</v>
      </c>
      <c r="I1890" s="68">
        <v>0</v>
      </c>
      <c r="J1890" s="68">
        <v>2960</v>
      </c>
      <c r="K1890" s="68">
        <v>0</v>
      </c>
      <c r="L1890" s="68">
        <v>0</v>
      </c>
      <c r="M1890" s="68">
        <v>0</v>
      </c>
      <c r="N1890" s="68">
        <v>614768</v>
      </c>
    </row>
    <row r="1891" spans="1:14" x14ac:dyDescent="0.25">
      <c r="A1891" s="69" t="s">
        <v>40</v>
      </c>
      <c r="B1891" s="69" t="s">
        <v>336</v>
      </c>
      <c r="C1891" s="69" t="s">
        <v>222</v>
      </c>
      <c r="D1891" s="69" t="s">
        <v>223</v>
      </c>
      <c r="E1891" s="69"/>
      <c r="F1891" s="68">
        <v>82864</v>
      </c>
      <c r="G1891" s="68">
        <v>0</v>
      </c>
      <c r="H1891" s="68">
        <v>0</v>
      </c>
      <c r="I1891" s="68">
        <v>0</v>
      </c>
      <c r="J1891" s="68">
        <v>960</v>
      </c>
      <c r="K1891" s="68">
        <v>0</v>
      </c>
      <c r="L1891" s="68">
        <v>24</v>
      </c>
      <c r="M1891" s="68">
        <v>0</v>
      </c>
      <c r="N1891" s="68">
        <v>83848</v>
      </c>
    </row>
    <row r="1892" spans="1:14" x14ac:dyDescent="0.25">
      <c r="A1892" s="69" t="s">
        <v>40</v>
      </c>
      <c r="B1892" s="69" t="s">
        <v>336</v>
      </c>
      <c r="C1892" s="69" t="s">
        <v>224</v>
      </c>
      <c r="D1892" s="69" t="s">
        <v>225</v>
      </c>
      <c r="E1892" s="69"/>
      <c r="F1892" s="68">
        <v>0</v>
      </c>
      <c r="G1892" s="68">
        <v>0</v>
      </c>
      <c r="H1892" s="68">
        <v>0</v>
      </c>
      <c r="I1892" s="68">
        <v>0</v>
      </c>
      <c r="J1892" s="68">
        <v>0</v>
      </c>
      <c r="K1892" s="68">
        <v>0</v>
      </c>
      <c r="L1892" s="68">
        <v>0</v>
      </c>
      <c r="M1892" s="68">
        <v>0</v>
      </c>
      <c r="N1892" s="68">
        <v>0</v>
      </c>
    </row>
    <row r="1893" spans="1:14" x14ac:dyDescent="0.25">
      <c r="A1893" s="69" t="s">
        <v>40</v>
      </c>
      <c r="B1893" s="69" t="s">
        <v>336</v>
      </c>
      <c r="C1893" s="69" t="s">
        <v>226</v>
      </c>
      <c r="D1893" s="69" t="s">
        <v>227</v>
      </c>
      <c r="E1893" s="69"/>
      <c r="F1893" s="68">
        <v>1186368</v>
      </c>
      <c r="G1893" s="68">
        <v>730336</v>
      </c>
      <c r="H1893" s="68">
        <v>81984</v>
      </c>
      <c r="I1893" s="68">
        <v>54176</v>
      </c>
      <c r="J1893" s="68">
        <v>309552</v>
      </c>
      <c r="K1893" s="68">
        <v>397904</v>
      </c>
      <c r="L1893" s="68">
        <v>9097</v>
      </c>
      <c r="M1893" s="68">
        <v>28727</v>
      </c>
      <c r="N1893" s="68">
        <v>2798144</v>
      </c>
    </row>
    <row r="1894" spans="1:14" x14ac:dyDescent="0.25">
      <c r="D1894" s="67" t="s">
        <v>228</v>
      </c>
      <c r="E1894" s="67"/>
    </row>
    <row r="1895" spans="1:14" x14ac:dyDescent="0.25">
      <c r="A1895" s="69" t="s">
        <v>40</v>
      </c>
      <c r="B1895" s="69" t="s">
        <v>336</v>
      </c>
      <c r="C1895" s="69" t="s">
        <v>229</v>
      </c>
      <c r="D1895" s="69" t="s">
        <v>230</v>
      </c>
      <c r="E1895" s="69"/>
      <c r="F1895" s="68">
        <v>0</v>
      </c>
      <c r="G1895" s="68">
        <v>0</v>
      </c>
      <c r="H1895" s="68">
        <v>0</v>
      </c>
      <c r="I1895" s="68">
        <v>0</v>
      </c>
      <c r="J1895" s="68">
        <v>0</v>
      </c>
      <c r="K1895" s="68">
        <v>0</v>
      </c>
      <c r="L1895" s="68">
        <v>0</v>
      </c>
      <c r="M1895" s="68">
        <v>0</v>
      </c>
      <c r="N1895" s="68">
        <v>0</v>
      </c>
    </row>
    <row r="1896" spans="1:14" x14ac:dyDescent="0.25">
      <c r="A1896" s="69" t="s">
        <v>40</v>
      </c>
      <c r="B1896" s="69" t="s">
        <v>336</v>
      </c>
      <c r="C1896" s="69" t="s">
        <v>231</v>
      </c>
      <c r="D1896" s="69" t="s">
        <v>232</v>
      </c>
      <c r="E1896" s="69"/>
      <c r="F1896" s="68">
        <v>0</v>
      </c>
      <c r="G1896" s="68">
        <v>0</v>
      </c>
      <c r="H1896" s="68">
        <v>0</v>
      </c>
      <c r="I1896" s="68">
        <v>0</v>
      </c>
      <c r="J1896" s="68">
        <v>0</v>
      </c>
      <c r="K1896" s="68">
        <v>0</v>
      </c>
      <c r="L1896" s="68">
        <v>0</v>
      </c>
      <c r="M1896" s="68">
        <v>0</v>
      </c>
      <c r="N1896" s="68">
        <v>0</v>
      </c>
    </row>
    <row r="1897" spans="1:14" x14ac:dyDescent="0.25">
      <c r="A1897" s="69" t="s">
        <v>40</v>
      </c>
      <c r="B1897" s="69" t="s">
        <v>336</v>
      </c>
      <c r="C1897" s="69" t="s">
        <v>233</v>
      </c>
      <c r="D1897" s="69" t="s">
        <v>234</v>
      </c>
      <c r="E1897" s="69"/>
      <c r="F1897" s="68">
        <v>0</v>
      </c>
      <c r="G1897" s="68">
        <v>0</v>
      </c>
      <c r="H1897" s="68">
        <v>0</v>
      </c>
      <c r="I1897" s="68">
        <v>0</v>
      </c>
      <c r="J1897" s="68">
        <v>0</v>
      </c>
      <c r="K1897" s="68">
        <v>0</v>
      </c>
      <c r="L1897" s="68">
        <v>0</v>
      </c>
      <c r="M1897" s="68">
        <v>0</v>
      </c>
      <c r="N1897" s="68">
        <v>0</v>
      </c>
    </row>
    <row r="1898" spans="1:14" x14ac:dyDescent="0.25">
      <c r="A1898" s="69" t="s">
        <v>40</v>
      </c>
      <c r="B1898" s="69" t="s">
        <v>336</v>
      </c>
      <c r="C1898" s="69" t="s">
        <v>235</v>
      </c>
      <c r="D1898" s="69" t="s">
        <v>236</v>
      </c>
      <c r="E1898" s="69"/>
      <c r="F1898" s="68">
        <v>0</v>
      </c>
      <c r="G1898" s="68">
        <v>0</v>
      </c>
      <c r="H1898" s="68">
        <v>0</v>
      </c>
      <c r="I1898" s="68">
        <v>0</v>
      </c>
      <c r="J1898" s="68">
        <v>0</v>
      </c>
      <c r="K1898" s="68">
        <v>0</v>
      </c>
      <c r="L1898" s="68">
        <v>0</v>
      </c>
      <c r="M1898" s="68">
        <v>0</v>
      </c>
      <c r="N1898" s="68">
        <v>0</v>
      </c>
    </row>
    <row r="1899" spans="1:14" x14ac:dyDescent="0.25">
      <c r="A1899" s="69" t="s">
        <v>40</v>
      </c>
      <c r="B1899" s="69" t="s">
        <v>336</v>
      </c>
      <c r="C1899" s="69" t="s">
        <v>237</v>
      </c>
      <c r="D1899" s="69" t="s">
        <v>238</v>
      </c>
      <c r="E1899" s="69"/>
      <c r="F1899" s="68">
        <v>0</v>
      </c>
      <c r="G1899" s="68">
        <v>0</v>
      </c>
      <c r="H1899" s="68">
        <v>0</v>
      </c>
      <c r="I1899" s="68">
        <v>0</v>
      </c>
      <c r="J1899" s="68">
        <v>0</v>
      </c>
      <c r="K1899" s="68">
        <v>0</v>
      </c>
      <c r="L1899" s="68">
        <v>0</v>
      </c>
      <c r="M1899" s="68">
        <v>0</v>
      </c>
      <c r="N1899" s="68">
        <v>0</v>
      </c>
    </row>
    <row r="1902" spans="1:14" x14ac:dyDescent="0.25">
      <c r="A1902" s="67" t="s">
        <v>337</v>
      </c>
    </row>
    <row r="1903" spans="1:14" x14ac:dyDescent="0.25">
      <c r="A1903" s="69" t="s">
        <v>0</v>
      </c>
      <c r="B1903" s="69" t="s">
        <v>162</v>
      </c>
      <c r="C1903" s="69" t="s">
        <v>115</v>
      </c>
      <c r="D1903" s="67" t="s">
        <v>129</v>
      </c>
      <c r="E1903" s="67"/>
      <c r="F1903" s="68" t="s">
        <v>163</v>
      </c>
      <c r="G1903" s="68" t="s">
        <v>164</v>
      </c>
      <c r="H1903" s="68" t="s">
        <v>165</v>
      </c>
      <c r="I1903" s="68" t="s">
        <v>166</v>
      </c>
      <c r="J1903" s="68" t="s">
        <v>167</v>
      </c>
      <c r="K1903" s="68" t="s">
        <v>168</v>
      </c>
      <c r="L1903" s="68" t="s">
        <v>169</v>
      </c>
      <c r="M1903" s="68" t="s">
        <v>170</v>
      </c>
      <c r="N1903" s="68" t="s">
        <v>1</v>
      </c>
    </row>
    <row r="1904" spans="1:14" x14ac:dyDescent="0.25">
      <c r="A1904" s="69" t="s">
        <v>338</v>
      </c>
      <c r="B1904" s="69" t="s">
        <v>339</v>
      </c>
      <c r="C1904" s="69" t="s">
        <v>172</v>
      </c>
      <c r="D1904" s="69" t="s">
        <v>173</v>
      </c>
      <c r="E1904" s="69"/>
      <c r="F1904" s="68">
        <v>0</v>
      </c>
      <c r="G1904" s="68">
        <v>0</v>
      </c>
      <c r="H1904" s="68">
        <v>0</v>
      </c>
      <c r="I1904" s="68">
        <v>0</v>
      </c>
      <c r="J1904" s="68">
        <v>28976</v>
      </c>
      <c r="K1904" s="68">
        <v>0</v>
      </c>
      <c r="L1904" s="68">
        <v>0</v>
      </c>
      <c r="M1904" s="68">
        <v>0</v>
      </c>
      <c r="N1904" s="68">
        <v>28976</v>
      </c>
    </row>
    <row r="1905" spans="1:14" x14ac:dyDescent="0.25">
      <c r="A1905" s="69" t="s">
        <v>338</v>
      </c>
      <c r="B1905" s="69" t="s">
        <v>339</v>
      </c>
      <c r="C1905" s="69" t="s">
        <v>174</v>
      </c>
      <c r="D1905" s="69" t="s">
        <v>175</v>
      </c>
      <c r="E1905" s="69"/>
      <c r="F1905" s="68">
        <v>0</v>
      </c>
      <c r="G1905" s="68">
        <v>0</v>
      </c>
      <c r="H1905" s="68">
        <v>0</v>
      </c>
      <c r="I1905" s="68">
        <v>0</v>
      </c>
      <c r="J1905" s="68">
        <v>120352</v>
      </c>
      <c r="K1905" s="68">
        <v>0</v>
      </c>
      <c r="L1905" s="68">
        <v>2632</v>
      </c>
      <c r="M1905" s="68">
        <v>0</v>
      </c>
      <c r="N1905" s="68">
        <v>122984</v>
      </c>
    </row>
    <row r="1906" spans="1:14" x14ac:dyDescent="0.25">
      <c r="A1906" s="69" t="s">
        <v>338</v>
      </c>
      <c r="B1906" s="69" t="s">
        <v>339</v>
      </c>
      <c r="C1906" s="69" t="s">
        <v>176</v>
      </c>
      <c r="D1906" s="69" t="s">
        <v>177</v>
      </c>
      <c r="E1906" s="69"/>
      <c r="F1906" s="68">
        <v>0</v>
      </c>
      <c r="G1906" s="68">
        <v>311760</v>
      </c>
      <c r="H1906" s="68">
        <v>0</v>
      </c>
      <c r="I1906" s="68">
        <v>0</v>
      </c>
      <c r="J1906" s="68">
        <v>6464</v>
      </c>
      <c r="K1906" s="68">
        <v>6944</v>
      </c>
      <c r="L1906" s="68">
        <v>0</v>
      </c>
      <c r="M1906" s="68">
        <v>0</v>
      </c>
      <c r="N1906" s="68">
        <v>325168</v>
      </c>
    </row>
    <row r="1907" spans="1:14" x14ac:dyDescent="0.25">
      <c r="A1907" s="69" t="s">
        <v>338</v>
      </c>
      <c r="B1907" s="69" t="s">
        <v>339</v>
      </c>
      <c r="C1907" s="69" t="s">
        <v>178</v>
      </c>
      <c r="D1907" s="69" t="s">
        <v>179</v>
      </c>
      <c r="E1907" s="69"/>
      <c r="F1907" s="68">
        <v>8592</v>
      </c>
      <c r="G1907" s="68">
        <v>3408</v>
      </c>
      <c r="H1907" s="68">
        <v>0</v>
      </c>
      <c r="I1907" s="68">
        <v>0</v>
      </c>
      <c r="J1907" s="68">
        <v>60544</v>
      </c>
      <c r="K1907" s="68">
        <v>119440</v>
      </c>
      <c r="L1907" s="68">
        <v>1040</v>
      </c>
      <c r="M1907" s="68">
        <v>0</v>
      </c>
      <c r="N1907" s="68">
        <v>193024</v>
      </c>
    </row>
    <row r="1908" spans="1:14" x14ac:dyDescent="0.25">
      <c r="A1908" s="69" t="s">
        <v>338</v>
      </c>
      <c r="B1908" s="69" t="s">
        <v>339</v>
      </c>
      <c r="C1908" s="69" t="s">
        <v>180</v>
      </c>
      <c r="D1908" s="69" t="s">
        <v>181</v>
      </c>
      <c r="E1908" s="69"/>
      <c r="F1908" s="68">
        <v>0</v>
      </c>
      <c r="G1908" s="68">
        <v>0</v>
      </c>
      <c r="H1908" s="68">
        <v>0</v>
      </c>
      <c r="I1908" s="68">
        <v>0</v>
      </c>
      <c r="J1908" s="68">
        <v>0</v>
      </c>
      <c r="K1908" s="68">
        <v>0</v>
      </c>
      <c r="L1908" s="68">
        <v>0</v>
      </c>
      <c r="M1908" s="68">
        <v>0</v>
      </c>
      <c r="N1908" s="68">
        <v>0</v>
      </c>
    </row>
    <row r="1909" spans="1:14" x14ac:dyDescent="0.25">
      <c r="A1909" s="69" t="s">
        <v>338</v>
      </c>
      <c r="B1909" s="69" t="s">
        <v>339</v>
      </c>
      <c r="C1909" s="69" t="s">
        <v>182</v>
      </c>
      <c r="D1909" s="69" t="s">
        <v>183</v>
      </c>
      <c r="E1909" s="69"/>
      <c r="F1909" s="68">
        <v>0</v>
      </c>
      <c r="G1909" s="68">
        <v>0</v>
      </c>
      <c r="H1909" s="68">
        <v>0</v>
      </c>
      <c r="I1909" s="68">
        <v>0</v>
      </c>
      <c r="J1909" s="68">
        <v>32256</v>
      </c>
      <c r="K1909" s="68">
        <v>0</v>
      </c>
      <c r="L1909" s="68">
        <v>0</v>
      </c>
      <c r="M1909" s="68">
        <v>0</v>
      </c>
      <c r="N1909" s="68">
        <v>32256</v>
      </c>
    </row>
    <row r="1910" spans="1:14" x14ac:dyDescent="0.25">
      <c r="A1910" s="69" t="s">
        <v>338</v>
      </c>
      <c r="B1910" s="69" t="s">
        <v>339</v>
      </c>
      <c r="C1910" s="69" t="s">
        <v>184</v>
      </c>
      <c r="D1910" s="69" t="s">
        <v>185</v>
      </c>
      <c r="E1910" s="69"/>
      <c r="F1910" s="68">
        <v>0</v>
      </c>
      <c r="G1910" s="68">
        <v>4768</v>
      </c>
      <c r="H1910" s="68">
        <v>0</v>
      </c>
      <c r="I1910" s="68">
        <v>0</v>
      </c>
      <c r="J1910" s="68">
        <v>0</v>
      </c>
      <c r="K1910" s="68">
        <v>64512</v>
      </c>
      <c r="L1910" s="68">
        <v>0</v>
      </c>
      <c r="M1910" s="68">
        <v>0</v>
      </c>
      <c r="N1910" s="68">
        <v>69280</v>
      </c>
    </row>
    <row r="1911" spans="1:14" x14ac:dyDescent="0.25">
      <c r="A1911" s="69" t="s">
        <v>338</v>
      </c>
      <c r="B1911" s="69" t="s">
        <v>339</v>
      </c>
      <c r="C1911" s="69" t="s">
        <v>186</v>
      </c>
      <c r="D1911" s="69" t="s">
        <v>187</v>
      </c>
      <c r="E1911" s="69"/>
      <c r="F1911" s="68">
        <v>0</v>
      </c>
      <c r="G1911" s="68">
        <v>0</v>
      </c>
      <c r="H1911" s="68">
        <v>0</v>
      </c>
      <c r="I1911" s="68">
        <v>0</v>
      </c>
      <c r="J1911" s="68">
        <v>0</v>
      </c>
      <c r="K1911" s="68">
        <v>0</v>
      </c>
      <c r="L1911" s="68">
        <v>84</v>
      </c>
      <c r="M1911" s="68">
        <v>0</v>
      </c>
      <c r="N1911" s="68">
        <v>84</v>
      </c>
    </row>
    <row r="1912" spans="1:14" x14ac:dyDescent="0.25">
      <c r="A1912" s="69" t="s">
        <v>338</v>
      </c>
      <c r="B1912" s="69" t="s">
        <v>339</v>
      </c>
      <c r="C1912" s="69" t="s">
        <v>188</v>
      </c>
      <c r="D1912" s="69" t="s">
        <v>189</v>
      </c>
      <c r="E1912" s="69"/>
      <c r="F1912" s="68">
        <v>15312</v>
      </c>
      <c r="G1912" s="68">
        <v>4704</v>
      </c>
      <c r="H1912" s="68">
        <v>0</v>
      </c>
      <c r="I1912" s="68">
        <v>0</v>
      </c>
      <c r="J1912" s="68">
        <v>80704</v>
      </c>
      <c r="K1912" s="68">
        <v>88656</v>
      </c>
      <c r="L1912" s="68">
        <v>0</v>
      </c>
      <c r="M1912" s="68">
        <v>0</v>
      </c>
      <c r="N1912" s="68">
        <v>189376</v>
      </c>
    </row>
    <row r="1913" spans="1:14" x14ac:dyDescent="0.25">
      <c r="A1913" s="69" t="s">
        <v>338</v>
      </c>
      <c r="B1913" s="69" t="s">
        <v>339</v>
      </c>
      <c r="C1913" s="69" t="s">
        <v>190</v>
      </c>
      <c r="D1913" s="69" t="s">
        <v>191</v>
      </c>
      <c r="E1913" s="69"/>
      <c r="F1913" s="68">
        <v>0</v>
      </c>
      <c r="G1913" s="68">
        <v>2112</v>
      </c>
      <c r="H1913" s="68">
        <v>0</v>
      </c>
      <c r="I1913" s="68">
        <v>0</v>
      </c>
      <c r="J1913" s="68">
        <v>0</v>
      </c>
      <c r="K1913" s="68">
        <v>0</v>
      </c>
      <c r="L1913" s="68">
        <v>0</v>
      </c>
      <c r="M1913" s="68">
        <v>0</v>
      </c>
      <c r="N1913" s="68">
        <v>2112</v>
      </c>
    </row>
    <row r="1914" spans="1:14" x14ac:dyDescent="0.25">
      <c r="A1914" s="69" t="s">
        <v>338</v>
      </c>
      <c r="B1914" s="69" t="s">
        <v>339</v>
      </c>
      <c r="C1914" s="69" t="s">
        <v>192</v>
      </c>
      <c r="D1914" s="69" t="s">
        <v>193</v>
      </c>
      <c r="E1914" s="69"/>
      <c r="F1914" s="68">
        <v>0</v>
      </c>
      <c r="G1914" s="68">
        <v>0</v>
      </c>
      <c r="H1914" s="68">
        <v>0</v>
      </c>
      <c r="I1914" s="68">
        <v>0</v>
      </c>
      <c r="J1914" s="68">
        <v>0</v>
      </c>
      <c r="K1914" s="68">
        <v>276032</v>
      </c>
      <c r="L1914" s="68">
        <v>0</v>
      </c>
      <c r="M1914" s="68">
        <v>1364</v>
      </c>
      <c r="N1914" s="68">
        <v>277396</v>
      </c>
    </row>
    <row r="1915" spans="1:14" x14ac:dyDescent="0.25">
      <c r="A1915" s="69" t="s">
        <v>338</v>
      </c>
      <c r="B1915" s="69" t="s">
        <v>339</v>
      </c>
      <c r="C1915" s="69" t="s">
        <v>194</v>
      </c>
      <c r="D1915" s="69" t="s">
        <v>195</v>
      </c>
      <c r="E1915" s="69"/>
      <c r="F1915" s="68">
        <v>250224</v>
      </c>
      <c r="G1915" s="68">
        <v>0</v>
      </c>
      <c r="H1915" s="68">
        <v>0</v>
      </c>
      <c r="I1915" s="68">
        <v>104992</v>
      </c>
      <c r="J1915" s="68">
        <v>0</v>
      </c>
      <c r="K1915" s="68">
        <v>0</v>
      </c>
      <c r="L1915" s="68">
        <v>0</v>
      </c>
      <c r="M1915" s="68">
        <v>0</v>
      </c>
      <c r="N1915" s="68">
        <v>355216</v>
      </c>
    </row>
    <row r="1916" spans="1:14" x14ac:dyDescent="0.25">
      <c r="A1916" s="69" t="s">
        <v>338</v>
      </c>
      <c r="B1916" s="69" t="s">
        <v>339</v>
      </c>
      <c r="C1916" s="69" t="s">
        <v>196</v>
      </c>
      <c r="D1916" s="69" t="s">
        <v>197</v>
      </c>
      <c r="E1916" s="69"/>
      <c r="F1916" s="68">
        <v>36912</v>
      </c>
      <c r="G1916" s="68">
        <v>0</v>
      </c>
      <c r="H1916" s="68">
        <v>0</v>
      </c>
      <c r="I1916" s="68">
        <v>0</v>
      </c>
      <c r="J1916" s="68">
        <v>0</v>
      </c>
      <c r="K1916" s="68">
        <v>0</v>
      </c>
      <c r="L1916" s="68">
        <v>0</v>
      </c>
      <c r="M1916" s="68">
        <v>0</v>
      </c>
      <c r="N1916" s="68">
        <v>36912</v>
      </c>
    </row>
    <row r="1917" spans="1:14" x14ac:dyDescent="0.25">
      <c r="A1917" s="69" t="s">
        <v>338</v>
      </c>
      <c r="B1917" s="69" t="s">
        <v>339</v>
      </c>
      <c r="C1917" s="69" t="s">
        <v>198</v>
      </c>
      <c r="D1917" s="69" t="s">
        <v>199</v>
      </c>
      <c r="E1917" s="69"/>
      <c r="F1917" s="68">
        <v>0</v>
      </c>
      <c r="G1917" s="68">
        <v>0</v>
      </c>
      <c r="H1917" s="68">
        <v>0</v>
      </c>
      <c r="I1917" s="68">
        <v>0</v>
      </c>
      <c r="J1917" s="68">
        <v>0</v>
      </c>
      <c r="K1917" s="68">
        <v>20128</v>
      </c>
      <c r="L1917" s="68">
        <v>0</v>
      </c>
      <c r="M1917" s="68">
        <v>4250</v>
      </c>
      <c r="N1917" s="68">
        <v>24378</v>
      </c>
    </row>
    <row r="1918" spans="1:14" x14ac:dyDescent="0.25">
      <c r="A1918" s="69" t="s">
        <v>338</v>
      </c>
      <c r="B1918" s="69" t="s">
        <v>339</v>
      </c>
      <c r="C1918" s="69" t="s">
        <v>200</v>
      </c>
      <c r="D1918" s="69" t="s">
        <v>201</v>
      </c>
      <c r="E1918" s="69"/>
      <c r="F1918" s="68">
        <v>0</v>
      </c>
      <c r="G1918" s="68">
        <v>0</v>
      </c>
      <c r="H1918" s="68">
        <v>0</v>
      </c>
      <c r="I1918" s="68">
        <v>0</v>
      </c>
      <c r="J1918" s="68">
        <v>0</v>
      </c>
      <c r="K1918" s="68">
        <v>35200</v>
      </c>
      <c r="L1918" s="68">
        <v>0</v>
      </c>
      <c r="M1918" s="68">
        <v>0</v>
      </c>
      <c r="N1918" s="68">
        <v>35200</v>
      </c>
    </row>
    <row r="1919" spans="1:14" x14ac:dyDescent="0.25">
      <c r="A1919" s="69" t="s">
        <v>338</v>
      </c>
      <c r="B1919" s="69" t="s">
        <v>339</v>
      </c>
      <c r="C1919" s="69" t="s">
        <v>202</v>
      </c>
      <c r="D1919" s="69" t="s">
        <v>203</v>
      </c>
      <c r="E1919" s="69"/>
      <c r="F1919" s="68">
        <v>0</v>
      </c>
      <c r="G1919" s="68">
        <v>0</v>
      </c>
      <c r="H1919" s="68">
        <v>0</v>
      </c>
      <c r="I1919" s="68">
        <v>0</v>
      </c>
      <c r="J1919" s="68">
        <v>0</v>
      </c>
      <c r="K1919" s="68">
        <v>106064</v>
      </c>
      <c r="L1919" s="68">
        <v>0</v>
      </c>
      <c r="M1919" s="68">
        <v>28681</v>
      </c>
      <c r="N1919" s="68">
        <v>134745</v>
      </c>
    </row>
    <row r="1920" spans="1:14" x14ac:dyDescent="0.25">
      <c r="A1920" s="69" t="s">
        <v>338</v>
      </c>
      <c r="B1920" s="69" t="s">
        <v>339</v>
      </c>
      <c r="C1920" s="69" t="s">
        <v>204</v>
      </c>
      <c r="D1920" s="69" t="s">
        <v>205</v>
      </c>
      <c r="E1920" s="69"/>
      <c r="F1920" s="68">
        <v>0</v>
      </c>
      <c r="G1920" s="68">
        <v>0</v>
      </c>
      <c r="H1920" s="68">
        <v>0</v>
      </c>
      <c r="I1920" s="68">
        <v>0</v>
      </c>
      <c r="J1920" s="68">
        <v>0</v>
      </c>
      <c r="K1920" s="68">
        <v>0</v>
      </c>
      <c r="L1920" s="68">
        <v>0</v>
      </c>
      <c r="M1920" s="68">
        <v>0</v>
      </c>
      <c r="N1920" s="68">
        <v>0</v>
      </c>
    </row>
    <row r="1921" spans="1:14" x14ac:dyDescent="0.25">
      <c r="A1921" s="69" t="s">
        <v>338</v>
      </c>
      <c r="B1921" s="69" t="s">
        <v>339</v>
      </c>
      <c r="C1921" s="69" t="s">
        <v>206</v>
      </c>
      <c r="D1921" s="69" t="s">
        <v>207</v>
      </c>
      <c r="E1921" s="69"/>
      <c r="F1921" s="68">
        <v>0</v>
      </c>
      <c r="G1921" s="68">
        <v>0</v>
      </c>
      <c r="H1921" s="68">
        <v>0</v>
      </c>
      <c r="I1921" s="68">
        <v>0</v>
      </c>
      <c r="J1921" s="68">
        <v>0</v>
      </c>
      <c r="K1921" s="68">
        <v>45760</v>
      </c>
      <c r="L1921" s="68">
        <v>0</v>
      </c>
      <c r="M1921" s="68">
        <v>0</v>
      </c>
      <c r="N1921" s="68">
        <v>45760</v>
      </c>
    </row>
    <row r="1922" spans="1:14" x14ac:dyDescent="0.25">
      <c r="A1922" s="69" t="s">
        <v>338</v>
      </c>
      <c r="B1922" s="69" t="s">
        <v>339</v>
      </c>
      <c r="C1922" s="69" t="s">
        <v>208</v>
      </c>
      <c r="D1922" s="69" t="s">
        <v>209</v>
      </c>
      <c r="E1922" s="69"/>
      <c r="F1922" s="68">
        <v>0</v>
      </c>
      <c r="G1922" s="68">
        <v>116160</v>
      </c>
      <c r="H1922" s="68">
        <v>65856</v>
      </c>
      <c r="I1922" s="68">
        <v>0</v>
      </c>
      <c r="J1922" s="68">
        <v>0</v>
      </c>
      <c r="K1922" s="68">
        <v>8784</v>
      </c>
      <c r="L1922" s="68">
        <v>0</v>
      </c>
      <c r="M1922" s="68">
        <v>0</v>
      </c>
      <c r="N1922" s="68">
        <v>190800</v>
      </c>
    </row>
    <row r="1923" spans="1:14" x14ac:dyDescent="0.25">
      <c r="A1923" s="69" t="s">
        <v>338</v>
      </c>
      <c r="B1923" s="69" t="s">
        <v>339</v>
      </c>
      <c r="C1923" s="69" t="s">
        <v>210</v>
      </c>
      <c r="D1923" s="69" t="s">
        <v>211</v>
      </c>
      <c r="E1923" s="69"/>
      <c r="F1923" s="68">
        <v>0</v>
      </c>
      <c r="G1923" s="68">
        <v>0</v>
      </c>
      <c r="H1923" s="68">
        <v>0</v>
      </c>
      <c r="I1923" s="68">
        <v>0</v>
      </c>
      <c r="J1923" s="68">
        <v>148016</v>
      </c>
      <c r="K1923" s="68">
        <v>0</v>
      </c>
      <c r="L1923" s="68">
        <v>0</v>
      </c>
      <c r="M1923" s="68">
        <v>0</v>
      </c>
      <c r="N1923" s="68">
        <v>148016</v>
      </c>
    </row>
    <row r="1924" spans="1:14" x14ac:dyDescent="0.25">
      <c r="A1924" s="69" t="s">
        <v>338</v>
      </c>
      <c r="B1924" s="69" t="s">
        <v>339</v>
      </c>
      <c r="C1924" s="69" t="s">
        <v>212</v>
      </c>
      <c r="D1924" s="69" t="s">
        <v>213</v>
      </c>
      <c r="E1924" s="69"/>
      <c r="F1924" s="68">
        <v>0</v>
      </c>
      <c r="G1924" s="68">
        <v>0</v>
      </c>
      <c r="H1924" s="68">
        <v>0</v>
      </c>
      <c r="I1924" s="68">
        <v>0</v>
      </c>
      <c r="J1924" s="68">
        <v>48624</v>
      </c>
      <c r="K1924" s="68">
        <v>0</v>
      </c>
      <c r="L1924" s="68">
        <v>12598</v>
      </c>
      <c r="M1924" s="68">
        <v>0</v>
      </c>
      <c r="N1924" s="68">
        <v>61222</v>
      </c>
    </row>
    <row r="1925" spans="1:14" x14ac:dyDescent="0.25">
      <c r="A1925" s="69" t="s">
        <v>338</v>
      </c>
      <c r="B1925" s="69" t="s">
        <v>339</v>
      </c>
      <c r="C1925" s="69" t="s">
        <v>214</v>
      </c>
      <c r="D1925" s="69" t="s">
        <v>215</v>
      </c>
      <c r="E1925" s="69"/>
      <c r="F1925" s="68">
        <v>0</v>
      </c>
      <c r="G1925" s="68">
        <v>0</v>
      </c>
      <c r="H1925" s="68">
        <v>0</v>
      </c>
      <c r="I1925" s="68">
        <v>0</v>
      </c>
      <c r="J1925" s="68">
        <v>42912</v>
      </c>
      <c r="K1925" s="68">
        <v>0</v>
      </c>
      <c r="L1925" s="68">
        <v>0</v>
      </c>
      <c r="M1925" s="68">
        <v>0</v>
      </c>
      <c r="N1925" s="68">
        <v>42912</v>
      </c>
    </row>
    <row r="1926" spans="1:14" x14ac:dyDescent="0.25">
      <c r="A1926" s="69" t="s">
        <v>338</v>
      </c>
      <c r="B1926" s="69" t="s">
        <v>339</v>
      </c>
      <c r="C1926" s="69" t="s">
        <v>216</v>
      </c>
      <c r="D1926" s="69" t="s">
        <v>217</v>
      </c>
      <c r="E1926" s="69"/>
      <c r="F1926" s="68">
        <v>0</v>
      </c>
      <c r="G1926" s="68">
        <v>0</v>
      </c>
      <c r="H1926" s="68">
        <v>0</v>
      </c>
      <c r="I1926" s="68">
        <v>0</v>
      </c>
      <c r="J1926" s="68">
        <v>0</v>
      </c>
      <c r="K1926" s="68">
        <v>0</v>
      </c>
      <c r="L1926" s="68">
        <v>0</v>
      </c>
      <c r="M1926" s="68">
        <v>0</v>
      </c>
      <c r="N1926" s="68">
        <v>0</v>
      </c>
    </row>
    <row r="1927" spans="1:14" x14ac:dyDescent="0.25">
      <c r="A1927" s="69" t="s">
        <v>338</v>
      </c>
      <c r="B1927" s="69" t="s">
        <v>339</v>
      </c>
      <c r="C1927" s="69" t="s">
        <v>218</v>
      </c>
      <c r="D1927" s="69" t="s">
        <v>219</v>
      </c>
      <c r="E1927" s="69"/>
      <c r="F1927" s="68">
        <v>0</v>
      </c>
      <c r="G1927" s="68">
        <v>0</v>
      </c>
      <c r="H1927" s="68">
        <v>0</v>
      </c>
      <c r="I1927" s="68">
        <v>0</v>
      </c>
      <c r="J1927" s="68">
        <v>0</v>
      </c>
      <c r="K1927" s="68">
        <v>0</v>
      </c>
      <c r="L1927" s="68">
        <v>46678</v>
      </c>
      <c r="M1927" s="68">
        <v>0</v>
      </c>
      <c r="N1927" s="68">
        <v>46678</v>
      </c>
    </row>
    <row r="1928" spans="1:14" x14ac:dyDescent="0.25">
      <c r="A1928" s="69" t="s">
        <v>338</v>
      </c>
      <c r="B1928" s="69" t="s">
        <v>339</v>
      </c>
      <c r="C1928" s="69" t="s">
        <v>220</v>
      </c>
      <c r="D1928" s="69" t="s">
        <v>221</v>
      </c>
      <c r="E1928" s="69"/>
      <c r="F1928" s="68">
        <v>298896</v>
      </c>
      <c r="G1928" s="68">
        <v>0</v>
      </c>
      <c r="H1928" s="68">
        <v>0</v>
      </c>
      <c r="I1928" s="68">
        <v>0</v>
      </c>
      <c r="J1928" s="68">
        <v>9792</v>
      </c>
      <c r="K1928" s="68">
        <v>0</v>
      </c>
      <c r="L1928" s="68">
        <v>0</v>
      </c>
      <c r="M1928" s="68">
        <v>0</v>
      </c>
      <c r="N1928" s="68">
        <v>308688</v>
      </c>
    </row>
    <row r="1929" spans="1:14" x14ac:dyDescent="0.25">
      <c r="A1929" s="69" t="s">
        <v>338</v>
      </c>
      <c r="B1929" s="69" t="s">
        <v>339</v>
      </c>
      <c r="C1929" s="69" t="s">
        <v>222</v>
      </c>
      <c r="D1929" s="69" t="s">
        <v>223</v>
      </c>
      <c r="E1929" s="69"/>
      <c r="F1929" s="68">
        <v>73680</v>
      </c>
      <c r="G1929" s="68">
        <v>0</v>
      </c>
      <c r="H1929" s="68">
        <v>0</v>
      </c>
      <c r="I1929" s="68">
        <v>0</v>
      </c>
      <c r="J1929" s="68">
        <v>40320</v>
      </c>
      <c r="K1929" s="68">
        <v>0</v>
      </c>
      <c r="L1929" s="68">
        <v>0</v>
      </c>
      <c r="M1929" s="68">
        <v>0</v>
      </c>
      <c r="N1929" s="68">
        <v>114000</v>
      </c>
    </row>
    <row r="1930" spans="1:14" x14ac:dyDescent="0.25">
      <c r="A1930" s="69" t="s">
        <v>338</v>
      </c>
      <c r="B1930" s="69" t="s">
        <v>339</v>
      </c>
      <c r="C1930" s="69" t="s">
        <v>224</v>
      </c>
      <c r="D1930" s="69" t="s">
        <v>225</v>
      </c>
      <c r="E1930" s="69"/>
      <c r="F1930" s="68">
        <v>0</v>
      </c>
      <c r="G1930" s="68">
        <v>0</v>
      </c>
      <c r="H1930" s="68">
        <v>0</v>
      </c>
      <c r="I1930" s="68">
        <v>0</v>
      </c>
      <c r="J1930" s="68">
        <v>0</v>
      </c>
      <c r="K1930" s="68">
        <v>0</v>
      </c>
      <c r="L1930" s="68">
        <v>0</v>
      </c>
      <c r="M1930" s="68">
        <v>0</v>
      </c>
      <c r="N1930" s="68">
        <v>0</v>
      </c>
    </row>
    <row r="1931" spans="1:14" x14ac:dyDescent="0.25">
      <c r="A1931" s="69" t="s">
        <v>338</v>
      </c>
      <c r="B1931" s="69" t="s">
        <v>339</v>
      </c>
      <c r="C1931" s="69" t="s">
        <v>226</v>
      </c>
      <c r="D1931" s="69" t="s">
        <v>227</v>
      </c>
      <c r="E1931" s="69"/>
      <c r="F1931" s="68">
        <v>683616</v>
      </c>
      <c r="G1931" s="68">
        <v>442912</v>
      </c>
      <c r="H1931" s="68">
        <v>65856</v>
      </c>
      <c r="I1931" s="68">
        <v>104992</v>
      </c>
      <c r="J1931" s="68">
        <v>618960</v>
      </c>
      <c r="K1931" s="68">
        <v>771520</v>
      </c>
      <c r="L1931" s="68">
        <v>63032</v>
      </c>
      <c r="M1931" s="68">
        <v>34295</v>
      </c>
      <c r="N1931" s="68">
        <v>2785183</v>
      </c>
    </row>
    <row r="1932" spans="1:14" x14ac:dyDescent="0.25">
      <c r="D1932" s="67" t="s">
        <v>228</v>
      </c>
      <c r="E1932" s="67"/>
    </row>
    <row r="1933" spans="1:14" x14ac:dyDescent="0.25">
      <c r="A1933" s="69" t="s">
        <v>338</v>
      </c>
      <c r="B1933" s="69" t="s">
        <v>339</v>
      </c>
      <c r="C1933" s="69" t="s">
        <v>229</v>
      </c>
      <c r="D1933" s="69" t="s">
        <v>230</v>
      </c>
      <c r="E1933" s="69"/>
      <c r="F1933" s="68">
        <v>0</v>
      </c>
      <c r="G1933" s="68">
        <v>0</v>
      </c>
      <c r="H1933" s="68">
        <v>0</v>
      </c>
      <c r="I1933" s="68">
        <v>0</v>
      </c>
      <c r="J1933" s="68">
        <v>0</v>
      </c>
      <c r="K1933" s="68">
        <v>0</v>
      </c>
      <c r="L1933" s="68">
        <v>0</v>
      </c>
      <c r="M1933" s="68">
        <v>0</v>
      </c>
      <c r="N1933" s="68">
        <v>0</v>
      </c>
    </row>
    <row r="1934" spans="1:14" x14ac:dyDescent="0.25">
      <c r="A1934" s="69" t="s">
        <v>338</v>
      </c>
      <c r="B1934" s="69" t="s">
        <v>339</v>
      </c>
      <c r="C1934" s="69" t="s">
        <v>231</v>
      </c>
      <c r="D1934" s="69" t="s">
        <v>232</v>
      </c>
      <c r="E1934" s="69"/>
      <c r="F1934" s="68">
        <v>0</v>
      </c>
      <c r="G1934" s="68">
        <v>0</v>
      </c>
      <c r="H1934" s="68">
        <v>0</v>
      </c>
      <c r="I1934" s="68">
        <v>0</v>
      </c>
      <c r="J1934" s="68">
        <v>0</v>
      </c>
      <c r="K1934" s="68">
        <v>0</v>
      </c>
      <c r="L1934" s="68">
        <v>0</v>
      </c>
      <c r="M1934" s="68">
        <v>0</v>
      </c>
      <c r="N1934" s="68">
        <v>0</v>
      </c>
    </row>
    <row r="1935" spans="1:14" x14ac:dyDescent="0.25">
      <c r="A1935" s="69" t="s">
        <v>338</v>
      </c>
      <c r="B1935" s="69" t="s">
        <v>339</v>
      </c>
      <c r="C1935" s="69" t="s">
        <v>233</v>
      </c>
      <c r="D1935" s="69" t="s">
        <v>234</v>
      </c>
      <c r="E1935" s="69"/>
      <c r="F1935" s="68">
        <v>0</v>
      </c>
      <c r="G1935" s="68">
        <v>0</v>
      </c>
      <c r="H1935" s="68">
        <v>0</v>
      </c>
      <c r="I1935" s="68">
        <v>0</v>
      </c>
      <c r="J1935" s="68">
        <v>0</v>
      </c>
      <c r="K1935" s="68">
        <v>0</v>
      </c>
      <c r="L1935" s="68">
        <v>0</v>
      </c>
      <c r="M1935" s="68">
        <v>0</v>
      </c>
      <c r="N1935" s="68">
        <v>0</v>
      </c>
    </row>
    <row r="1936" spans="1:14" x14ac:dyDescent="0.25">
      <c r="A1936" s="69" t="s">
        <v>338</v>
      </c>
      <c r="B1936" s="69" t="s">
        <v>339</v>
      </c>
      <c r="C1936" s="69" t="s">
        <v>235</v>
      </c>
      <c r="D1936" s="69" t="s">
        <v>236</v>
      </c>
      <c r="E1936" s="69"/>
      <c r="F1936" s="68">
        <v>0</v>
      </c>
      <c r="G1936" s="68">
        <v>0</v>
      </c>
      <c r="H1936" s="68">
        <v>0</v>
      </c>
      <c r="I1936" s="68">
        <v>0</v>
      </c>
      <c r="J1936" s="68">
        <v>0</v>
      </c>
      <c r="K1936" s="68">
        <v>0</v>
      </c>
      <c r="L1936" s="68">
        <v>0</v>
      </c>
      <c r="M1936" s="68">
        <v>0</v>
      </c>
      <c r="N1936" s="68">
        <v>0</v>
      </c>
    </row>
    <row r="1937" spans="1:14" x14ac:dyDescent="0.25">
      <c r="A1937" s="69" t="s">
        <v>338</v>
      </c>
      <c r="B1937" s="69" t="s">
        <v>339</v>
      </c>
      <c r="C1937" s="69" t="s">
        <v>237</v>
      </c>
      <c r="D1937" s="69" t="s">
        <v>238</v>
      </c>
      <c r="E1937" s="69"/>
      <c r="F1937" s="68">
        <v>0</v>
      </c>
      <c r="G1937" s="68">
        <v>0</v>
      </c>
      <c r="H1937" s="68">
        <v>0</v>
      </c>
      <c r="I1937" s="68">
        <v>0</v>
      </c>
      <c r="J1937" s="68">
        <v>0</v>
      </c>
      <c r="K1937" s="68">
        <v>0</v>
      </c>
      <c r="L1937" s="68">
        <v>0</v>
      </c>
      <c r="M1937" s="68">
        <v>0</v>
      </c>
      <c r="N1937" s="68">
        <v>0</v>
      </c>
    </row>
    <row r="1940" spans="1:14" x14ac:dyDescent="0.25">
      <c r="A1940" s="67" t="s">
        <v>340</v>
      </c>
    </row>
    <row r="1941" spans="1:14" x14ac:dyDescent="0.25">
      <c r="A1941" s="69" t="s">
        <v>0</v>
      </c>
      <c r="B1941" s="69" t="s">
        <v>162</v>
      </c>
      <c r="C1941" s="69" t="s">
        <v>115</v>
      </c>
      <c r="D1941" s="67" t="s">
        <v>129</v>
      </c>
      <c r="E1941" s="67"/>
      <c r="F1941" s="68" t="s">
        <v>163</v>
      </c>
      <c r="G1941" s="68" t="s">
        <v>164</v>
      </c>
      <c r="H1941" s="68" t="s">
        <v>165</v>
      </c>
      <c r="I1941" s="68" t="s">
        <v>166</v>
      </c>
      <c r="J1941" s="68" t="s">
        <v>167</v>
      </c>
      <c r="K1941" s="68" t="s">
        <v>168</v>
      </c>
      <c r="L1941" s="68" t="s">
        <v>169</v>
      </c>
      <c r="M1941" s="68" t="s">
        <v>170</v>
      </c>
      <c r="N1941" s="68" t="s">
        <v>1</v>
      </c>
    </row>
    <row r="1942" spans="1:14" x14ac:dyDescent="0.25">
      <c r="A1942" s="69" t="s">
        <v>341</v>
      </c>
      <c r="B1942" s="69" t="s">
        <v>342</v>
      </c>
      <c r="C1942" s="69" t="s">
        <v>172</v>
      </c>
      <c r="D1942" s="69" t="s">
        <v>173</v>
      </c>
      <c r="E1942" s="69"/>
      <c r="F1942" s="68">
        <v>0</v>
      </c>
      <c r="G1942" s="68">
        <v>0</v>
      </c>
      <c r="H1942" s="68">
        <v>0</v>
      </c>
      <c r="I1942" s="68">
        <v>0</v>
      </c>
      <c r="J1942" s="68">
        <v>0</v>
      </c>
      <c r="K1942" s="68">
        <v>0</v>
      </c>
      <c r="L1942" s="68">
        <v>0</v>
      </c>
      <c r="M1942" s="68">
        <v>0</v>
      </c>
      <c r="N1942" s="68">
        <v>0</v>
      </c>
    </row>
    <row r="1943" spans="1:14" x14ac:dyDescent="0.25">
      <c r="A1943" s="69" t="s">
        <v>341</v>
      </c>
      <c r="B1943" s="69" t="s">
        <v>342</v>
      </c>
      <c r="C1943" s="69" t="s">
        <v>174</v>
      </c>
      <c r="D1943" s="69" t="s">
        <v>175</v>
      </c>
      <c r="E1943" s="69"/>
      <c r="F1943" s="68">
        <v>0</v>
      </c>
      <c r="G1943" s="68">
        <v>0</v>
      </c>
      <c r="H1943" s="68">
        <v>0</v>
      </c>
      <c r="I1943" s="68">
        <v>0</v>
      </c>
      <c r="J1943" s="68">
        <v>99360</v>
      </c>
      <c r="K1943" s="68">
        <v>0</v>
      </c>
      <c r="L1943" s="68">
        <v>0</v>
      </c>
      <c r="M1943" s="68">
        <v>0</v>
      </c>
      <c r="N1943" s="68">
        <v>99360</v>
      </c>
    </row>
    <row r="1944" spans="1:14" x14ac:dyDescent="0.25">
      <c r="A1944" s="69" t="s">
        <v>341</v>
      </c>
      <c r="B1944" s="69" t="s">
        <v>342</v>
      </c>
      <c r="C1944" s="69" t="s">
        <v>176</v>
      </c>
      <c r="D1944" s="69" t="s">
        <v>177</v>
      </c>
      <c r="E1944" s="69"/>
      <c r="F1944" s="68">
        <v>0</v>
      </c>
      <c r="G1944" s="68">
        <v>4224</v>
      </c>
      <c r="H1944" s="68">
        <v>0</v>
      </c>
      <c r="I1944" s="68">
        <v>0</v>
      </c>
      <c r="J1944" s="68">
        <v>25504</v>
      </c>
      <c r="K1944" s="68">
        <v>2784</v>
      </c>
      <c r="L1944" s="68">
        <v>0</v>
      </c>
      <c r="M1944" s="68">
        <v>0</v>
      </c>
      <c r="N1944" s="68">
        <v>32512</v>
      </c>
    </row>
    <row r="1945" spans="1:14" x14ac:dyDescent="0.25">
      <c r="A1945" s="69" t="s">
        <v>341</v>
      </c>
      <c r="B1945" s="69" t="s">
        <v>342</v>
      </c>
      <c r="C1945" s="69" t="s">
        <v>178</v>
      </c>
      <c r="D1945" s="69" t="s">
        <v>179</v>
      </c>
      <c r="E1945" s="69"/>
      <c r="F1945" s="68">
        <v>0</v>
      </c>
      <c r="G1945" s="68">
        <v>0</v>
      </c>
      <c r="H1945" s="68">
        <v>0</v>
      </c>
      <c r="I1945" s="68">
        <v>0</v>
      </c>
      <c r="J1945" s="68">
        <v>27152</v>
      </c>
      <c r="K1945" s="68">
        <v>18816</v>
      </c>
      <c r="L1945" s="68">
        <v>0</v>
      </c>
      <c r="M1945" s="68">
        <v>0</v>
      </c>
      <c r="N1945" s="68">
        <v>45968</v>
      </c>
    </row>
    <row r="1946" spans="1:14" x14ac:dyDescent="0.25">
      <c r="A1946" s="69" t="s">
        <v>341</v>
      </c>
      <c r="B1946" s="69" t="s">
        <v>342</v>
      </c>
      <c r="C1946" s="69" t="s">
        <v>180</v>
      </c>
      <c r="D1946" s="69" t="s">
        <v>181</v>
      </c>
      <c r="E1946" s="69"/>
      <c r="F1946" s="68">
        <v>0</v>
      </c>
      <c r="G1946" s="68">
        <v>0</v>
      </c>
      <c r="H1946" s="68">
        <v>0</v>
      </c>
      <c r="I1946" s="68">
        <v>0</v>
      </c>
      <c r="J1946" s="68">
        <v>0</v>
      </c>
      <c r="K1946" s="68">
        <v>0</v>
      </c>
      <c r="L1946" s="68">
        <v>0</v>
      </c>
      <c r="M1946" s="68">
        <v>0</v>
      </c>
      <c r="N1946" s="68">
        <v>0</v>
      </c>
    </row>
    <row r="1947" spans="1:14" x14ac:dyDescent="0.25">
      <c r="A1947" s="69" t="s">
        <v>341</v>
      </c>
      <c r="B1947" s="69" t="s">
        <v>342</v>
      </c>
      <c r="C1947" s="69" t="s">
        <v>182</v>
      </c>
      <c r="D1947" s="69" t="s">
        <v>183</v>
      </c>
      <c r="E1947" s="69"/>
      <c r="F1947" s="68">
        <v>0</v>
      </c>
      <c r="G1947" s="68">
        <v>0</v>
      </c>
      <c r="H1947" s="68">
        <v>0</v>
      </c>
      <c r="I1947" s="68">
        <v>0</v>
      </c>
      <c r="J1947" s="68">
        <v>0</v>
      </c>
      <c r="K1947" s="68">
        <v>0</v>
      </c>
      <c r="L1947" s="68">
        <v>0</v>
      </c>
      <c r="M1947" s="68">
        <v>0</v>
      </c>
      <c r="N1947" s="68">
        <v>0</v>
      </c>
    </row>
    <row r="1948" spans="1:14" x14ac:dyDescent="0.25">
      <c r="A1948" s="69" t="s">
        <v>341</v>
      </c>
      <c r="B1948" s="69" t="s">
        <v>342</v>
      </c>
      <c r="C1948" s="69" t="s">
        <v>184</v>
      </c>
      <c r="D1948" s="69" t="s">
        <v>185</v>
      </c>
      <c r="E1948" s="69"/>
      <c r="F1948" s="68">
        <v>0</v>
      </c>
      <c r="G1948" s="68">
        <v>0</v>
      </c>
      <c r="H1948" s="68">
        <v>0</v>
      </c>
      <c r="I1948" s="68">
        <v>0</v>
      </c>
      <c r="J1948" s="68">
        <v>0</v>
      </c>
      <c r="K1948" s="68">
        <v>50400</v>
      </c>
      <c r="L1948" s="68">
        <v>0</v>
      </c>
      <c r="M1948" s="68">
        <v>0</v>
      </c>
      <c r="N1948" s="68">
        <v>50400</v>
      </c>
    </row>
    <row r="1949" spans="1:14" x14ac:dyDescent="0.25">
      <c r="A1949" s="69" t="s">
        <v>341</v>
      </c>
      <c r="B1949" s="69" t="s">
        <v>342</v>
      </c>
      <c r="C1949" s="69" t="s">
        <v>186</v>
      </c>
      <c r="D1949" s="69" t="s">
        <v>187</v>
      </c>
      <c r="E1949" s="69"/>
      <c r="F1949" s="68">
        <v>0</v>
      </c>
      <c r="G1949" s="68">
        <v>0</v>
      </c>
      <c r="H1949" s="68">
        <v>0</v>
      </c>
      <c r="I1949" s="68">
        <v>0</v>
      </c>
      <c r="J1949" s="68">
        <v>76272</v>
      </c>
      <c r="K1949" s="68">
        <v>0</v>
      </c>
      <c r="L1949" s="68">
        <v>0</v>
      </c>
      <c r="M1949" s="68">
        <v>0</v>
      </c>
      <c r="N1949" s="68">
        <v>76272</v>
      </c>
    </row>
    <row r="1950" spans="1:14" x14ac:dyDescent="0.25">
      <c r="A1950" s="69" t="s">
        <v>341</v>
      </c>
      <c r="B1950" s="69" t="s">
        <v>342</v>
      </c>
      <c r="C1950" s="69" t="s">
        <v>188</v>
      </c>
      <c r="D1950" s="69" t="s">
        <v>189</v>
      </c>
      <c r="E1950" s="69"/>
      <c r="F1950" s="68">
        <v>0</v>
      </c>
      <c r="G1950" s="68">
        <v>0</v>
      </c>
      <c r="H1950" s="68">
        <v>0</v>
      </c>
      <c r="I1950" s="68">
        <v>0</v>
      </c>
      <c r="J1950" s="68">
        <v>0</v>
      </c>
      <c r="K1950" s="68">
        <v>0</v>
      </c>
      <c r="L1950" s="68">
        <v>0</v>
      </c>
      <c r="M1950" s="68">
        <v>0</v>
      </c>
      <c r="N1950" s="68">
        <v>0</v>
      </c>
    </row>
    <row r="1951" spans="1:14" x14ac:dyDescent="0.25">
      <c r="A1951" s="69" t="s">
        <v>341</v>
      </c>
      <c r="B1951" s="69" t="s">
        <v>342</v>
      </c>
      <c r="C1951" s="69" t="s">
        <v>190</v>
      </c>
      <c r="D1951" s="69" t="s">
        <v>191</v>
      </c>
      <c r="E1951" s="69"/>
      <c r="F1951" s="68">
        <v>0</v>
      </c>
      <c r="G1951" s="68">
        <v>0</v>
      </c>
      <c r="H1951" s="68">
        <v>0</v>
      </c>
      <c r="I1951" s="68">
        <v>0</v>
      </c>
      <c r="J1951" s="68">
        <v>0</v>
      </c>
      <c r="K1951" s="68">
        <v>0</v>
      </c>
      <c r="L1951" s="68">
        <v>0</v>
      </c>
      <c r="M1951" s="68">
        <v>0</v>
      </c>
      <c r="N1951" s="68">
        <v>0</v>
      </c>
    </row>
    <row r="1952" spans="1:14" x14ac:dyDescent="0.25">
      <c r="A1952" s="69" t="s">
        <v>341</v>
      </c>
      <c r="B1952" s="69" t="s">
        <v>342</v>
      </c>
      <c r="C1952" s="69" t="s">
        <v>192</v>
      </c>
      <c r="D1952" s="69" t="s">
        <v>193</v>
      </c>
      <c r="E1952" s="69"/>
      <c r="F1952" s="68">
        <v>0</v>
      </c>
      <c r="G1952" s="68">
        <v>0</v>
      </c>
      <c r="H1952" s="68">
        <v>0</v>
      </c>
      <c r="I1952" s="68">
        <v>0</v>
      </c>
      <c r="J1952" s="68">
        <v>0</v>
      </c>
      <c r="K1952" s="68">
        <v>115520</v>
      </c>
      <c r="L1952" s="68">
        <v>0</v>
      </c>
      <c r="M1952" s="68">
        <v>0</v>
      </c>
      <c r="N1952" s="68">
        <v>115520</v>
      </c>
    </row>
    <row r="1953" spans="1:14" x14ac:dyDescent="0.25">
      <c r="A1953" s="69" t="s">
        <v>341</v>
      </c>
      <c r="B1953" s="69" t="s">
        <v>342</v>
      </c>
      <c r="C1953" s="69" t="s">
        <v>194</v>
      </c>
      <c r="D1953" s="69" t="s">
        <v>195</v>
      </c>
      <c r="E1953" s="69"/>
      <c r="F1953" s="68">
        <v>24336</v>
      </c>
      <c r="G1953" s="68">
        <v>0</v>
      </c>
      <c r="H1953" s="68">
        <v>0</v>
      </c>
      <c r="I1953" s="68">
        <v>28656</v>
      </c>
      <c r="J1953" s="68">
        <v>0</v>
      </c>
      <c r="K1953" s="68">
        <v>0</v>
      </c>
      <c r="L1953" s="68">
        <v>0</v>
      </c>
      <c r="M1953" s="68">
        <v>0</v>
      </c>
      <c r="N1953" s="68">
        <v>52992</v>
      </c>
    </row>
    <row r="1954" spans="1:14" x14ac:dyDescent="0.25">
      <c r="A1954" s="69" t="s">
        <v>341</v>
      </c>
      <c r="B1954" s="69" t="s">
        <v>342</v>
      </c>
      <c r="C1954" s="69" t="s">
        <v>196</v>
      </c>
      <c r="D1954" s="69" t="s">
        <v>197</v>
      </c>
      <c r="E1954" s="69"/>
      <c r="F1954" s="68">
        <v>0</v>
      </c>
      <c r="G1954" s="68">
        <v>0</v>
      </c>
      <c r="H1954" s="68">
        <v>0</v>
      </c>
      <c r="I1954" s="68">
        <v>0</v>
      </c>
      <c r="J1954" s="68">
        <v>0</v>
      </c>
      <c r="K1954" s="68">
        <v>0</v>
      </c>
      <c r="L1954" s="68">
        <v>0</v>
      </c>
      <c r="M1954" s="68">
        <v>0</v>
      </c>
      <c r="N1954" s="68">
        <v>0</v>
      </c>
    </row>
    <row r="1955" spans="1:14" x14ac:dyDescent="0.25">
      <c r="A1955" s="69" t="s">
        <v>341</v>
      </c>
      <c r="B1955" s="69" t="s">
        <v>342</v>
      </c>
      <c r="C1955" s="69" t="s">
        <v>198</v>
      </c>
      <c r="D1955" s="69" t="s">
        <v>199</v>
      </c>
      <c r="E1955" s="69"/>
      <c r="F1955" s="68">
        <v>0</v>
      </c>
      <c r="G1955" s="68">
        <v>0</v>
      </c>
      <c r="H1955" s="68">
        <v>0</v>
      </c>
      <c r="I1955" s="68">
        <v>0</v>
      </c>
      <c r="J1955" s="68">
        <v>0</v>
      </c>
      <c r="K1955" s="68">
        <v>0</v>
      </c>
      <c r="L1955" s="68">
        <v>0</v>
      </c>
      <c r="M1955" s="68">
        <v>0</v>
      </c>
      <c r="N1955" s="68">
        <v>0</v>
      </c>
    </row>
    <row r="1956" spans="1:14" x14ac:dyDescent="0.25">
      <c r="A1956" s="69" t="s">
        <v>341</v>
      </c>
      <c r="B1956" s="69" t="s">
        <v>342</v>
      </c>
      <c r="C1956" s="69" t="s">
        <v>200</v>
      </c>
      <c r="D1956" s="69" t="s">
        <v>201</v>
      </c>
      <c r="E1956" s="69"/>
      <c r="F1956" s="68">
        <v>0</v>
      </c>
      <c r="G1956" s="68">
        <v>0</v>
      </c>
      <c r="H1956" s="68">
        <v>0</v>
      </c>
      <c r="I1956" s="68">
        <v>0</v>
      </c>
      <c r="J1956" s="68">
        <v>0</v>
      </c>
      <c r="K1956" s="68">
        <v>0</v>
      </c>
      <c r="L1956" s="68">
        <v>0</v>
      </c>
      <c r="M1956" s="68">
        <v>0</v>
      </c>
      <c r="N1956" s="68">
        <v>0</v>
      </c>
    </row>
    <row r="1957" spans="1:14" x14ac:dyDescent="0.25">
      <c r="A1957" s="69" t="s">
        <v>341</v>
      </c>
      <c r="B1957" s="69" t="s">
        <v>342</v>
      </c>
      <c r="C1957" s="69" t="s">
        <v>202</v>
      </c>
      <c r="D1957" s="69" t="s">
        <v>203</v>
      </c>
      <c r="E1957" s="69"/>
      <c r="F1957" s="68">
        <v>0</v>
      </c>
      <c r="G1957" s="68">
        <v>0</v>
      </c>
      <c r="H1957" s="68">
        <v>0</v>
      </c>
      <c r="I1957" s="68">
        <v>0</v>
      </c>
      <c r="J1957" s="68">
        <v>0</v>
      </c>
      <c r="K1957" s="68">
        <v>0</v>
      </c>
      <c r="L1957" s="68">
        <v>0</v>
      </c>
      <c r="M1957" s="68">
        <v>0</v>
      </c>
      <c r="N1957" s="68">
        <v>0</v>
      </c>
    </row>
    <row r="1958" spans="1:14" x14ac:dyDescent="0.25">
      <c r="A1958" s="69" t="s">
        <v>341</v>
      </c>
      <c r="B1958" s="69" t="s">
        <v>342</v>
      </c>
      <c r="C1958" s="69" t="s">
        <v>204</v>
      </c>
      <c r="D1958" s="69" t="s">
        <v>205</v>
      </c>
      <c r="E1958" s="69"/>
      <c r="F1958" s="68">
        <v>0</v>
      </c>
      <c r="G1958" s="68">
        <v>0</v>
      </c>
      <c r="H1958" s="68">
        <v>0</v>
      </c>
      <c r="I1958" s="68">
        <v>0</v>
      </c>
      <c r="J1958" s="68">
        <v>0</v>
      </c>
      <c r="K1958" s="68">
        <v>0</v>
      </c>
      <c r="L1958" s="68">
        <v>0</v>
      </c>
      <c r="M1958" s="68">
        <v>0</v>
      </c>
      <c r="N1958" s="68">
        <v>0</v>
      </c>
    </row>
    <row r="1959" spans="1:14" x14ac:dyDescent="0.25">
      <c r="A1959" s="69" t="s">
        <v>341</v>
      </c>
      <c r="B1959" s="69" t="s">
        <v>342</v>
      </c>
      <c r="C1959" s="69" t="s">
        <v>206</v>
      </c>
      <c r="D1959" s="69" t="s">
        <v>207</v>
      </c>
      <c r="E1959" s="69"/>
      <c r="F1959" s="68">
        <v>0</v>
      </c>
      <c r="G1959" s="68">
        <v>0</v>
      </c>
      <c r="H1959" s="68">
        <v>0</v>
      </c>
      <c r="I1959" s="68">
        <v>0</v>
      </c>
      <c r="J1959" s="68">
        <v>0</v>
      </c>
      <c r="K1959" s="68">
        <v>0</v>
      </c>
      <c r="L1959" s="68">
        <v>0</v>
      </c>
      <c r="M1959" s="68">
        <v>0</v>
      </c>
      <c r="N1959" s="68">
        <v>0</v>
      </c>
    </row>
    <row r="1960" spans="1:14" x14ac:dyDescent="0.25">
      <c r="A1960" s="69" t="s">
        <v>341</v>
      </c>
      <c r="B1960" s="69" t="s">
        <v>342</v>
      </c>
      <c r="C1960" s="69" t="s">
        <v>208</v>
      </c>
      <c r="D1960" s="69" t="s">
        <v>209</v>
      </c>
      <c r="E1960" s="69"/>
      <c r="F1960" s="68">
        <v>0</v>
      </c>
      <c r="G1960" s="68">
        <v>15456</v>
      </c>
      <c r="H1960" s="68">
        <v>17018</v>
      </c>
      <c r="I1960" s="68">
        <v>0</v>
      </c>
      <c r="J1960" s="68">
        <v>0</v>
      </c>
      <c r="K1960" s="68">
        <v>2544</v>
      </c>
      <c r="L1960" s="68">
        <v>0</v>
      </c>
      <c r="M1960" s="68">
        <v>0</v>
      </c>
      <c r="N1960" s="68">
        <v>35018</v>
      </c>
    </row>
    <row r="1961" spans="1:14" x14ac:dyDescent="0.25">
      <c r="A1961" s="69" t="s">
        <v>341</v>
      </c>
      <c r="B1961" s="69" t="s">
        <v>342</v>
      </c>
      <c r="C1961" s="69" t="s">
        <v>210</v>
      </c>
      <c r="D1961" s="69" t="s">
        <v>211</v>
      </c>
      <c r="E1961" s="69"/>
      <c r="F1961" s="68">
        <v>0</v>
      </c>
      <c r="G1961" s="68">
        <v>0</v>
      </c>
      <c r="H1961" s="68">
        <v>0</v>
      </c>
      <c r="I1961" s="68">
        <v>0</v>
      </c>
      <c r="J1961" s="68">
        <v>6144</v>
      </c>
      <c r="K1961" s="68">
        <v>0</v>
      </c>
      <c r="L1961" s="68">
        <v>0</v>
      </c>
      <c r="M1961" s="68">
        <v>0</v>
      </c>
      <c r="N1961" s="68">
        <v>6144</v>
      </c>
    </row>
    <row r="1962" spans="1:14" x14ac:dyDescent="0.25">
      <c r="A1962" s="69" t="s">
        <v>341</v>
      </c>
      <c r="B1962" s="69" t="s">
        <v>342</v>
      </c>
      <c r="C1962" s="69" t="s">
        <v>212</v>
      </c>
      <c r="D1962" s="69" t="s">
        <v>213</v>
      </c>
      <c r="E1962" s="69"/>
      <c r="F1962" s="68">
        <v>0</v>
      </c>
      <c r="G1962" s="68">
        <v>0</v>
      </c>
      <c r="H1962" s="68">
        <v>0</v>
      </c>
      <c r="I1962" s="68">
        <v>0</v>
      </c>
      <c r="J1962" s="68">
        <v>36656</v>
      </c>
      <c r="K1962" s="68">
        <v>0</v>
      </c>
      <c r="L1962" s="68">
        <v>18152</v>
      </c>
      <c r="M1962" s="68">
        <v>0</v>
      </c>
      <c r="N1962" s="68">
        <v>54808</v>
      </c>
    </row>
    <row r="1963" spans="1:14" x14ac:dyDescent="0.25">
      <c r="A1963" s="69" t="s">
        <v>341</v>
      </c>
      <c r="B1963" s="69" t="s">
        <v>342</v>
      </c>
      <c r="C1963" s="69" t="s">
        <v>214</v>
      </c>
      <c r="D1963" s="69" t="s">
        <v>215</v>
      </c>
      <c r="E1963" s="69"/>
      <c r="F1963" s="68">
        <v>0</v>
      </c>
      <c r="G1963" s="68">
        <v>0</v>
      </c>
      <c r="H1963" s="68">
        <v>0</v>
      </c>
      <c r="I1963" s="68">
        <v>0</v>
      </c>
      <c r="J1963" s="68">
        <v>8928</v>
      </c>
      <c r="K1963" s="68">
        <v>0</v>
      </c>
      <c r="L1963" s="68">
        <v>0</v>
      </c>
      <c r="M1963" s="68">
        <v>0</v>
      </c>
      <c r="N1963" s="68">
        <v>8928</v>
      </c>
    </row>
    <row r="1964" spans="1:14" x14ac:dyDescent="0.25">
      <c r="A1964" s="69" t="s">
        <v>341</v>
      </c>
      <c r="B1964" s="69" t="s">
        <v>342</v>
      </c>
      <c r="C1964" s="69" t="s">
        <v>216</v>
      </c>
      <c r="D1964" s="69" t="s">
        <v>217</v>
      </c>
      <c r="E1964" s="69"/>
      <c r="F1964" s="68">
        <v>0</v>
      </c>
      <c r="G1964" s="68">
        <v>0</v>
      </c>
      <c r="H1964" s="68">
        <v>0</v>
      </c>
      <c r="I1964" s="68">
        <v>0</v>
      </c>
      <c r="J1964" s="68">
        <v>0</v>
      </c>
      <c r="K1964" s="68">
        <v>0</v>
      </c>
      <c r="L1964" s="68">
        <v>0</v>
      </c>
      <c r="M1964" s="68">
        <v>0</v>
      </c>
      <c r="N1964" s="68">
        <v>0</v>
      </c>
    </row>
    <row r="1965" spans="1:14" x14ac:dyDescent="0.25">
      <c r="A1965" s="69" t="s">
        <v>341</v>
      </c>
      <c r="B1965" s="69" t="s">
        <v>342</v>
      </c>
      <c r="C1965" s="69" t="s">
        <v>218</v>
      </c>
      <c r="D1965" s="69" t="s">
        <v>219</v>
      </c>
      <c r="E1965" s="69"/>
      <c r="F1965" s="68">
        <v>0</v>
      </c>
      <c r="G1965" s="68">
        <v>0</v>
      </c>
      <c r="H1965" s="68">
        <v>0</v>
      </c>
      <c r="I1965" s="68">
        <v>0</v>
      </c>
      <c r="J1965" s="68">
        <v>0</v>
      </c>
      <c r="K1965" s="68">
        <v>0</v>
      </c>
      <c r="L1965" s="68">
        <v>0</v>
      </c>
      <c r="M1965" s="68">
        <v>0</v>
      </c>
      <c r="N1965" s="68">
        <v>0</v>
      </c>
    </row>
    <row r="1966" spans="1:14" x14ac:dyDescent="0.25">
      <c r="A1966" s="69" t="s">
        <v>341</v>
      </c>
      <c r="B1966" s="69" t="s">
        <v>342</v>
      </c>
      <c r="C1966" s="69" t="s">
        <v>220</v>
      </c>
      <c r="D1966" s="69" t="s">
        <v>221</v>
      </c>
      <c r="E1966" s="69"/>
      <c r="F1966" s="68">
        <v>7632</v>
      </c>
      <c r="G1966" s="68">
        <v>0</v>
      </c>
      <c r="H1966" s="68">
        <v>0</v>
      </c>
      <c r="I1966" s="68">
        <v>0</v>
      </c>
      <c r="J1966" s="68">
        <v>0</v>
      </c>
      <c r="K1966" s="68">
        <v>0</v>
      </c>
      <c r="L1966" s="68">
        <v>0</v>
      </c>
      <c r="M1966" s="68">
        <v>0</v>
      </c>
      <c r="N1966" s="68">
        <v>7632</v>
      </c>
    </row>
    <row r="1967" spans="1:14" x14ac:dyDescent="0.25">
      <c r="A1967" s="69" t="s">
        <v>341</v>
      </c>
      <c r="B1967" s="69" t="s">
        <v>342</v>
      </c>
      <c r="C1967" s="69" t="s">
        <v>222</v>
      </c>
      <c r="D1967" s="69" t="s">
        <v>223</v>
      </c>
      <c r="E1967" s="69"/>
      <c r="F1967" s="68">
        <v>0</v>
      </c>
      <c r="G1967" s="68">
        <v>0</v>
      </c>
      <c r="H1967" s="68">
        <v>0</v>
      </c>
      <c r="I1967" s="68">
        <v>0</v>
      </c>
      <c r="J1967" s="68">
        <v>0</v>
      </c>
      <c r="K1967" s="68">
        <v>0</v>
      </c>
      <c r="L1967" s="68">
        <v>0</v>
      </c>
      <c r="M1967" s="68">
        <v>0</v>
      </c>
      <c r="N1967" s="68">
        <v>0</v>
      </c>
    </row>
    <row r="1968" spans="1:14" x14ac:dyDescent="0.25">
      <c r="A1968" s="69" t="s">
        <v>341</v>
      </c>
      <c r="B1968" s="69" t="s">
        <v>342</v>
      </c>
      <c r="C1968" s="69" t="s">
        <v>224</v>
      </c>
      <c r="D1968" s="69" t="s">
        <v>225</v>
      </c>
      <c r="E1968" s="69"/>
      <c r="F1968" s="68">
        <v>0</v>
      </c>
      <c r="G1968" s="68">
        <v>0</v>
      </c>
      <c r="H1968" s="68">
        <v>0</v>
      </c>
      <c r="I1968" s="68">
        <v>0</v>
      </c>
      <c r="J1968" s="68">
        <v>0</v>
      </c>
      <c r="K1968" s="68">
        <v>0</v>
      </c>
      <c r="L1968" s="68">
        <v>0</v>
      </c>
      <c r="M1968" s="68">
        <v>0</v>
      </c>
      <c r="N1968" s="68">
        <v>0</v>
      </c>
    </row>
    <row r="1969" spans="1:14" x14ac:dyDescent="0.25">
      <c r="A1969" s="69" t="s">
        <v>341</v>
      </c>
      <c r="B1969" s="69" t="s">
        <v>342</v>
      </c>
      <c r="C1969" s="69" t="s">
        <v>226</v>
      </c>
      <c r="D1969" s="69" t="s">
        <v>227</v>
      </c>
      <c r="E1969" s="69"/>
      <c r="F1969" s="68">
        <v>31968</v>
      </c>
      <c r="G1969" s="68">
        <v>19680</v>
      </c>
      <c r="H1969" s="68">
        <v>17018</v>
      </c>
      <c r="I1969" s="68">
        <v>28656</v>
      </c>
      <c r="J1969" s="68">
        <v>280016</v>
      </c>
      <c r="K1969" s="68">
        <v>190064</v>
      </c>
      <c r="L1969" s="68">
        <v>18152</v>
      </c>
      <c r="M1969" s="68">
        <v>0</v>
      </c>
      <c r="N1969" s="68">
        <v>585554</v>
      </c>
    </row>
    <row r="1970" spans="1:14" x14ac:dyDescent="0.25">
      <c r="D1970" s="67" t="s">
        <v>228</v>
      </c>
      <c r="E1970" s="67"/>
    </row>
    <row r="1971" spans="1:14" x14ac:dyDescent="0.25">
      <c r="A1971" s="69" t="s">
        <v>341</v>
      </c>
      <c r="B1971" s="69" t="s">
        <v>342</v>
      </c>
      <c r="C1971" s="69" t="s">
        <v>229</v>
      </c>
      <c r="D1971" s="69" t="s">
        <v>230</v>
      </c>
      <c r="E1971" s="69"/>
      <c r="F1971" s="68">
        <v>0</v>
      </c>
      <c r="G1971" s="68">
        <v>0</v>
      </c>
      <c r="H1971" s="68">
        <v>0</v>
      </c>
      <c r="I1971" s="68">
        <v>0</v>
      </c>
      <c r="J1971" s="68">
        <v>0</v>
      </c>
      <c r="K1971" s="68">
        <v>0</v>
      </c>
      <c r="L1971" s="68">
        <v>0</v>
      </c>
      <c r="M1971" s="68">
        <v>0</v>
      </c>
      <c r="N1971" s="68">
        <v>0</v>
      </c>
    </row>
    <row r="1972" spans="1:14" x14ac:dyDescent="0.25">
      <c r="A1972" s="69" t="s">
        <v>341</v>
      </c>
      <c r="B1972" s="69" t="s">
        <v>342</v>
      </c>
      <c r="C1972" s="69" t="s">
        <v>231</v>
      </c>
      <c r="D1972" s="69" t="s">
        <v>232</v>
      </c>
      <c r="E1972" s="69"/>
      <c r="F1972" s="68">
        <v>0</v>
      </c>
      <c r="G1972" s="68">
        <v>0</v>
      </c>
      <c r="H1972" s="68">
        <v>0</v>
      </c>
      <c r="I1972" s="68">
        <v>0</v>
      </c>
      <c r="J1972" s="68">
        <v>0</v>
      </c>
      <c r="K1972" s="68">
        <v>0</v>
      </c>
      <c r="L1972" s="68">
        <v>0</v>
      </c>
      <c r="M1972" s="68">
        <v>0</v>
      </c>
      <c r="N1972" s="68">
        <v>0</v>
      </c>
    </row>
    <row r="1973" spans="1:14" x14ac:dyDescent="0.25">
      <c r="A1973" s="69" t="s">
        <v>341</v>
      </c>
      <c r="B1973" s="69" t="s">
        <v>342</v>
      </c>
      <c r="C1973" s="69" t="s">
        <v>233</v>
      </c>
      <c r="D1973" s="69" t="s">
        <v>234</v>
      </c>
      <c r="E1973" s="69"/>
      <c r="F1973" s="68">
        <v>0</v>
      </c>
      <c r="G1973" s="68">
        <v>0</v>
      </c>
      <c r="H1973" s="68">
        <v>0</v>
      </c>
      <c r="I1973" s="68">
        <v>0</v>
      </c>
      <c r="J1973" s="68">
        <v>0</v>
      </c>
      <c r="K1973" s="68">
        <v>0</v>
      </c>
      <c r="L1973" s="68">
        <v>0</v>
      </c>
      <c r="M1973" s="68">
        <v>0</v>
      </c>
      <c r="N1973" s="68">
        <v>0</v>
      </c>
    </row>
    <row r="1974" spans="1:14" x14ac:dyDescent="0.25">
      <c r="A1974" s="69" t="s">
        <v>341</v>
      </c>
      <c r="B1974" s="69" t="s">
        <v>342</v>
      </c>
      <c r="C1974" s="69" t="s">
        <v>235</v>
      </c>
      <c r="D1974" s="69" t="s">
        <v>236</v>
      </c>
      <c r="E1974" s="69"/>
      <c r="F1974" s="68">
        <v>0</v>
      </c>
      <c r="G1974" s="68">
        <v>0</v>
      </c>
      <c r="H1974" s="68">
        <v>0</v>
      </c>
      <c r="I1974" s="68">
        <v>0</v>
      </c>
      <c r="J1974" s="68">
        <v>0</v>
      </c>
      <c r="K1974" s="68">
        <v>0</v>
      </c>
      <c r="L1974" s="68">
        <v>0</v>
      </c>
      <c r="M1974" s="68">
        <v>0</v>
      </c>
      <c r="N1974" s="68">
        <v>0</v>
      </c>
    </row>
    <row r="1975" spans="1:14" x14ac:dyDescent="0.25">
      <c r="A1975" s="69" t="s">
        <v>341</v>
      </c>
      <c r="B1975" s="69" t="s">
        <v>342</v>
      </c>
      <c r="C1975" s="69" t="s">
        <v>237</v>
      </c>
      <c r="D1975" s="69" t="s">
        <v>238</v>
      </c>
      <c r="E1975" s="69"/>
      <c r="F1975" s="68">
        <v>0</v>
      </c>
      <c r="G1975" s="68">
        <v>0</v>
      </c>
      <c r="H1975" s="68">
        <v>0</v>
      </c>
      <c r="I1975" s="68">
        <v>0</v>
      </c>
      <c r="J1975" s="68">
        <v>0</v>
      </c>
      <c r="K1975" s="68">
        <v>0</v>
      </c>
      <c r="L1975" s="68">
        <v>0</v>
      </c>
      <c r="M1975" s="68">
        <v>0</v>
      </c>
      <c r="N1975" s="68">
        <v>0</v>
      </c>
    </row>
    <row r="1978" spans="1:14" x14ac:dyDescent="0.25">
      <c r="A1978" s="67" t="s">
        <v>343</v>
      </c>
    </row>
    <row r="1979" spans="1:14" x14ac:dyDescent="0.25">
      <c r="A1979" s="69" t="s">
        <v>0</v>
      </c>
      <c r="B1979" s="69" t="s">
        <v>162</v>
      </c>
      <c r="C1979" s="69" t="s">
        <v>115</v>
      </c>
      <c r="D1979" s="67" t="s">
        <v>129</v>
      </c>
      <c r="E1979" s="67"/>
      <c r="F1979" s="68" t="s">
        <v>163</v>
      </c>
      <c r="G1979" s="68" t="s">
        <v>164</v>
      </c>
      <c r="H1979" s="68" t="s">
        <v>165</v>
      </c>
      <c r="I1979" s="68" t="s">
        <v>166</v>
      </c>
      <c r="J1979" s="68" t="s">
        <v>167</v>
      </c>
      <c r="K1979" s="68" t="s">
        <v>168</v>
      </c>
      <c r="L1979" s="68" t="s">
        <v>169</v>
      </c>
      <c r="M1979" s="68" t="s">
        <v>170</v>
      </c>
      <c r="N1979" s="68" t="s">
        <v>1</v>
      </c>
    </row>
    <row r="1980" spans="1:14" x14ac:dyDescent="0.25">
      <c r="A1980" s="69" t="s">
        <v>344</v>
      </c>
      <c r="B1980" s="69" t="s">
        <v>345</v>
      </c>
      <c r="C1980" s="69" t="s">
        <v>172</v>
      </c>
      <c r="D1980" s="69" t="s">
        <v>173</v>
      </c>
      <c r="E1980" s="69"/>
      <c r="F1980" s="68">
        <v>5760</v>
      </c>
      <c r="G1980" s="68">
        <v>0</v>
      </c>
      <c r="H1980" s="68">
        <v>0</v>
      </c>
      <c r="I1980" s="68">
        <v>0</v>
      </c>
      <c r="J1980" s="68">
        <v>12560</v>
      </c>
      <c r="K1980" s="68">
        <v>0</v>
      </c>
      <c r="L1980" s="68">
        <v>0</v>
      </c>
      <c r="M1980" s="68">
        <v>0</v>
      </c>
      <c r="N1980" s="68">
        <v>18320</v>
      </c>
    </row>
    <row r="1981" spans="1:14" x14ac:dyDescent="0.25">
      <c r="A1981" s="69" t="s">
        <v>344</v>
      </c>
      <c r="B1981" s="69" t="s">
        <v>345</v>
      </c>
      <c r="C1981" s="69" t="s">
        <v>174</v>
      </c>
      <c r="D1981" s="69" t="s">
        <v>175</v>
      </c>
      <c r="E1981" s="69"/>
      <c r="F1981" s="68">
        <v>0</v>
      </c>
      <c r="G1981" s="68">
        <v>0</v>
      </c>
      <c r="H1981" s="68">
        <v>0</v>
      </c>
      <c r="I1981" s="68">
        <v>0</v>
      </c>
      <c r="J1981" s="68">
        <v>395936</v>
      </c>
      <c r="K1981" s="68">
        <v>0</v>
      </c>
      <c r="L1981" s="68">
        <v>2012</v>
      </c>
      <c r="M1981" s="68">
        <v>0</v>
      </c>
      <c r="N1981" s="68">
        <v>397948</v>
      </c>
    </row>
    <row r="1982" spans="1:14" x14ac:dyDescent="0.25">
      <c r="A1982" s="69" t="s">
        <v>344</v>
      </c>
      <c r="B1982" s="69" t="s">
        <v>345</v>
      </c>
      <c r="C1982" s="69" t="s">
        <v>176</v>
      </c>
      <c r="D1982" s="69" t="s">
        <v>177</v>
      </c>
      <c r="E1982" s="69"/>
      <c r="F1982" s="68">
        <v>0</v>
      </c>
      <c r="G1982" s="68">
        <v>39456</v>
      </c>
      <c r="H1982" s="68">
        <v>0</v>
      </c>
      <c r="I1982" s="68">
        <v>0</v>
      </c>
      <c r="J1982" s="68">
        <v>12160</v>
      </c>
      <c r="K1982" s="68">
        <v>432</v>
      </c>
      <c r="L1982" s="68">
        <v>48</v>
      </c>
      <c r="M1982" s="68">
        <v>0</v>
      </c>
      <c r="N1982" s="68">
        <v>52096</v>
      </c>
    </row>
    <row r="1983" spans="1:14" x14ac:dyDescent="0.25">
      <c r="A1983" s="69" t="s">
        <v>344</v>
      </c>
      <c r="B1983" s="69" t="s">
        <v>345</v>
      </c>
      <c r="C1983" s="69" t="s">
        <v>178</v>
      </c>
      <c r="D1983" s="69" t="s">
        <v>179</v>
      </c>
      <c r="E1983" s="69"/>
      <c r="F1983" s="68">
        <v>6336</v>
      </c>
      <c r="G1983" s="68">
        <v>0</v>
      </c>
      <c r="H1983" s="68">
        <v>0</v>
      </c>
      <c r="I1983" s="68">
        <v>0</v>
      </c>
      <c r="J1983" s="68">
        <v>7328</v>
      </c>
      <c r="K1983" s="68">
        <v>62880</v>
      </c>
      <c r="L1983" s="68">
        <v>0</v>
      </c>
      <c r="M1983" s="68">
        <v>0</v>
      </c>
      <c r="N1983" s="68">
        <v>76544</v>
      </c>
    </row>
    <row r="1984" spans="1:14" x14ac:dyDescent="0.25">
      <c r="A1984" s="69" t="s">
        <v>344</v>
      </c>
      <c r="B1984" s="69" t="s">
        <v>345</v>
      </c>
      <c r="C1984" s="69" t="s">
        <v>180</v>
      </c>
      <c r="D1984" s="69" t="s">
        <v>181</v>
      </c>
      <c r="E1984" s="69"/>
      <c r="F1984" s="68">
        <v>0</v>
      </c>
      <c r="G1984" s="68">
        <v>0</v>
      </c>
      <c r="H1984" s="68">
        <v>0</v>
      </c>
      <c r="I1984" s="68">
        <v>0</v>
      </c>
      <c r="J1984" s="68">
        <v>78528</v>
      </c>
      <c r="K1984" s="68">
        <v>0</v>
      </c>
      <c r="L1984" s="68">
        <v>0</v>
      </c>
      <c r="M1984" s="68">
        <v>0</v>
      </c>
      <c r="N1984" s="68">
        <v>78528</v>
      </c>
    </row>
    <row r="1985" spans="1:14" x14ac:dyDescent="0.25">
      <c r="A1985" s="69" t="s">
        <v>344</v>
      </c>
      <c r="B1985" s="69" t="s">
        <v>345</v>
      </c>
      <c r="C1985" s="69" t="s">
        <v>182</v>
      </c>
      <c r="D1985" s="69" t="s">
        <v>183</v>
      </c>
      <c r="E1985" s="69"/>
      <c r="F1985" s="68">
        <v>0</v>
      </c>
      <c r="G1985" s="68">
        <v>0</v>
      </c>
      <c r="H1985" s="68">
        <v>0</v>
      </c>
      <c r="I1985" s="68">
        <v>0</v>
      </c>
      <c r="J1985" s="68">
        <v>42048</v>
      </c>
      <c r="K1985" s="68">
        <v>0</v>
      </c>
      <c r="L1985" s="68">
        <v>0</v>
      </c>
      <c r="M1985" s="68">
        <v>0</v>
      </c>
      <c r="N1985" s="68">
        <v>42048</v>
      </c>
    </row>
    <row r="1986" spans="1:14" x14ac:dyDescent="0.25">
      <c r="A1986" s="69" t="s">
        <v>344</v>
      </c>
      <c r="B1986" s="69" t="s">
        <v>345</v>
      </c>
      <c r="C1986" s="69" t="s">
        <v>184</v>
      </c>
      <c r="D1986" s="69" t="s">
        <v>185</v>
      </c>
      <c r="E1986" s="69"/>
      <c r="F1986" s="68">
        <v>0</v>
      </c>
      <c r="G1986" s="68">
        <v>0</v>
      </c>
      <c r="H1986" s="68">
        <v>0</v>
      </c>
      <c r="I1986" s="68">
        <v>0</v>
      </c>
      <c r="J1986" s="68">
        <v>0</v>
      </c>
      <c r="K1986" s="68">
        <v>316176</v>
      </c>
      <c r="L1986" s="68">
        <v>0</v>
      </c>
      <c r="M1986" s="68">
        <v>0</v>
      </c>
      <c r="N1986" s="68">
        <v>316176</v>
      </c>
    </row>
    <row r="1987" spans="1:14" x14ac:dyDescent="0.25">
      <c r="A1987" s="69" t="s">
        <v>344</v>
      </c>
      <c r="B1987" s="69" t="s">
        <v>345</v>
      </c>
      <c r="C1987" s="69" t="s">
        <v>186</v>
      </c>
      <c r="D1987" s="69" t="s">
        <v>187</v>
      </c>
      <c r="E1987" s="69"/>
      <c r="F1987" s="68">
        <v>0</v>
      </c>
      <c r="G1987" s="68">
        <v>0</v>
      </c>
      <c r="H1987" s="68">
        <v>0</v>
      </c>
      <c r="I1987" s="68">
        <v>0</v>
      </c>
      <c r="J1987" s="68">
        <v>220864</v>
      </c>
      <c r="K1987" s="68">
        <v>0</v>
      </c>
      <c r="L1987" s="68">
        <v>890</v>
      </c>
      <c r="M1987" s="68">
        <v>0</v>
      </c>
      <c r="N1987" s="68">
        <v>221754</v>
      </c>
    </row>
    <row r="1988" spans="1:14" x14ac:dyDescent="0.25">
      <c r="A1988" s="69" t="s">
        <v>344</v>
      </c>
      <c r="B1988" s="69" t="s">
        <v>345</v>
      </c>
      <c r="C1988" s="69" t="s">
        <v>188</v>
      </c>
      <c r="D1988" s="69" t="s">
        <v>189</v>
      </c>
      <c r="E1988" s="69"/>
      <c r="F1988" s="68">
        <v>0</v>
      </c>
      <c r="G1988" s="68">
        <v>0</v>
      </c>
      <c r="H1988" s="68">
        <v>0</v>
      </c>
      <c r="I1988" s="68">
        <v>0</v>
      </c>
      <c r="J1988" s="68">
        <v>88240</v>
      </c>
      <c r="K1988" s="68">
        <v>0</v>
      </c>
      <c r="L1988" s="68">
        <v>0</v>
      </c>
      <c r="M1988" s="68">
        <v>0</v>
      </c>
      <c r="N1988" s="68">
        <v>88240</v>
      </c>
    </row>
    <row r="1989" spans="1:14" x14ac:dyDescent="0.25">
      <c r="A1989" s="69" t="s">
        <v>344</v>
      </c>
      <c r="B1989" s="69" t="s">
        <v>345</v>
      </c>
      <c r="C1989" s="69" t="s">
        <v>190</v>
      </c>
      <c r="D1989" s="69" t="s">
        <v>191</v>
      </c>
      <c r="E1989" s="69"/>
      <c r="F1989" s="68">
        <v>0</v>
      </c>
      <c r="G1989" s="68">
        <v>0</v>
      </c>
      <c r="H1989" s="68">
        <v>0</v>
      </c>
      <c r="I1989" s="68">
        <v>0</v>
      </c>
      <c r="J1989" s="68">
        <v>0</v>
      </c>
      <c r="K1989" s="68">
        <v>0</v>
      </c>
      <c r="L1989" s="68">
        <v>0</v>
      </c>
      <c r="M1989" s="68">
        <v>0</v>
      </c>
      <c r="N1989" s="68">
        <v>0</v>
      </c>
    </row>
    <row r="1990" spans="1:14" x14ac:dyDescent="0.25">
      <c r="A1990" s="69" t="s">
        <v>344</v>
      </c>
      <c r="B1990" s="69" t="s">
        <v>345</v>
      </c>
      <c r="C1990" s="69" t="s">
        <v>192</v>
      </c>
      <c r="D1990" s="69" t="s">
        <v>193</v>
      </c>
      <c r="E1990" s="69"/>
      <c r="F1990" s="68">
        <v>0</v>
      </c>
      <c r="G1990" s="68">
        <v>0</v>
      </c>
      <c r="H1990" s="68">
        <v>0</v>
      </c>
      <c r="I1990" s="68">
        <v>0</v>
      </c>
      <c r="J1990" s="68">
        <v>0</v>
      </c>
      <c r="K1990" s="68">
        <v>680736</v>
      </c>
      <c r="L1990" s="68">
        <v>0</v>
      </c>
      <c r="M1990" s="68">
        <v>4592</v>
      </c>
      <c r="N1990" s="68">
        <v>685328</v>
      </c>
    </row>
    <row r="1991" spans="1:14" x14ac:dyDescent="0.25">
      <c r="A1991" s="69" t="s">
        <v>344</v>
      </c>
      <c r="B1991" s="69" t="s">
        <v>345</v>
      </c>
      <c r="C1991" s="69" t="s">
        <v>194</v>
      </c>
      <c r="D1991" s="69" t="s">
        <v>195</v>
      </c>
      <c r="E1991" s="69"/>
      <c r="F1991" s="68">
        <v>95040</v>
      </c>
      <c r="G1991" s="68">
        <v>0</v>
      </c>
      <c r="H1991" s="68">
        <v>0</v>
      </c>
      <c r="I1991" s="68">
        <v>99984</v>
      </c>
      <c r="J1991" s="68">
        <v>0</v>
      </c>
      <c r="K1991" s="68">
        <v>0</v>
      </c>
      <c r="L1991" s="68">
        <v>0</v>
      </c>
      <c r="M1991" s="68">
        <v>0</v>
      </c>
      <c r="N1991" s="68">
        <v>195024</v>
      </c>
    </row>
    <row r="1992" spans="1:14" x14ac:dyDescent="0.25">
      <c r="A1992" s="69" t="s">
        <v>344</v>
      </c>
      <c r="B1992" s="69" t="s">
        <v>345</v>
      </c>
      <c r="C1992" s="69" t="s">
        <v>196</v>
      </c>
      <c r="D1992" s="69" t="s">
        <v>197</v>
      </c>
      <c r="E1992" s="69"/>
      <c r="F1992" s="68">
        <v>8304</v>
      </c>
      <c r="G1992" s="68">
        <v>0</v>
      </c>
      <c r="H1992" s="68">
        <v>0</v>
      </c>
      <c r="I1992" s="68">
        <v>0</v>
      </c>
      <c r="J1992" s="68">
        <v>0</v>
      </c>
      <c r="K1992" s="68">
        <v>0</v>
      </c>
      <c r="L1992" s="68">
        <v>0</v>
      </c>
      <c r="M1992" s="68">
        <v>0</v>
      </c>
      <c r="N1992" s="68">
        <v>8304</v>
      </c>
    </row>
    <row r="1993" spans="1:14" x14ac:dyDescent="0.25">
      <c r="A1993" s="69" t="s">
        <v>344</v>
      </c>
      <c r="B1993" s="69" t="s">
        <v>345</v>
      </c>
      <c r="C1993" s="69" t="s">
        <v>198</v>
      </c>
      <c r="D1993" s="69" t="s">
        <v>199</v>
      </c>
      <c r="E1993" s="69"/>
      <c r="F1993" s="68">
        <v>0</v>
      </c>
      <c r="G1993" s="68">
        <v>0</v>
      </c>
      <c r="H1993" s="68">
        <v>0</v>
      </c>
      <c r="I1993" s="68">
        <v>0</v>
      </c>
      <c r="J1993" s="68">
        <v>0</v>
      </c>
      <c r="K1993" s="68">
        <v>45200</v>
      </c>
      <c r="L1993" s="68">
        <v>0</v>
      </c>
      <c r="M1993" s="68">
        <v>0</v>
      </c>
      <c r="N1993" s="68">
        <v>45200</v>
      </c>
    </row>
    <row r="1994" spans="1:14" x14ac:dyDescent="0.25">
      <c r="A1994" s="69" t="s">
        <v>344</v>
      </c>
      <c r="B1994" s="69" t="s">
        <v>345</v>
      </c>
      <c r="C1994" s="69" t="s">
        <v>200</v>
      </c>
      <c r="D1994" s="69" t="s">
        <v>201</v>
      </c>
      <c r="E1994" s="69"/>
      <c r="F1994" s="68">
        <v>0</v>
      </c>
      <c r="G1994" s="68">
        <v>0</v>
      </c>
      <c r="H1994" s="68">
        <v>0</v>
      </c>
      <c r="I1994" s="68">
        <v>0</v>
      </c>
      <c r="J1994" s="68">
        <v>0</v>
      </c>
      <c r="K1994" s="68">
        <v>0</v>
      </c>
      <c r="L1994" s="68">
        <v>0</v>
      </c>
      <c r="M1994" s="68">
        <v>0</v>
      </c>
      <c r="N1994" s="68">
        <v>0</v>
      </c>
    </row>
    <row r="1995" spans="1:14" x14ac:dyDescent="0.25">
      <c r="A1995" s="69" t="s">
        <v>344</v>
      </c>
      <c r="B1995" s="69" t="s">
        <v>345</v>
      </c>
      <c r="C1995" s="69" t="s">
        <v>202</v>
      </c>
      <c r="D1995" s="69" t="s">
        <v>203</v>
      </c>
      <c r="E1995" s="69"/>
      <c r="F1995" s="68">
        <v>0</v>
      </c>
      <c r="G1995" s="68">
        <v>0</v>
      </c>
      <c r="H1995" s="68">
        <v>0</v>
      </c>
      <c r="I1995" s="68">
        <v>0</v>
      </c>
      <c r="J1995" s="68">
        <v>0</v>
      </c>
      <c r="K1995" s="68">
        <v>33328</v>
      </c>
      <c r="L1995" s="68">
        <v>0</v>
      </c>
      <c r="M1995" s="68">
        <v>0</v>
      </c>
      <c r="N1995" s="68">
        <v>33328</v>
      </c>
    </row>
    <row r="1996" spans="1:14" x14ac:dyDescent="0.25">
      <c r="A1996" s="69" t="s">
        <v>344</v>
      </c>
      <c r="B1996" s="69" t="s">
        <v>345</v>
      </c>
      <c r="C1996" s="69" t="s">
        <v>204</v>
      </c>
      <c r="D1996" s="69" t="s">
        <v>205</v>
      </c>
      <c r="E1996" s="69"/>
      <c r="F1996" s="68">
        <v>0</v>
      </c>
      <c r="G1996" s="68">
        <v>0</v>
      </c>
      <c r="H1996" s="68">
        <v>0</v>
      </c>
      <c r="I1996" s="68">
        <v>0</v>
      </c>
      <c r="J1996" s="68">
        <v>0</v>
      </c>
      <c r="K1996" s="68">
        <v>0</v>
      </c>
      <c r="L1996" s="68">
        <v>0</v>
      </c>
      <c r="M1996" s="68">
        <v>0</v>
      </c>
      <c r="N1996" s="68">
        <v>0</v>
      </c>
    </row>
    <row r="1997" spans="1:14" x14ac:dyDescent="0.25">
      <c r="A1997" s="69" t="s">
        <v>344</v>
      </c>
      <c r="B1997" s="69" t="s">
        <v>345</v>
      </c>
      <c r="C1997" s="69" t="s">
        <v>206</v>
      </c>
      <c r="D1997" s="69" t="s">
        <v>207</v>
      </c>
      <c r="E1997" s="69"/>
      <c r="F1997" s="68">
        <v>0</v>
      </c>
      <c r="G1997" s="68">
        <v>0</v>
      </c>
      <c r="H1997" s="68">
        <v>0</v>
      </c>
      <c r="I1997" s="68">
        <v>0</v>
      </c>
      <c r="J1997" s="68">
        <v>0</v>
      </c>
      <c r="K1997" s="68">
        <v>0</v>
      </c>
      <c r="L1997" s="68">
        <v>0</v>
      </c>
      <c r="M1997" s="68">
        <v>0</v>
      </c>
      <c r="N1997" s="68">
        <v>0</v>
      </c>
    </row>
    <row r="1998" spans="1:14" x14ac:dyDescent="0.25">
      <c r="A1998" s="69" t="s">
        <v>344</v>
      </c>
      <c r="B1998" s="69" t="s">
        <v>345</v>
      </c>
      <c r="C1998" s="69" t="s">
        <v>208</v>
      </c>
      <c r="D1998" s="69" t="s">
        <v>209</v>
      </c>
      <c r="E1998" s="69"/>
      <c r="F1998" s="68">
        <v>0</v>
      </c>
      <c r="G1998" s="68">
        <v>51024</v>
      </c>
      <c r="H1998" s="68">
        <v>96870</v>
      </c>
      <c r="I1998" s="68">
        <v>0</v>
      </c>
      <c r="J1998" s="68">
        <v>0</v>
      </c>
      <c r="K1998" s="68">
        <v>7440</v>
      </c>
      <c r="L1998" s="68">
        <v>0</v>
      </c>
      <c r="M1998" s="68">
        <v>0</v>
      </c>
      <c r="N1998" s="68">
        <v>155334</v>
      </c>
    </row>
    <row r="1999" spans="1:14" x14ac:dyDescent="0.25">
      <c r="A1999" s="69" t="s">
        <v>344</v>
      </c>
      <c r="B1999" s="69" t="s">
        <v>345</v>
      </c>
      <c r="C1999" s="69" t="s">
        <v>210</v>
      </c>
      <c r="D1999" s="69" t="s">
        <v>211</v>
      </c>
      <c r="E1999" s="69"/>
      <c r="F1999" s="68">
        <v>0</v>
      </c>
      <c r="G1999" s="68">
        <v>0</v>
      </c>
      <c r="H1999" s="68">
        <v>0</v>
      </c>
      <c r="I1999" s="68">
        <v>0</v>
      </c>
      <c r="J1999" s="68">
        <v>269616</v>
      </c>
      <c r="K1999" s="68">
        <v>0</v>
      </c>
      <c r="L1999" s="68">
        <v>138</v>
      </c>
      <c r="M1999" s="68">
        <v>0</v>
      </c>
      <c r="N1999" s="68">
        <v>269754</v>
      </c>
    </row>
    <row r="2000" spans="1:14" x14ac:dyDescent="0.25">
      <c r="A2000" s="69" t="s">
        <v>344</v>
      </c>
      <c r="B2000" s="69" t="s">
        <v>345</v>
      </c>
      <c r="C2000" s="69" t="s">
        <v>212</v>
      </c>
      <c r="D2000" s="69" t="s">
        <v>213</v>
      </c>
      <c r="E2000" s="69"/>
      <c r="F2000" s="68">
        <v>0</v>
      </c>
      <c r="G2000" s="68">
        <v>0</v>
      </c>
      <c r="H2000" s="68">
        <v>0</v>
      </c>
      <c r="I2000" s="68">
        <v>0</v>
      </c>
      <c r="J2000" s="68">
        <v>272992</v>
      </c>
      <c r="K2000" s="68">
        <v>0</v>
      </c>
      <c r="L2000" s="68">
        <v>224</v>
      </c>
      <c r="M2000" s="68">
        <v>0</v>
      </c>
      <c r="N2000" s="68">
        <v>273216</v>
      </c>
    </row>
    <row r="2001" spans="1:14" x14ac:dyDescent="0.25">
      <c r="A2001" s="69" t="s">
        <v>344</v>
      </c>
      <c r="B2001" s="69" t="s">
        <v>345</v>
      </c>
      <c r="C2001" s="69" t="s">
        <v>214</v>
      </c>
      <c r="D2001" s="69" t="s">
        <v>215</v>
      </c>
      <c r="E2001" s="69"/>
      <c r="F2001" s="68">
        <v>0</v>
      </c>
      <c r="G2001" s="68">
        <v>0</v>
      </c>
      <c r="H2001" s="68">
        <v>0</v>
      </c>
      <c r="I2001" s="68">
        <v>0</v>
      </c>
      <c r="J2001" s="68">
        <v>120224</v>
      </c>
      <c r="K2001" s="68">
        <v>0</v>
      </c>
      <c r="L2001" s="68">
        <v>480</v>
      </c>
      <c r="M2001" s="68">
        <v>0</v>
      </c>
      <c r="N2001" s="68">
        <v>120704</v>
      </c>
    </row>
    <row r="2002" spans="1:14" x14ac:dyDescent="0.25">
      <c r="A2002" s="69" t="s">
        <v>344</v>
      </c>
      <c r="B2002" s="69" t="s">
        <v>345</v>
      </c>
      <c r="C2002" s="69" t="s">
        <v>216</v>
      </c>
      <c r="D2002" s="69" t="s">
        <v>217</v>
      </c>
      <c r="E2002" s="69"/>
      <c r="F2002" s="68">
        <v>0</v>
      </c>
      <c r="G2002" s="68">
        <v>0</v>
      </c>
      <c r="H2002" s="68">
        <v>0</v>
      </c>
      <c r="I2002" s="68">
        <v>0</v>
      </c>
      <c r="J2002" s="68">
        <v>0</v>
      </c>
      <c r="K2002" s="68">
        <v>0</v>
      </c>
      <c r="L2002" s="68">
        <v>0</v>
      </c>
      <c r="M2002" s="68">
        <v>0</v>
      </c>
      <c r="N2002" s="68">
        <v>0</v>
      </c>
    </row>
    <row r="2003" spans="1:14" x14ac:dyDescent="0.25">
      <c r="A2003" s="69" t="s">
        <v>344</v>
      </c>
      <c r="B2003" s="69" t="s">
        <v>345</v>
      </c>
      <c r="C2003" s="69" t="s">
        <v>218</v>
      </c>
      <c r="D2003" s="69" t="s">
        <v>219</v>
      </c>
      <c r="E2003" s="69"/>
      <c r="F2003" s="68">
        <v>7536</v>
      </c>
      <c r="G2003" s="68">
        <v>0</v>
      </c>
      <c r="H2003" s="68">
        <v>0</v>
      </c>
      <c r="I2003" s="68">
        <v>0</v>
      </c>
      <c r="J2003" s="68">
        <v>2160</v>
      </c>
      <c r="K2003" s="68">
        <v>0</v>
      </c>
      <c r="L2003" s="68">
        <v>0</v>
      </c>
      <c r="M2003" s="68">
        <v>0</v>
      </c>
      <c r="N2003" s="68">
        <v>9696</v>
      </c>
    </row>
    <row r="2004" spans="1:14" x14ac:dyDescent="0.25">
      <c r="A2004" s="69" t="s">
        <v>344</v>
      </c>
      <c r="B2004" s="69" t="s">
        <v>345</v>
      </c>
      <c r="C2004" s="69" t="s">
        <v>220</v>
      </c>
      <c r="D2004" s="69" t="s">
        <v>221</v>
      </c>
      <c r="E2004" s="69"/>
      <c r="F2004" s="68">
        <v>56256</v>
      </c>
      <c r="G2004" s="68">
        <v>0</v>
      </c>
      <c r="H2004" s="68">
        <v>0</v>
      </c>
      <c r="I2004" s="68">
        <v>0</v>
      </c>
      <c r="J2004" s="68">
        <v>2112</v>
      </c>
      <c r="K2004" s="68">
        <v>0</v>
      </c>
      <c r="L2004" s="68">
        <v>0</v>
      </c>
      <c r="M2004" s="68">
        <v>0</v>
      </c>
      <c r="N2004" s="68">
        <v>58368</v>
      </c>
    </row>
    <row r="2005" spans="1:14" x14ac:dyDescent="0.25">
      <c r="A2005" s="69" t="s">
        <v>344</v>
      </c>
      <c r="B2005" s="69" t="s">
        <v>345</v>
      </c>
      <c r="C2005" s="69" t="s">
        <v>222</v>
      </c>
      <c r="D2005" s="69" t="s">
        <v>223</v>
      </c>
      <c r="E2005" s="69"/>
      <c r="F2005" s="68">
        <v>0</v>
      </c>
      <c r="G2005" s="68">
        <v>0</v>
      </c>
      <c r="H2005" s="68">
        <v>0</v>
      </c>
      <c r="I2005" s="68">
        <v>0</v>
      </c>
      <c r="J2005" s="68">
        <v>60384</v>
      </c>
      <c r="K2005" s="68">
        <v>0</v>
      </c>
      <c r="L2005" s="68">
        <v>0</v>
      </c>
      <c r="M2005" s="68">
        <v>0</v>
      </c>
      <c r="N2005" s="68">
        <v>60384</v>
      </c>
    </row>
    <row r="2006" spans="1:14" x14ac:dyDescent="0.25">
      <c r="A2006" s="69" t="s">
        <v>344</v>
      </c>
      <c r="B2006" s="69" t="s">
        <v>345</v>
      </c>
      <c r="C2006" s="69" t="s">
        <v>224</v>
      </c>
      <c r="D2006" s="69" t="s">
        <v>225</v>
      </c>
      <c r="E2006" s="69"/>
      <c r="F2006" s="68">
        <v>0</v>
      </c>
      <c r="G2006" s="68">
        <v>0</v>
      </c>
      <c r="H2006" s="68">
        <v>0</v>
      </c>
      <c r="I2006" s="68">
        <v>0</v>
      </c>
      <c r="J2006" s="68">
        <v>0</v>
      </c>
      <c r="K2006" s="68">
        <v>0</v>
      </c>
      <c r="L2006" s="68">
        <v>0</v>
      </c>
      <c r="M2006" s="68">
        <v>0</v>
      </c>
      <c r="N2006" s="68">
        <v>0</v>
      </c>
    </row>
    <row r="2007" spans="1:14" x14ac:dyDescent="0.25">
      <c r="A2007" s="69" t="s">
        <v>344</v>
      </c>
      <c r="B2007" s="69" t="s">
        <v>345</v>
      </c>
      <c r="C2007" s="69" t="s">
        <v>226</v>
      </c>
      <c r="D2007" s="69" t="s">
        <v>227</v>
      </c>
      <c r="E2007" s="69"/>
      <c r="F2007" s="68">
        <v>179232</v>
      </c>
      <c r="G2007" s="68">
        <v>90480</v>
      </c>
      <c r="H2007" s="68">
        <v>96870</v>
      </c>
      <c r="I2007" s="68">
        <v>99984</v>
      </c>
      <c r="J2007" s="68">
        <v>1585152</v>
      </c>
      <c r="K2007" s="68">
        <v>1146192</v>
      </c>
      <c r="L2007" s="68">
        <v>3792</v>
      </c>
      <c r="M2007" s="68">
        <v>4592</v>
      </c>
      <c r="N2007" s="68">
        <v>3206294</v>
      </c>
    </row>
    <row r="2008" spans="1:14" x14ac:dyDescent="0.25">
      <c r="D2008" s="67" t="s">
        <v>228</v>
      </c>
      <c r="E2008" s="67"/>
    </row>
    <row r="2009" spans="1:14" x14ac:dyDescent="0.25">
      <c r="A2009" s="69" t="s">
        <v>344</v>
      </c>
      <c r="B2009" s="69" t="s">
        <v>345</v>
      </c>
      <c r="C2009" s="69" t="s">
        <v>229</v>
      </c>
      <c r="D2009" s="69" t="s">
        <v>230</v>
      </c>
      <c r="E2009" s="69"/>
      <c r="F2009" s="68">
        <v>0</v>
      </c>
      <c r="G2009" s="68">
        <v>0</v>
      </c>
      <c r="H2009" s="68">
        <v>0</v>
      </c>
      <c r="I2009" s="68">
        <v>0</v>
      </c>
      <c r="J2009" s="68">
        <v>0</v>
      </c>
      <c r="K2009" s="68">
        <v>0</v>
      </c>
      <c r="L2009" s="68">
        <v>0</v>
      </c>
      <c r="M2009" s="68">
        <v>0</v>
      </c>
      <c r="N2009" s="68">
        <v>0</v>
      </c>
    </row>
    <row r="2010" spans="1:14" x14ac:dyDescent="0.25">
      <c r="A2010" s="69" t="s">
        <v>344</v>
      </c>
      <c r="B2010" s="69" t="s">
        <v>345</v>
      </c>
      <c r="C2010" s="69" t="s">
        <v>231</v>
      </c>
      <c r="D2010" s="69" t="s">
        <v>232</v>
      </c>
      <c r="E2010" s="69"/>
      <c r="F2010" s="68">
        <v>0</v>
      </c>
      <c r="G2010" s="68">
        <v>0</v>
      </c>
      <c r="H2010" s="68">
        <v>0</v>
      </c>
      <c r="I2010" s="68">
        <v>0</v>
      </c>
      <c r="J2010" s="68">
        <v>0</v>
      </c>
      <c r="K2010" s="68">
        <v>0</v>
      </c>
      <c r="L2010" s="68">
        <v>0</v>
      </c>
      <c r="M2010" s="68">
        <v>0</v>
      </c>
      <c r="N2010" s="68">
        <v>0</v>
      </c>
    </row>
    <row r="2011" spans="1:14" x14ac:dyDescent="0.25">
      <c r="A2011" s="69" t="s">
        <v>344</v>
      </c>
      <c r="B2011" s="69" t="s">
        <v>345</v>
      </c>
      <c r="C2011" s="69" t="s">
        <v>233</v>
      </c>
      <c r="D2011" s="69" t="s">
        <v>234</v>
      </c>
      <c r="E2011" s="69"/>
      <c r="F2011" s="68">
        <v>0</v>
      </c>
      <c r="G2011" s="68">
        <v>0</v>
      </c>
      <c r="H2011" s="68">
        <v>0</v>
      </c>
      <c r="I2011" s="68">
        <v>0</v>
      </c>
      <c r="J2011" s="68">
        <v>0</v>
      </c>
      <c r="K2011" s="68">
        <v>0</v>
      </c>
      <c r="L2011" s="68">
        <v>0</v>
      </c>
      <c r="M2011" s="68">
        <v>0</v>
      </c>
      <c r="N2011" s="68">
        <v>0</v>
      </c>
    </row>
    <row r="2012" spans="1:14" x14ac:dyDescent="0.25">
      <c r="A2012" s="69" t="s">
        <v>344</v>
      </c>
      <c r="B2012" s="69" t="s">
        <v>345</v>
      </c>
      <c r="C2012" s="69" t="s">
        <v>235</v>
      </c>
      <c r="D2012" s="69" t="s">
        <v>236</v>
      </c>
      <c r="E2012" s="69"/>
      <c r="F2012" s="68">
        <v>0</v>
      </c>
      <c r="G2012" s="68">
        <v>0</v>
      </c>
      <c r="H2012" s="68">
        <v>0</v>
      </c>
      <c r="I2012" s="68">
        <v>0</v>
      </c>
      <c r="J2012" s="68">
        <v>0</v>
      </c>
      <c r="K2012" s="68">
        <v>0</v>
      </c>
      <c r="L2012" s="68">
        <v>0</v>
      </c>
      <c r="M2012" s="68">
        <v>0</v>
      </c>
      <c r="N2012" s="68">
        <v>0</v>
      </c>
    </row>
    <row r="2013" spans="1:14" x14ac:dyDescent="0.25">
      <c r="A2013" s="69" t="s">
        <v>344</v>
      </c>
      <c r="B2013" s="69" t="s">
        <v>345</v>
      </c>
      <c r="C2013" s="69" t="s">
        <v>237</v>
      </c>
      <c r="D2013" s="69" t="s">
        <v>238</v>
      </c>
      <c r="E2013" s="69"/>
      <c r="F2013" s="68">
        <v>0</v>
      </c>
      <c r="G2013" s="68">
        <v>0</v>
      </c>
      <c r="H2013" s="68">
        <v>0</v>
      </c>
      <c r="I2013" s="68">
        <v>0</v>
      </c>
      <c r="J2013" s="68">
        <v>0</v>
      </c>
      <c r="K2013" s="68">
        <v>0</v>
      </c>
      <c r="L2013" s="68">
        <v>0</v>
      </c>
      <c r="M2013" s="68">
        <v>0</v>
      </c>
      <c r="N2013" s="68">
        <v>0</v>
      </c>
    </row>
    <row r="2016" spans="1:14" x14ac:dyDescent="0.25">
      <c r="A2016" s="67" t="s">
        <v>346</v>
      </c>
    </row>
    <row r="2017" spans="1:14" x14ac:dyDescent="0.25">
      <c r="A2017" s="69" t="s">
        <v>0</v>
      </c>
      <c r="B2017" s="69" t="s">
        <v>162</v>
      </c>
      <c r="C2017" s="69" t="s">
        <v>115</v>
      </c>
      <c r="D2017" s="67" t="s">
        <v>129</v>
      </c>
      <c r="E2017" s="67"/>
      <c r="F2017" s="68" t="s">
        <v>163</v>
      </c>
      <c r="G2017" s="68" t="s">
        <v>164</v>
      </c>
      <c r="H2017" s="68" t="s">
        <v>165</v>
      </c>
      <c r="I2017" s="68" t="s">
        <v>166</v>
      </c>
      <c r="J2017" s="68" t="s">
        <v>167</v>
      </c>
      <c r="K2017" s="68" t="s">
        <v>168</v>
      </c>
      <c r="L2017" s="68" t="s">
        <v>169</v>
      </c>
      <c r="M2017" s="68" t="s">
        <v>170</v>
      </c>
      <c r="N2017" s="68" t="s">
        <v>1</v>
      </c>
    </row>
    <row r="2018" spans="1:14" x14ac:dyDescent="0.25">
      <c r="A2018" s="69" t="s">
        <v>347</v>
      </c>
      <c r="B2018" s="69" t="s">
        <v>348</v>
      </c>
      <c r="C2018" s="69" t="s">
        <v>172</v>
      </c>
      <c r="D2018" s="69" t="s">
        <v>173</v>
      </c>
      <c r="E2018" s="69"/>
      <c r="F2018" s="68">
        <v>0</v>
      </c>
      <c r="G2018" s="68">
        <v>0</v>
      </c>
      <c r="H2018" s="68">
        <v>0</v>
      </c>
      <c r="I2018" s="68">
        <v>0</v>
      </c>
      <c r="J2018" s="68">
        <v>0</v>
      </c>
      <c r="K2018" s="68">
        <v>0</v>
      </c>
      <c r="L2018" s="68">
        <v>0</v>
      </c>
      <c r="M2018" s="68">
        <v>0</v>
      </c>
      <c r="N2018" s="68">
        <v>0</v>
      </c>
    </row>
    <row r="2019" spans="1:14" x14ac:dyDescent="0.25">
      <c r="A2019" s="69" t="s">
        <v>347</v>
      </c>
      <c r="B2019" s="69" t="s">
        <v>348</v>
      </c>
      <c r="C2019" s="69" t="s">
        <v>174</v>
      </c>
      <c r="D2019" s="69" t="s">
        <v>175</v>
      </c>
      <c r="E2019" s="69"/>
      <c r="F2019" s="68">
        <v>0</v>
      </c>
      <c r="G2019" s="68">
        <v>0</v>
      </c>
      <c r="H2019" s="68">
        <v>0</v>
      </c>
      <c r="I2019" s="68">
        <v>0</v>
      </c>
      <c r="J2019" s="68">
        <v>28032</v>
      </c>
      <c r="K2019" s="68">
        <v>0</v>
      </c>
      <c r="L2019" s="68">
        <v>0</v>
      </c>
      <c r="M2019" s="68">
        <v>0</v>
      </c>
      <c r="N2019" s="68">
        <v>28032</v>
      </c>
    </row>
    <row r="2020" spans="1:14" x14ac:dyDescent="0.25">
      <c r="A2020" s="69" t="s">
        <v>347</v>
      </c>
      <c r="B2020" s="69" t="s">
        <v>348</v>
      </c>
      <c r="C2020" s="69" t="s">
        <v>176</v>
      </c>
      <c r="D2020" s="69" t="s">
        <v>177</v>
      </c>
      <c r="E2020" s="69"/>
      <c r="F2020" s="68">
        <v>0</v>
      </c>
      <c r="G2020" s="68">
        <v>0</v>
      </c>
      <c r="H2020" s="68">
        <v>0</v>
      </c>
      <c r="I2020" s="68">
        <v>0</v>
      </c>
      <c r="J2020" s="68">
        <v>0</v>
      </c>
      <c r="K2020" s="68">
        <v>0</v>
      </c>
      <c r="L2020" s="68">
        <v>0</v>
      </c>
      <c r="M2020" s="68">
        <v>0</v>
      </c>
      <c r="N2020" s="68">
        <v>0</v>
      </c>
    </row>
    <row r="2021" spans="1:14" x14ac:dyDescent="0.25">
      <c r="A2021" s="69" t="s">
        <v>347</v>
      </c>
      <c r="B2021" s="69" t="s">
        <v>348</v>
      </c>
      <c r="C2021" s="69" t="s">
        <v>178</v>
      </c>
      <c r="D2021" s="69" t="s">
        <v>179</v>
      </c>
      <c r="E2021" s="69"/>
      <c r="F2021" s="68">
        <v>0</v>
      </c>
      <c r="G2021" s="68">
        <v>0</v>
      </c>
      <c r="H2021" s="68">
        <v>0</v>
      </c>
      <c r="I2021" s="68">
        <v>0</v>
      </c>
      <c r="J2021" s="68">
        <v>0</v>
      </c>
      <c r="K2021" s="68">
        <v>1920</v>
      </c>
      <c r="L2021" s="68">
        <v>0</v>
      </c>
      <c r="M2021" s="68">
        <v>0</v>
      </c>
      <c r="N2021" s="68">
        <v>1920</v>
      </c>
    </row>
    <row r="2022" spans="1:14" x14ac:dyDescent="0.25">
      <c r="A2022" s="69" t="s">
        <v>347</v>
      </c>
      <c r="B2022" s="69" t="s">
        <v>348</v>
      </c>
      <c r="C2022" s="69" t="s">
        <v>180</v>
      </c>
      <c r="D2022" s="69" t="s">
        <v>181</v>
      </c>
      <c r="E2022" s="69"/>
      <c r="F2022" s="68">
        <v>0</v>
      </c>
      <c r="G2022" s="68">
        <v>0</v>
      </c>
      <c r="H2022" s="68">
        <v>0</v>
      </c>
      <c r="I2022" s="68">
        <v>0</v>
      </c>
      <c r="J2022" s="68">
        <v>0</v>
      </c>
      <c r="K2022" s="68">
        <v>0</v>
      </c>
      <c r="L2022" s="68">
        <v>0</v>
      </c>
      <c r="M2022" s="68">
        <v>0</v>
      </c>
      <c r="N2022" s="68">
        <v>0</v>
      </c>
    </row>
    <row r="2023" spans="1:14" x14ac:dyDescent="0.25">
      <c r="A2023" s="69" t="s">
        <v>347</v>
      </c>
      <c r="B2023" s="69" t="s">
        <v>348</v>
      </c>
      <c r="C2023" s="69" t="s">
        <v>182</v>
      </c>
      <c r="D2023" s="69" t="s">
        <v>183</v>
      </c>
      <c r="E2023" s="69"/>
      <c r="F2023" s="68">
        <v>0</v>
      </c>
      <c r="G2023" s="68">
        <v>0</v>
      </c>
      <c r="H2023" s="68">
        <v>0</v>
      </c>
      <c r="I2023" s="68">
        <v>0</v>
      </c>
      <c r="J2023" s="68">
        <v>0</v>
      </c>
      <c r="K2023" s="68">
        <v>0</v>
      </c>
      <c r="L2023" s="68">
        <v>0</v>
      </c>
      <c r="M2023" s="68">
        <v>0</v>
      </c>
      <c r="N2023" s="68">
        <v>0</v>
      </c>
    </row>
    <row r="2024" spans="1:14" x14ac:dyDescent="0.25">
      <c r="A2024" s="69" t="s">
        <v>347</v>
      </c>
      <c r="B2024" s="69" t="s">
        <v>348</v>
      </c>
      <c r="C2024" s="69" t="s">
        <v>184</v>
      </c>
      <c r="D2024" s="69" t="s">
        <v>185</v>
      </c>
      <c r="E2024" s="69"/>
      <c r="F2024" s="68">
        <v>0</v>
      </c>
      <c r="G2024" s="68">
        <v>0</v>
      </c>
      <c r="H2024" s="68">
        <v>0</v>
      </c>
      <c r="I2024" s="68">
        <v>0</v>
      </c>
      <c r="J2024" s="68">
        <v>0</v>
      </c>
      <c r="K2024" s="68">
        <v>0</v>
      </c>
      <c r="L2024" s="68">
        <v>0</v>
      </c>
      <c r="M2024" s="68">
        <v>0</v>
      </c>
      <c r="N2024" s="68">
        <v>0</v>
      </c>
    </row>
    <row r="2025" spans="1:14" x14ac:dyDescent="0.25">
      <c r="A2025" s="69" t="s">
        <v>347</v>
      </c>
      <c r="B2025" s="69" t="s">
        <v>348</v>
      </c>
      <c r="C2025" s="69" t="s">
        <v>186</v>
      </c>
      <c r="D2025" s="69" t="s">
        <v>187</v>
      </c>
      <c r="E2025" s="69"/>
      <c r="F2025" s="68">
        <v>0</v>
      </c>
      <c r="G2025" s="68">
        <v>0</v>
      </c>
      <c r="H2025" s="68">
        <v>0</v>
      </c>
      <c r="I2025" s="68">
        <v>0</v>
      </c>
      <c r="J2025" s="68">
        <v>0</v>
      </c>
      <c r="K2025" s="68">
        <v>0</v>
      </c>
      <c r="L2025" s="68">
        <v>0</v>
      </c>
      <c r="M2025" s="68">
        <v>0</v>
      </c>
      <c r="N2025" s="68">
        <v>0</v>
      </c>
    </row>
    <row r="2026" spans="1:14" x14ac:dyDescent="0.25">
      <c r="A2026" s="69" t="s">
        <v>347</v>
      </c>
      <c r="B2026" s="69" t="s">
        <v>348</v>
      </c>
      <c r="C2026" s="69" t="s">
        <v>188</v>
      </c>
      <c r="D2026" s="69" t="s">
        <v>189</v>
      </c>
      <c r="E2026" s="69"/>
      <c r="F2026" s="68">
        <v>0</v>
      </c>
      <c r="G2026" s="68">
        <v>0</v>
      </c>
      <c r="H2026" s="68">
        <v>0</v>
      </c>
      <c r="I2026" s="68">
        <v>0</v>
      </c>
      <c r="J2026" s="68">
        <v>0</v>
      </c>
      <c r="K2026" s="68">
        <v>0</v>
      </c>
      <c r="L2026" s="68">
        <v>0</v>
      </c>
      <c r="M2026" s="68">
        <v>0</v>
      </c>
      <c r="N2026" s="68">
        <v>0</v>
      </c>
    </row>
    <row r="2027" spans="1:14" x14ac:dyDescent="0.25">
      <c r="A2027" s="69" t="s">
        <v>347</v>
      </c>
      <c r="B2027" s="69" t="s">
        <v>348</v>
      </c>
      <c r="C2027" s="69" t="s">
        <v>190</v>
      </c>
      <c r="D2027" s="69" t="s">
        <v>191</v>
      </c>
      <c r="E2027" s="69"/>
      <c r="F2027" s="68">
        <v>0</v>
      </c>
      <c r="G2027" s="68">
        <v>0</v>
      </c>
      <c r="H2027" s="68">
        <v>0</v>
      </c>
      <c r="I2027" s="68">
        <v>0</v>
      </c>
      <c r="J2027" s="68">
        <v>0</v>
      </c>
      <c r="K2027" s="68">
        <v>0</v>
      </c>
      <c r="L2027" s="68">
        <v>0</v>
      </c>
      <c r="M2027" s="68">
        <v>0</v>
      </c>
      <c r="N2027" s="68">
        <v>0</v>
      </c>
    </row>
    <row r="2028" spans="1:14" x14ac:dyDescent="0.25">
      <c r="A2028" s="69" t="s">
        <v>347</v>
      </c>
      <c r="B2028" s="69" t="s">
        <v>348</v>
      </c>
      <c r="C2028" s="69" t="s">
        <v>192</v>
      </c>
      <c r="D2028" s="69" t="s">
        <v>193</v>
      </c>
      <c r="E2028" s="69"/>
      <c r="F2028" s="68">
        <v>0</v>
      </c>
      <c r="G2028" s="68">
        <v>0</v>
      </c>
      <c r="H2028" s="68">
        <v>0</v>
      </c>
      <c r="I2028" s="68">
        <v>0</v>
      </c>
      <c r="J2028" s="68">
        <v>0</v>
      </c>
      <c r="K2028" s="68">
        <v>54064</v>
      </c>
      <c r="L2028" s="68">
        <v>0</v>
      </c>
      <c r="M2028" s="68">
        <v>0</v>
      </c>
      <c r="N2028" s="68">
        <v>54064</v>
      </c>
    </row>
    <row r="2029" spans="1:14" x14ac:dyDescent="0.25">
      <c r="A2029" s="69" t="s">
        <v>347</v>
      </c>
      <c r="B2029" s="69" t="s">
        <v>348</v>
      </c>
      <c r="C2029" s="69" t="s">
        <v>194</v>
      </c>
      <c r="D2029" s="69" t="s">
        <v>195</v>
      </c>
      <c r="E2029" s="69"/>
      <c r="F2029" s="68">
        <v>1392</v>
      </c>
      <c r="G2029" s="68">
        <v>0</v>
      </c>
      <c r="H2029" s="68">
        <v>0</v>
      </c>
      <c r="I2029" s="68">
        <v>6436</v>
      </c>
      <c r="J2029" s="68">
        <v>0</v>
      </c>
      <c r="K2029" s="68">
        <v>0</v>
      </c>
      <c r="L2029" s="68">
        <v>0</v>
      </c>
      <c r="M2029" s="68">
        <v>0</v>
      </c>
      <c r="N2029" s="68">
        <v>7828</v>
      </c>
    </row>
    <row r="2030" spans="1:14" x14ac:dyDescent="0.25">
      <c r="A2030" s="69" t="s">
        <v>347</v>
      </c>
      <c r="B2030" s="69" t="s">
        <v>348</v>
      </c>
      <c r="C2030" s="69" t="s">
        <v>196</v>
      </c>
      <c r="D2030" s="69" t="s">
        <v>197</v>
      </c>
      <c r="E2030" s="69"/>
      <c r="F2030" s="68">
        <v>0</v>
      </c>
      <c r="G2030" s="68">
        <v>0</v>
      </c>
      <c r="H2030" s="68">
        <v>0</v>
      </c>
      <c r="I2030" s="68">
        <v>0</v>
      </c>
      <c r="J2030" s="68">
        <v>0</v>
      </c>
      <c r="K2030" s="68">
        <v>0</v>
      </c>
      <c r="L2030" s="68">
        <v>0</v>
      </c>
      <c r="M2030" s="68">
        <v>0</v>
      </c>
      <c r="N2030" s="68">
        <v>0</v>
      </c>
    </row>
    <row r="2031" spans="1:14" x14ac:dyDescent="0.25">
      <c r="A2031" s="69" t="s">
        <v>347</v>
      </c>
      <c r="B2031" s="69" t="s">
        <v>348</v>
      </c>
      <c r="C2031" s="69" t="s">
        <v>198</v>
      </c>
      <c r="D2031" s="69" t="s">
        <v>199</v>
      </c>
      <c r="E2031" s="69"/>
      <c r="F2031" s="68">
        <v>0</v>
      </c>
      <c r="G2031" s="68">
        <v>0</v>
      </c>
      <c r="H2031" s="68">
        <v>0</v>
      </c>
      <c r="I2031" s="68">
        <v>0</v>
      </c>
      <c r="J2031" s="68">
        <v>0</v>
      </c>
      <c r="K2031" s="68">
        <v>64960</v>
      </c>
      <c r="L2031" s="68">
        <v>0</v>
      </c>
      <c r="M2031" s="68">
        <v>0</v>
      </c>
      <c r="N2031" s="68">
        <v>64960</v>
      </c>
    </row>
    <row r="2032" spans="1:14" x14ac:dyDescent="0.25">
      <c r="A2032" s="69" t="s">
        <v>347</v>
      </c>
      <c r="B2032" s="69" t="s">
        <v>348</v>
      </c>
      <c r="C2032" s="69" t="s">
        <v>200</v>
      </c>
      <c r="D2032" s="69" t="s">
        <v>201</v>
      </c>
      <c r="E2032" s="69"/>
      <c r="F2032" s="68">
        <v>0</v>
      </c>
      <c r="G2032" s="68">
        <v>0</v>
      </c>
      <c r="H2032" s="68">
        <v>0</v>
      </c>
      <c r="I2032" s="68">
        <v>0</v>
      </c>
      <c r="J2032" s="68">
        <v>0</v>
      </c>
      <c r="K2032" s="68">
        <v>0</v>
      </c>
      <c r="L2032" s="68">
        <v>0</v>
      </c>
      <c r="M2032" s="68">
        <v>0</v>
      </c>
      <c r="N2032" s="68">
        <v>0</v>
      </c>
    </row>
    <row r="2033" spans="1:14" x14ac:dyDescent="0.25">
      <c r="A2033" s="69" t="s">
        <v>347</v>
      </c>
      <c r="B2033" s="69" t="s">
        <v>348</v>
      </c>
      <c r="C2033" s="69" t="s">
        <v>202</v>
      </c>
      <c r="D2033" s="69" t="s">
        <v>203</v>
      </c>
      <c r="E2033" s="69"/>
      <c r="F2033" s="68">
        <v>0</v>
      </c>
      <c r="G2033" s="68">
        <v>0</v>
      </c>
      <c r="H2033" s="68">
        <v>0</v>
      </c>
      <c r="I2033" s="68">
        <v>0</v>
      </c>
      <c r="J2033" s="68">
        <v>0</v>
      </c>
      <c r="K2033" s="68">
        <v>2848</v>
      </c>
      <c r="L2033" s="68">
        <v>0</v>
      </c>
      <c r="M2033" s="68">
        <v>0</v>
      </c>
      <c r="N2033" s="68">
        <v>2848</v>
      </c>
    </row>
    <row r="2034" spans="1:14" x14ac:dyDescent="0.25">
      <c r="A2034" s="69" t="s">
        <v>347</v>
      </c>
      <c r="B2034" s="69" t="s">
        <v>348</v>
      </c>
      <c r="C2034" s="69" t="s">
        <v>204</v>
      </c>
      <c r="D2034" s="69" t="s">
        <v>205</v>
      </c>
      <c r="E2034" s="69"/>
      <c r="F2034" s="68">
        <v>0</v>
      </c>
      <c r="G2034" s="68">
        <v>0</v>
      </c>
      <c r="H2034" s="68">
        <v>0</v>
      </c>
      <c r="I2034" s="68">
        <v>0</v>
      </c>
      <c r="J2034" s="68">
        <v>0</v>
      </c>
      <c r="K2034" s="68">
        <v>0</v>
      </c>
      <c r="L2034" s="68">
        <v>0</v>
      </c>
      <c r="M2034" s="68">
        <v>0</v>
      </c>
      <c r="N2034" s="68">
        <v>0</v>
      </c>
    </row>
    <row r="2035" spans="1:14" x14ac:dyDescent="0.25">
      <c r="A2035" s="69" t="s">
        <v>347</v>
      </c>
      <c r="B2035" s="69" t="s">
        <v>348</v>
      </c>
      <c r="C2035" s="69" t="s">
        <v>206</v>
      </c>
      <c r="D2035" s="69" t="s">
        <v>207</v>
      </c>
      <c r="E2035" s="69"/>
      <c r="F2035" s="68">
        <v>0</v>
      </c>
      <c r="G2035" s="68">
        <v>0</v>
      </c>
      <c r="H2035" s="68">
        <v>0</v>
      </c>
      <c r="I2035" s="68">
        <v>0</v>
      </c>
      <c r="J2035" s="68">
        <v>0</v>
      </c>
      <c r="K2035" s="68">
        <v>36816</v>
      </c>
      <c r="L2035" s="68">
        <v>0</v>
      </c>
      <c r="M2035" s="68">
        <v>0</v>
      </c>
      <c r="N2035" s="68">
        <v>36816</v>
      </c>
    </row>
    <row r="2036" spans="1:14" x14ac:dyDescent="0.25">
      <c r="A2036" s="69" t="s">
        <v>347</v>
      </c>
      <c r="B2036" s="69" t="s">
        <v>348</v>
      </c>
      <c r="C2036" s="69" t="s">
        <v>208</v>
      </c>
      <c r="D2036" s="69" t="s">
        <v>209</v>
      </c>
      <c r="E2036" s="69"/>
      <c r="F2036" s="68">
        <v>0</v>
      </c>
      <c r="G2036" s="68">
        <v>1008</v>
      </c>
      <c r="H2036" s="68">
        <v>2572</v>
      </c>
      <c r="I2036" s="68">
        <v>0</v>
      </c>
      <c r="J2036" s="68">
        <v>0</v>
      </c>
      <c r="K2036" s="68">
        <v>2160</v>
      </c>
      <c r="L2036" s="68">
        <v>0</v>
      </c>
      <c r="M2036" s="68">
        <v>0</v>
      </c>
      <c r="N2036" s="68">
        <v>5740</v>
      </c>
    </row>
    <row r="2037" spans="1:14" x14ac:dyDescent="0.25">
      <c r="A2037" s="69" t="s">
        <v>347</v>
      </c>
      <c r="B2037" s="69" t="s">
        <v>348</v>
      </c>
      <c r="C2037" s="69" t="s">
        <v>210</v>
      </c>
      <c r="D2037" s="69" t="s">
        <v>211</v>
      </c>
      <c r="E2037" s="69"/>
      <c r="F2037" s="68">
        <v>0</v>
      </c>
      <c r="G2037" s="68">
        <v>0</v>
      </c>
      <c r="H2037" s="68">
        <v>0</v>
      </c>
      <c r="I2037" s="68">
        <v>0</v>
      </c>
      <c r="J2037" s="68">
        <v>23232</v>
      </c>
      <c r="K2037" s="68">
        <v>0</v>
      </c>
      <c r="L2037" s="68">
        <v>0</v>
      </c>
      <c r="M2037" s="68">
        <v>0</v>
      </c>
      <c r="N2037" s="68">
        <v>23232</v>
      </c>
    </row>
    <row r="2038" spans="1:14" x14ac:dyDescent="0.25">
      <c r="A2038" s="69" t="s">
        <v>347</v>
      </c>
      <c r="B2038" s="69" t="s">
        <v>348</v>
      </c>
      <c r="C2038" s="69" t="s">
        <v>212</v>
      </c>
      <c r="D2038" s="69" t="s">
        <v>213</v>
      </c>
      <c r="E2038" s="69"/>
      <c r="F2038" s="68">
        <v>0</v>
      </c>
      <c r="G2038" s="68">
        <v>0</v>
      </c>
      <c r="H2038" s="68">
        <v>0</v>
      </c>
      <c r="I2038" s="68">
        <v>0</v>
      </c>
      <c r="J2038" s="68">
        <v>49856</v>
      </c>
      <c r="K2038" s="68">
        <v>0</v>
      </c>
      <c r="L2038" s="68">
        <v>0</v>
      </c>
      <c r="M2038" s="68">
        <v>0</v>
      </c>
      <c r="N2038" s="68">
        <v>49856</v>
      </c>
    </row>
    <row r="2039" spans="1:14" x14ac:dyDescent="0.25">
      <c r="A2039" s="69" t="s">
        <v>347</v>
      </c>
      <c r="B2039" s="69" t="s">
        <v>348</v>
      </c>
      <c r="C2039" s="69" t="s">
        <v>214</v>
      </c>
      <c r="D2039" s="69" t="s">
        <v>215</v>
      </c>
      <c r="E2039" s="69"/>
      <c r="F2039" s="68">
        <v>0</v>
      </c>
      <c r="G2039" s="68">
        <v>0</v>
      </c>
      <c r="H2039" s="68">
        <v>0</v>
      </c>
      <c r="I2039" s="68">
        <v>0</v>
      </c>
      <c r="J2039" s="68">
        <v>0</v>
      </c>
      <c r="K2039" s="68">
        <v>0</v>
      </c>
      <c r="L2039" s="68">
        <v>0</v>
      </c>
      <c r="M2039" s="68">
        <v>0</v>
      </c>
      <c r="N2039" s="68">
        <v>0</v>
      </c>
    </row>
    <row r="2040" spans="1:14" x14ac:dyDescent="0.25">
      <c r="A2040" s="69" t="s">
        <v>347</v>
      </c>
      <c r="B2040" s="69" t="s">
        <v>348</v>
      </c>
      <c r="C2040" s="69" t="s">
        <v>216</v>
      </c>
      <c r="D2040" s="69" t="s">
        <v>217</v>
      </c>
      <c r="E2040" s="69"/>
      <c r="F2040" s="68">
        <v>0</v>
      </c>
      <c r="G2040" s="68">
        <v>0</v>
      </c>
      <c r="H2040" s="68">
        <v>0</v>
      </c>
      <c r="I2040" s="68">
        <v>0</v>
      </c>
      <c r="J2040" s="68">
        <v>0</v>
      </c>
      <c r="K2040" s="68">
        <v>0</v>
      </c>
      <c r="L2040" s="68">
        <v>0</v>
      </c>
      <c r="M2040" s="68">
        <v>0</v>
      </c>
      <c r="N2040" s="68">
        <v>0</v>
      </c>
    </row>
    <row r="2041" spans="1:14" x14ac:dyDescent="0.25">
      <c r="A2041" s="69" t="s">
        <v>347</v>
      </c>
      <c r="B2041" s="69" t="s">
        <v>348</v>
      </c>
      <c r="C2041" s="69" t="s">
        <v>218</v>
      </c>
      <c r="D2041" s="69" t="s">
        <v>219</v>
      </c>
      <c r="E2041" s="69"/>
      <c r="F2041" s="68">
        <v>0</v>
      </c>
      <c r="G2041" s="68">
        <v>0</v>
      </c>
      <c r="H2041" s="68">
        <v>0</v>
      </c>
      <c r="I2041" s="68">
        <v>0</v>
      </c>
      <c r="J2041" s="68">
        <v>0</v>
      </c>
      <c r="K2041" s="68">
        <v>0</v>
      </c>
      <c r="L2041" s="68">
        <v>0</v>
      </c>
      <c r="M2041" s="68">
        <v>0</v>
      </c>
      <c r="N2041" s="68">
        <v>0</v>
      </c>
    </row>
    <row r="2042" spans="1:14" x14ac:dyDescent="0.25">
      <c r="A2042" s="69" t="s">
        <v>347</v>
      </c>
      <c r="B2042" s="69" t="s">
        <v>348</v>
      </c>
      <c r="C2042" s="69" t="s">
        <v>220</v>
      </c>
      <c r="D2042" s="69" t="s">
        <v>221</v>
      </c>
      <c r="E2042" s="69"/>
      <c r="F2042" s="68">
        <v>384</v>
      </c>
      <c r="G2042" s="68">
        <v>0</v>
      </c>
      <c r="H2042" s="68">
        <v>0</v>
      </c>
      <c r="I2042" s="68">
        <v>0</v>
      </c>
      <c r="J2042" s="68">
        <v>0</v>
      </c>
      <c r="K2042" s="68">
        <v>0</v>
      </c>
      <c r="L2042" s="68">
        <v>0</v>
      </c>
      <c r="M2042" s="68">
        <v>0</v>
      </c>
      <c r="N2042" s="68">
        <v>384</v>
      </c>
    </row>
    <row r="2043" spans="1:14" x14ac:dyDescent="0.25">
      <c r="A2043" s="69" t="s">
        <v>347</v>
      </c>
      <c r="B2043" s="69" t="s">
        <v>348</v>
      </c>
      <c r="C2043" s="69" t="s">
        <v>222</v>
      </c>
      <c r="D2043" s="69" t="s">
        <v>223</v>
      </c>
      <c r="E2043" s="69"/>
      <c r="F2043" s="68">
        <v>0</v>
      </c>
      <c r="G2043" s="68">
        <v>0</v>
      </c>
      <c r="H2043" s="68">
        <v>0</v>
      </c>
      <c r="I2043" s="68">
        <v>0</v>
      </c>
      <c r="J2043" s="68">
        <v>0</v>
      </c>
      <c r="K2043" s="68">
        <v>0</v>
      </c>
      <c r="L2043" s="68">
        <v>0</v>
      </c>
      <c r="M2043" s="68">
        <v>0</v>
      </c>
      <c r="N2043" s="68">
        <v>0</v>
      </c>
    </row>
    <row r="2044" spans="1:14" x14ac:dyDescent="0.25">
      <c r="A2044" s="69" t="s">
        <v>347</v>
      </c>
      <c r="B2044" s="69" t="s">
        <v>348</v>
      </c>
      <c r="C2044" s="69" t="s">
        <v>224</v>
      </c>
      <c r="D2044" s="69" t="s">
        <v>225</v>
      </c>
      <c r="E2044" s="69"/>
      <c r="F2044" s="68">
        <v>0</v>
      </c>
      <c r="G2044" s="68">
        <v>0</v>
      </c>
      <c r="H2044" s="68">
        <v>0</v>
      </c>
      <c r="I2044" s="68">
        <v>0</v>
      </c>
      <c r="J2044" s="68">
        <v>0</v>
      </c>
      <c r="K2044" s="68">
        <v>0</v>
      </c>
      <c r="L2044" s="68">
        <v>0</v>
      </c>
      <c r="M2044" s="68">
        <v>0</v>
      </c>
      <c r="N2044" s="68">
        <v>0</v>
      </c>
    </row>
    <row r="2045" spans="1:14" x14ac:dyDescent="0.25">
      <c r="A2045" s="69" t="s">
        <v>347</v>
      </c>
      <c r="B2045" s="69" t="s">
        <v>348</v>
      </c>
      <c r="C2045" s="69" t="s">
        <v>226</v>
      </c>
      <c r="D2045" s="69" t="s">
        <v>227</v>
      </c>
      <c r="E2045" s="69"/>
      <c r="F2045" s="68">
        <v>1776</v>
      </c>
      <c r="G2045" s="68">
        <v>1008</v>
      </c>
      <c r="H2045" s="68">
        <v>2572</v>
      </c>
      <c r="I2045" s="68">
        <v>6436</v>
      </c>
      <c r="J2045" s="68">
        <v>101120</v>
      </c>
      <c r="K2045" s="68">
        <v>162768</v>
      </c>
      <c r="L2045" s="68">
        <v>0</v>
      </c>
      <c r="M2045" s="68">
        <v>0</v>
      </c>
      <c r="N2045" s="68">
        <v>275680</v>
      </c>
    </row>
    <row r="2046" spans="1:14" x14ac:dyDescent="0.25">
      <c r="D2046" s="67" t="s">
        <v>228</v>
      </c>
      <c r="E2046" s="67"/>
    </row>
    <row r="2047" spans="1:14" x14ac:dyDescent="0.25">
      <c r="A2047" s="69" t="s">
        <v>347</v>
      </c>
      <c r="B2047" s="69" t="s">
        <v>348</v>
      </c>
      <c r="C2047" s="69" t="s">
        <v>229</v>
      </c>
      <c r="D2047" s="69" t="s">
        <v>230</v>
      </c>
      <c r="E2047" s="69"/>
      <c r="F2047" s="68">
        <v>0</v>
      </c>
      <c r="G2047" s="68">
        <v>0</v>
      </c>
      <c r="H2047" s="68">
        <v>0</v>
      </c>
      <c r="I2047" s="68">
        <v>0</v>
      </c>
      <c r="J2047" s="68">
        <v>0</v>
      </c>
      <c r="K2047" s="68">
        <v>0</v>
      </c>
      <c r="L2047" s="68">
        <v>0</v>
      </c>
      <c r="M2047" s="68">
        <v>0</v>
      </c>
      <c r="N2047" s="68">
        <v>0</v>
      </c>
    </row>
    <row r="2048" spans="1:14" x14ac:dyDescent="0.25">
      <c r="A2048" s="69" t="s">
        <v>347</v>
      </c>
      <c r="B2048" s="69" t="s">
        <v>348</v>
      </c>
      <c r="C2048" s="69" t="s">
        <v>231</v>
      </c>
      <c r="D2048" s="69" t="s">
        <v>232</v>
      </c>
      <c r="E2048" s="69"/>
      <c r="F2048" s="68">
        <v>0</v>
      </c>
      <c r="G2048" s="68">
        <v>0</v>
      </c>
      <c r="H2048" s="68">
        <v>0</v>
      </c>
      <c r="I2048" s="68">
        <v>0</v>
      </c>
      <c r="J2048" s="68">
        <v>0</v>
      </c>
      <c r="K2048" s="68">
        <v>0</v>
      </c>
      <c r="L2048" s="68">
        <v>0</v>
      </c>
      <c r="M2048" s="68">
        <v>0</v>
      </c>
      <c r="N2048" s="68">
        <v>0</v>
      </c>
    </row>
    <row r="2049" spans="1:14" x14ac:dyDescent="0.25">
      <c r="A2049" s="69" t="s">
        <v>347</v>
      </c>
      <c r="B2049" s="69" t="s">
        <v>348</v>
      </c>
      <c r="C2049" s="69" t="s">
        <v>233</v>
      </c>
      <c r="D2049" s="69" t="s">
        <v>234</v>
      </c>
      <c r="E2049" s="69"/>
      <c r="F2049" s="68">
        <v>0</v>
      </c>
      <c r="G2049" s="68">
        <v>0</v>
      </c>
      <c r="H2049" s="68">
        <v>0</v>
      </c>
      <c r="I2049" s="68">
        <v>0</v>
      </c>
      <c r="J2049" s="68">
        <v>0</v>
      </c>
      <c r="K2049" s="68">
        <v>0</v>
      </c>
      <c r="L2049" s="68">
        <v>0</v>
      </c>
      <c r="M2049" s="68">
        <v>0</v>
      </c>
      <c r="N2049" s="68">
        <v>0</v>
      </c>
    </row>
    <row r="2050" spans="1:14" x14ac:dyDescent="0.25">
      <c r="A2050" s="69" t="s">
        <v>347</v>
      </c>
      <c r="B2050" s="69" t="s">
        <v>348</v>
      </c>
      <c r="C2050" s="69" t="s">
        <v>235</v>
      </c>
      <c r="D2050" s="69" t="s">
        <v>236</v>
      </c>
      <c r="E2050" s="69"/>
      <c r="F2050" s="68">
        <v>0</v>
      </c>
      <c r="G2050" s="68">
        <v>0</v>
      </c>
      <c r="H2050" s="68">
        <v>0</v>
      </c>
      <c r="I2050" s="68">
        <v>0</v>
      </c>
      <c r="J2050" s="68">
        <v>0</v>
      </c>
      <c r="K2050" s="68">
        <v>0</v>
      </c>
      <c r="L2050" s="68">
        <v>0</v>
      </c>
      <c r="M2050" s="68">
        <v>0</v>
      </c>
      <c r="N2050" s="68">
        <v>0</v>
      </c>
    </row>
    <row r="2051" spans="1:14" x14ac:dyDescent="0.25">
      <c r="A2051" s="69" t="s">
        <v>347</v>
      </c>
      <c r="B2051" s="69" t="s">
        <v>348</v>
      </c>
      <c r="C2051" s="69" t="s">
        <v>237</v>
      </c>
      <c r="D2051" s="69" t="s">
        <v>238</v>
      </c>
      <c r="E2051" s="69"/>
      <c r="F2051" s="68">
        <v>0</v>
      </c>
      <c r="G2051" s="68">
        <v>0</v>
      </c>
      <c r="H2051" s="68">
        <v>0</v>
      </c>
      <c r="I2051" s="68">
        <v>0</v>
      </c>
      <c r="J2051" s="68">
        <v>0</v>
      </c>
      <c r="K2051" s="68">
        <v>0</v>
      </c>
      <c r="L2051" s="68">
        <v>0</v>
      </c>
      <c r="M2051" s="68">
        <v>0</v>
      </c>
      <c r="N2051" s="68">
        <v>0</v>
      </c>
    </row>
    <row r="2054" spans="1:14" x14ac:dyDescent="0.25">
      <c r="A2054" s="67" t="s">
        <v>349</v>
      </c>
    </row>
    <row r="2055" spans="1:14" x14ac:dyDescent="0.25">
      <c r="A2055" s="69" t="s">
        <v>0</v>
      </c>
      <c r="B2055" s="69" t="s">
        <v>162</v>
      </c>
      <c r="C2055" s="69" t="s">
        <v>115</v>
      </c>
      <c r="D2055" s="67" t="s">
        <v>129</v>
      </c>
      <c r="E2055" s="67"/>
      <c r="F2055" s="68" t="s">
        <v>163</v>
      </c>
      <c r="G2055" s="68" t="s">
        <v>164</v>
      </c>
      <c r="H2055" s="68" t="s">
        <v>165</v>
      </c>
      <c r="I2055" s="68" t="s">
        <v>166</v>
      </c>
      <c r="J2055" s="68" t="s">
        <v>167</v>
      </c>
      <c r="K2055" s="68" t="s">
        <v>168</v>
      </c>
      <c r="L2055" s="68" t="s">
        <v>169</v>
      </c>
      <c r="M2055" s="68" t="s">
        <v>170</v>
      </c>
      <c r="N2055" s="68" t="s">
        <v>1</v>
      </c>
    </row>
    <row r="2056" spans="1:14" x14ac:dyDescent="0.25">
      <c r="A2056" s="69" t="s">
        <v>350</v>
      </c>
      <c r="B2056" s="69" t="s">
        <v>348</v>
      </c>
      <c r="C2056" s="69" t="s">
        <v>172</v>
      </c>
      <c r="D2056" s="69" t="s">
        <v>173</v>
      </c>
      <c r="E2056" s="69"/>
      <c r="F2056" s="68">
        <v>0</v>
      </c>
      <c r="G2056" s="68">
        <v>0</v>
      </c>
      <c r="H2056" s="68">
        <v>0</v>
      </c>
      <c r="I2056" s="68">
        <v>0</v>
      </c>
      <c r="J2056" s="68">
        <v>0</v>
      </c>
      <c r="K2056" s="68">
        <v>0</v>
      </c>
      <c r="L2056" s="68">
        <v>0</v>
      </c>
      <c r="M2056" s="68">
        <v>0</v>
      </c>
      <c r="N2056" s="68">
        <v>0</v>
      </c>
    </row>
    <row r="2057" spans="1:14" x14ac:dyDescent="0.25">
      <c r="A2057" s="69" t="s">
        <v>350</v>
      </c>
      <c r="B2057" s="69" t="s">
        <v>348</v>
      </c>
      <c r="C2057" s="69" t="s">
        <v>174</v>
      </c>
      <c r="D2057" s="69" t="s">
        <v>175</v>
      </c>
      <c r="E2057" s="69"/>
      <c r="F2057" s="68">
        <v>0</v>
      </c>
      <c r="G2057" s="68">
        <v>0</v>
      </c>
      <c r="H2057" s="68">
        <v>0</v>
      </c>
      <c r="I2057" s="68">
        <v>0</v>
      </c>
      <c r="J2057" s="68">
        <v>672</v>
      </c>
      <c r="K2057" s="68">
        <v>0</v>
      </c>
      <c r="L2057" s="68">
        <v>0</v>
      </c>
      <c r="M2057" s="68">
        <v>0</v>
      </c>
      <c r="N2057" s="68">
        <v>672</v>
      </c>
    </row>
    <row r="2058" spans="1:14" x14ac:dyDescent="0.25">
      <c r="A2058" s="69" t="s">
        <v>350</v>
      </c>
      <c r="B2058" s="69" t="s">
        <v>348</v>
      </c>
      <c r="C2058" s="69" t="s">
        <v>176</v>
      </c>
      <c r="D2058" s="69" t="s">
        <v>177</v>
      </c>
      <c r="E2058" s="69"/>
      <c r="F2058" s="68">
        <v>0</v>
      </c>
      <c r="G2058" s="68">
        <v>33312</v>
      </c>
      <c r="H2058" s="68">
        <v>0</v>
      </c>
      <c r="I2058" s="68">
        <v>0</v>
      </c>
      <c r="J2058" s="68">
        <v>0</v>
      </c>
      <c r="K2058" s="68">
        <v>4864</v>
      </c>
      <c r="L2058" s="68">
        <v>0</v>
      </c>
      <c r="M2058" s="68">
        <v>0</v>
      </c>
      <c r="N2058" s="68">
        <v>38176</v>
      </c>
    </row>
    <row r="2059" spans="1:14" x14ac:dyDescent="0.25">
      <c r="A2059" s="69" t="s">
        <v>350</v>
      </c>
      <c r="B2059" s="69" t="s">
        <v>348</v>
      </c>
      <c r="C2059" s="69" t="s">
        <v>178</v>
      </c>
      <c r="D2059" s="69" t="s">
        <v>179</v>
      </c>
      <c r="E2059" s="69"/>
      <c r="F2059" s="68">
        <v>0</v>
      </c>
      <c r="G2059" s="68">
        <v>0</v>
      </c>
      <c r="H2059" s="68">
        <v>0</v>
      </c>
      <c r="I2059" s="68">
        <v>0</v>
      </c>
      <c r="J2059" s="68">
        <v>24224</v>
      </c>
      <c r="K2059" s="68">
        <v>60704</v>
      </c>
      <c r="L2059" s="68">
        <v>0</v>
      </c>
      <c r="M2059" s="68">
        <v>0</v>
      </c>
      <c r="N2059" s="68">
        <v>84928</v>
      </c>
    </row>
    <row r="2060" spans="1:14" x14ac:dyDescent="0.25">
      <c r="A2060" s="69" t="s">
        <v>350</v>
      </c>
      <c r="B2060" s="69" t="s">
        <v>348</v>
      </c>
      <c r="C2060" s="69" t="s">
        <v>180</v>
      </c>
      <c r="D2060" s="69" t="s">
        <v>181</v>
      </c>
      <c r="E2060" s="69"/>
      <c r="F2060" s="68">
        <v>0</v>
      </c>
      <c r="G2060" s="68">
        <v>0</v>
      </c>
      <c r="H2060" s="68">
        <v>0</v>
      </c>
      <c r="I2060" s="68">
        <v>0</v>
      </c>
      <c r="J2060" s="68">
        <v>0</v>
      </c>
      <c r="K2060" s="68">
        <v>0</v>
      </c>
      <c r="L2060" s="68">
        <v>0</v>
      </c>
      <c r="M2060" s="68">
        <v>0</v>
      </c>
      <c r="N2060" s="68">
        <v>0</v>
      </c>
    </row>
    <row r="2061" spans="1:14" x14ac:dyDescent="0.25">
      <c r="A2061" s="69" t="s">
        <v>350</v>
      </c>
      <c r="B2061" s="69" t="s">
        <v>348</v>
      </c>
      <c r="C2061" s="69" t="s">
        <v>182</v>
      </c>
      <c r="D2061" s="69" t="s">
        <v>183</v>
      </c>
      <c r="E2061" s="69"/>
      <c r="F2061" s="68">
        <v>0</v>
      </c>
      <c r="G2061" s="68">
        <v>0</v>
      </c>
      <c r="H2061" s="68">
        <v>0</v>
      </c>
      <c r="I2061" s="68">
        <v>0</v>
      </c>
      <c r="J2061" s="68">
        <v>12288</v>
      </c>
      <c r="K2061" s="68">
        <v>0</v>
      </c>
      <c r="L2061" s="68">
        <v>0</v>
      </c>
      <c r="M2061" s="68">
        <v>0</v>
      </c>
      <c r="N2061" s="68">
        <v>12288</v>
      </c>
    </row>
    <row r="2062" spans="1:14" x14ac:dyDescent="0.25">
      <c r="A2062" s="69" t="s">
        <v>350</v>
      </c>
      <c r="B2062" s="69" t="s">
        <v>348</v>
      </c>
      <c r="C2062" s="69" t="s">
        <v>184</v>
      </c>
      <c r="D2062" s="69" t="s">
        <v>185</v>
      </c>
      <c r="E2062" s="69"/>
      <c r="F2062" s="68">
        <v>0</v>
      </c>
      <c r="G2062" s="68">
        <v>0</v>
      </c>
      <c r="H2062" s="68">
        <v>0</v>
      </c>
      <c r="I2062" s="68">
        <v>0</v>
      </c>
      <c r="J2062" s="68">
        <v>0</v>
      </c>
      <c r="K2062" s="68">
        <v>49616</v>
      </c>
      <c r="L2062" s="68">
        <v>0</v>
      </c>
      <c r="M2062" s="68">
        <v>0</v>
      </c>
      <c r="N2062" s="68">
        <v>49616</v>
      </c>
    </row>
    <row r="2063" spans="1:14" x14ac:dyDescent="0.25">
      <c r="A2063" s="69" t="s">
        <v>350</v>
      </c>
      <c r="B2063" s="69" t="s">
        <v>348</v>
      </c>
      <c r="C2063" s="69" t="s">
        <v>186</v>
      </c>
      <c r="D2063" s="69" t="s">
        <v>187</v>
      </c>
      <c r="E2063" s="69"/>
      <c r="F2063" s="68">
        <v>0</v>
      </c>
      <c r="G2063" s="68">
        <v>0</v>
      </c>
      <c r="H2063" s="68">
        <v>0</v>
      </c>
      <c r="I2063" s="68">
        <v>0</v>
      </c>
      <c r="J2063" s="68">
        <v>0</v>
      </c>
      <c r="K2063" s="68">
        <v>0</v>
      </c>
      <c r="L2063" s="68">
        <v>0</v>
      </c>
      <c r="M2063" s="68">
        <v>0</v>
      </c>
      <c r="N2063" s="68">
        <v>0</v>
      </c>
    </row>
    <row r="2064" spans="1:14" x14ac:dyDescent="0.25">
      <c r="A2064" s="69" t="s">
        <v>350</v>
      </c>
      <c r="B2064" s="69" t="s">
        <v>348</v>
      </c>
      <c r="C2064" s="69" t="s">
        <v>188</v>
      </c>
      <c r="D2064" s="69" t="s">
        <v>189</v>
      </c>
      <c r="E2064" s="69"/>
      <c r="F2064" s="68">
        <v>384</v>
      </c>
      <c r="G2064" s="68">
        <v>0</v>
      </c>
      <c r="H2064" s="68">
        <v>0</v>
      </c>
      <c r="I2064" s="68">
        <v>0</v>
      </c>
      <c r="J2064" s="68">
        <v>22192</v>
      </c>
      <c r="K2064" s="68">
        <v>0</v>
      </c>
      <c r="L2064" s="68">
        <v>0</v>
      </c>
      <c r="M2064" s="68">
        <v>0</v>
      </c>
      <c r="N2064" s="68">
        <v>22576</v>
      </c>
    </row>
    <row r="2065" spans="1:14" x14ac:dyDescent="0.25">
      <c r="A2065" s="69" t="s">
        <v>350</v>
      </c>
      <c r="B2065" s="69" t="s">
        <v>348</v>
      </c>
      <c r="C2065" s="69" t="s">
        <v>190</v>
      </c>
      <c r="D2065" s="69" t="s">
        <v>191</v>
      </c>
      <c r="E2065" s="69"/>
      <c r="F2065" s="68">
        <v>0</v>
      </c>
      <c r="G2065" s="68">
        <v>0</v>
      </c>
      <c r="H2065" s="68">
        <v>0</v>
      </c>
      <c r="I2065" s="68">
        <v>0</v>
      </c>
      <c r="J2065" s="68">
        <v>0</v>
      </c>
      <c r="K2065" s="68">
        <v>0</v>
      </c>
      <c r="L2065" s="68">
        <v>0</v>
      </c>
      <c r="M2065" s="68">
        <v>0</v>
      </c>
      <c r="N2065" s="68">
        <v>0</v>
      </c>
    </row>
    <row r="2066" spans="1:14" x14ac:dyDescent="0.25">
      <c r="A2066" s="69" t="s">
        <v>350</v>
      </c>
      <c r="B2066" s="69" t="s">
        <v>348</v>
      </c>
      <c r="C2066" s="69" t="s">
        <v>192</v>
      </c>
      <c r="D2066" s="69" t="s">
        <v>193</v>
      </c>
      <c r="E2066" s="69"/>
      <c r="F2066" s="68">
        <v>0</v>
      </c>
      <c r="G2066" s="68">
        <v>0</v>
      </c>
      <c r="H2066" s="68">
        <v>0</v>
      </c>
      <c r="I2066" s="68">
        <v>0</v>
      </c>
      <c r="J2066" s="68">
        <v>0</v>
      </c>
      <c r="K2066" s="68">
        <v>17040</v>
      </c>
      <c r="L2066" s="68">
        <v>0</v>
      </c>
      <c r="M2066" s="68">
        <v>0</v>
      </c>
      <c r="N2066" s="68">
        <v>17040</v>
      </c>
    </row>
    <row r="2067" spans="1:14" x14ac:dyDescent="0.25">
      <c r="A2067" s="69" t="s">
        <v>350</v>
      </c>
      <c r="B2067" s="69" t="s">
        <v>348</v>
      </c>
      <c r="C2067" s="69" t="s">
        <v>194</v>
      </c>
      <c r="D2067" s="69" t="s">
        <v>195</v>
      </c>
      <c r="E2067" s="69"/>
      <c r="F2067" s="68">
        <v>19920</v>
      </c>
      <c r="G2067" s="68">
        <v>0</v>
      </c>
      <c r="H2067" s="68">
        <v>0</v>
      </c>
      <c r="I2067" s="68">
        <v>11428</v>
      </c>
      <c r="J2067" s="68">
        <v>0</v>
      </c>
      <c r="K2067" s="68">
        <v>0</v>
      </c>
      <c r="L2067" s="68">
        <v>0</v>
      </c>
      <c r="M2067" s="68">
        <v>0</v>
      </c>
      <c r="N2067" s="68">
        <v>31348</v>
      </c>
    </row>
    <row r="2068" spans="1:14" x14ac:dyDescent="0.25">
      <c r="A2068" s="69" t="s">
        <v>350</v>
      </c>
      <c r="B2068" s="69" t="s">
        <v>348</v>
      </c>
      <c r="C2068" s="69" t="s">
        <v>196</v>
      </c>
      <c r="D2068" s="69" t="s">
        <v>197</v>
      </c>
      <c r="E2068" s="69"/>
      <c r="F2068" s="68">
        <v>0</v>
      </c>
      <c r="G2068" s="68">
        <v>0</v>
      </c>
      <c r="H2068" s="68">
        <v>0</v>
      </c>
      <c r="I2068" s="68">
        <v>0</v>
      </c>
      <c r="J2068" s="68">
        <v>0</v>
      </c>
      <c r="K2068" s="68">
        <v>0</v>
      </c>
      <c r="L2068" s="68">
        <v>0</v>
      </c>
      <c r="M2068" s="68">
        <v>0</v>
      </c>
      <c r="N2068" s="68">
        <v>0</v>
      </c>
    </row>
    <row r="2069" spans="1:14" x14ac:dyDescent="0.25">
      <c r="A2069" s="69" t="s">
        <v>350</v>
      </c>
      <c r="B2069" s="69" t="s">
        <v>348</v>
      </c>
      <c r="C2069" s="69" t="s">
        <v>198</v>
      </c>
      <c r="D2069" s="69" t="s">
        <v>199</v>
      </c>
      <c r="E2069" s="69"/>
      <c r="F2069" s="68">
        <v>0</v>
      </c>
      <c r="G2069" s="68">
        <v>0</v>
      </c>
      <c r="H2069" s="68">
        <v>0</v>
      </c>
      <c r="I2069" s="68">
        <v>0</v>
      </c>
      <c r="J2069" s="68">
        <v>0</v>
      </c>
      <c r="K2069" s="68">
        <v>0</v>
      </c>
      <c r="L2069" s="68">
        <v>0</v>
      </c>
      <c r="M2069" s="68">
        <v>1848</v>
      </c>
      <c r="N2069" s="68">
        <v>1848</v>
      </c>
    </row>
    <row r="2070" spans="1:14" x14ac:dyDescent="0.25">
      <c r="A2070" s="69" t="s">
        <v>350</v>
      </c>
      <c r="B2070" s="69" t="s">
        <v>348</v>
      </c>
      <c r="C2070" s="69" t="s">
        <v>200</v>
      </c>
      <c r="D2070" s="69" t="s">
        <v>201</v>
      </c>
      <c r="E2070" s="69"/>
      <c r="F2070" s="68">
        <v>0</v>
      </c>
      <c r="G2070" s="68">
        <v>0</v>
      </c>
      <c r="H2070" s="68">
        <v>0</v>
      </c>
      <c r="I2070" s="68">
        <v>0</v>
      </c>
      <c r="J2070" s="68">
        <v>0</v>
      </c>
      <c r="K2070" s="68">
        <v>0</v>
      </c>
      <c r="L2070" s="68">
        <v>0</v>
      </c>
      <c r="M2070" s="68">
        <v>0</v>
      </c>
      <c r="N2070" s="68">
        <v>0</v>
      </c>
    </row>
    <row r="2071" spans="1:14" x14ac:dyDescent="0.25">
      <c r="A2071" s="69" t="s">
        <v>350</v>
      </c>
      <c r="B2071" s="69" t="s">
        <v>348</v>
      </c>
      <c r="C2071" s="69" t="s">
        <v>202</v>
      </c>
      <c r="D2071" s="69" t="s">
        <v>203</v>
      </c>
      <c r="E2071" s="69"/>
      <c r="F2071" s="68">
        <v>0</v>
      </c>
      <c r="G2071" s="68">
        <v>0</v>
      </c>
      <c r="H2071" s="68">
        <v>0</v>
      </c>
      <c r="I2071" s="68">
        <v>0</v>
      </c>
      <c r="J2071" s="68">
        <v>0</v>
      </c>
      <c r="K2071" s="68">
        <v>62864</v>
      </c>
      <c r="L2071" s="68">
        <v>0</v>
      </c>
      <c r="M2071" s="68">
        <v>0</v>
      </c>
      <c r="N2071" s="68">
        <v>62864</v>
      </c>
    </row>
    <row r="2072" spans="1:14" x14ac:dyDescent="0.25">
      <c r="A2072" s="69" t="s">
        <v>350</v>
      </c>
      <c r="B2072" s="69" t="s">
        <v>348</v>
      </c>
      <c r="C2072" s="69" t="s">
        <v>204</v>
      </c>
      <c r="D2072" s="69" t="s">
        <v>205</v>
      </c>
      <c r="E2072" s="69"/>
      <c r="F2072" s="68">
        <v>0</v>
      </c>
      <c r="G2072" s="68">
        <v>0</v>
      </c>
      <c r="H2072" s="68">
        <v>0</v>
      </c>
      <c r="I2072" s="68">
        <v>0</v>
      </c>
      <c r="J2072" s="68">
        <v>0</v>
      </c>
      <c r="K2072" s="68">
        <v>0</v>
      </c>
      <c r="L2072" s="68">
        <v>0</v>
      </c>
      <c r="M2072" s="68">
        <v>0</v>
      </c>
      <c r="N2072" s="68">
        <v>0</v>
      </c>
    </row>
    <row r="2073" spans="1:14" x14ac:dyDescent="0.25">
      <c r="A2073" s="69" t="s">
        <v>350</v>
      </c>
      <c r="B2073" s="69" t="s">
        <v>348</v>
      </c>
      <c r="C2073" s="69" t="s">
        <v>206</v>
      </c>
      <c r="D2073" s="69" t="s">
        <v>207</v>
      </c>
      <c r="E2073" s="69"/>
      <c r="F2073" s="68">
        <v>0</v>
      </c>
      <c r="G2073" s="68">
        <v>0</v>
      </c>
      <c r="H2073" s="68">
        <v>0</v>
      </c>
      <c r="I2073" s="68">
        <v>0</v>
      </c>
      <c r="J2073" s="68">
        <v>0</v>
      </c>
      <c r="K2073" s="68">
        <v>0</v>
      </c>
      <c r="L2073" s="68">
        <v>0</v>
      </c>
      <c r="M2073" s="68">
        <v>0</v>
      </c>
      <c r="N2073" s="68">
        <v>0</v>
      </c>
    </row>
    <row r="2074" spans="1:14" x14ac:dyDescent="0.25">
      <c r="A2074" s="69" t="s">
        <v>350</v>
      </c>
      <c r="B2074" s="69" t="s">
        <v>348</v>
      </c>
      <c r="C2074" s="69" t="s">
        <v>208</v>
      </c>
      <c r="D2074" s="69" t="s">
        <v>209</v>
      </c>
      <c r="E2074" s="69"/>
      <c r="F2074" s="68">
        <v>0</v>
      </c>
      <c r="G2074" s="68">
        <v>5136</v>
      </c>
      <c r="H2074" s="68">
        <v>8400</v>
      </c>
      <c r="I2074" s="68">
        <v>0</v>
      </c>
      <c r="J2074" s="68">
        <v>0</v>
      </c>
      <c r="K2074" s="68">
        <v>0</v>
      </c>
      <c r="L2074" s="68">
        <v>0</v>
      </c>
      <c r="M2074" s="68">
        <v>0</v>
      </c>
      <c r="N2074" s="68">
        <v>13536</v>
      </c>
    </row>
    <row r="2075" spans="1:14" x14ac:dyDescent="0.25">
      <c r="A2075" s="69" t="s">
        <v>350</v>
      </c>
      <c r="B2075" s="69" t="s">
        <v>348</v>
      </c>
      <c r="C2075" s="69" t="s">
        <v>210</v>
      </c>
      <c r="D2075" s="69" t="s">
        <v>211</v>
      </c>
      <c r="E2075" s="69"/>
      <c r="F2075" s="68">
        <v>0</v>
      </c>
      <c r="G2075" s="68">
        <v>0</v>
      </c>
      <c r="H2075" s="68">
        <v>0</v>
      </c>
      <c r="I2075" s="68">
        <v>0</v>
      </c>
      <c r="J2075" s="68">
        <v>0</v>
      </c>
      <c r="K2075" s="68">
        <v>0</v>
      </c>
      <c r="L2075" s="68">
        <v>0</v>
      </c>
      <c r="M2075" s="68">
        <v>0</v>
      </c>
      <c r="N2075" s="68">
        <v>0</v>
      </c>
    </row>
    <row r="2076" spans="1:14" x14ac:dyDescent="0.25">
      <c r="A2076" s="69" t="s">
        <v>350</v>
      </c>
      <c r="B2076" s="69" t="s">
        <v>348</v>
      </c>
      <c r="C2076" s="69" t="s">
        <v>212</v>
      </c>
      <c r="D2076" s="69" t="s">
        <v>213</v>
      </c>
      <c r="E2076" s="69"/>
      <c r="F2076" s="68">
        <v>0</v>
      </c>
      <c r="G2076" s="68">
        <v>0</v>
      </c>
      <c r="H2076" s="68">
        <v>0</v>
      </c>
      <c r="I2076" s="68">
        <v>0</v>
      </c>
      <c r="J2076" s="68">
        <v>27488</v>
      </c>
      <c r="K2076" s="68">
        <v>0</v>
      </c>
      <c r="L2076" s="68">
        <v>0</v>
      </c>
      <c r="M2076" s="68">
        <v>0</v>
      </c>
      <c r="N2076" s="68">
        <v>27488</v>
      </c>
    </row>
    <row r="2077" spans="1:14" x14ac:dyDescent="0.25">
      <c r="A2077" s="69" t="s">
        <v>350</v>
      </c>
      <c r="B2077" s="69" t="s">
        <v>348</v>
      </c>
      <c r="C2077" s="69" t="s">
        <v>214</v>
      </c>
      <c r="D2077" s="69" t="s">
        <v>215</v>
      </c>
      <c r="E2077" s="69"/>
      <c r="F2077" s="68">
        <v>0</v>
      </c>
      <c r="G2077" s="68">
        <v>0</v>
      </c>
      <c r="H2077" s="68">
        <v>0</v>
      </c>
      <c r="I2077" s="68">
        <v>0</v>
      </c>
      <c r="J2077" s="68">
        <v>4800</v>
      </c>
      <c r="K2077" s="68">
        <v>0</v>
      </c>
      <c r="L2077" s="68">
        <v>0</v>
      </c>
      <c r="M2077" s="68">
        <v>0</v>
      </c>
      <c r="N2077" s="68">
        <v>4800</v>
      </c>
    </row>
    <row r="2078" spans="1:14" x14ac:dyDescent="0.25">
      <c r="A2078" s="69" t="s">
        <v>350</v>
      </c>
      <c r="B2078" s="69" t="s">
        <v>348</v>
      </c>
      <c r="C2078" s="69" t="s">
        <v>216</v>
      </c>
      <c r="D2078" s="69" t="s">
        <v>217</v>
      </c>
      <c r="E2078" s="69"/>
      <c r="F2078" s="68">
        <v>0</v>
      </c>
      <c r="G2078" s="68">
        <v>0</v>
      </c>
      <c r="H2078" s="68">
        <v>0</v>
      </c>
      <c r="I2078" s="68">
        <v>0</v>
      </c>
      <c r="J2078" s="68">
        <v>0</v>
      </c>
      <c r="K2078" s="68">
        <v>0</v>
      </c>
      <c r="L2078" s="68">
        <v>0</v>
      </c>
      <c r="M2078" s="68">
        <v>0</v>
      </c>
      <c r="N2078" s="68">
        <v>0</v>
      </c>
    </row>
    <row r="2079" spans="1:14" x14ac:dyDescent="0.25">
      <c r="A2079" s="69" t="s">
        <v>350</v>
      </c>
      <c r="B2079" s="69" t="s">
        <v>348</v>
      </c>
      <c r="C2079" s="69" t="s">
        <v>218</v>
      </c>
      <c r="D2079" s="69" t="s">
        <v>219</v>
      </c>
      <c r="E2079" s="69"/>
      <c r="F2079" s="68">
        <v>0</v>
      </c>
      <c r="G2079" s="68">
        <v>0</v>
      </c>
      <c r="H2079" s="68">
        <v>0</v>
      </c>
      <c r="I2079" s="68">
        <v>0</v>
      </c>
      <c r="J2079" s="68">
        <v>384</v>
      </c>
      <c r="K2079" s="68">
        <v>0</v>
      </c>
      <c r="L2079" s="68">
        <v>0</v>
      </c>
      <c r="M2079" s="68">
        <v>0</v>
      </c>
      <c r="N2079" s="68">
        <v>384</v>
      </c>
    </row>
    <row r="2080" spans="1:14" x14ac:dyDescent="0.25">
      <c r="A2080" s="69" t="s">
        <v>350</v>
      </c>
      <c r="B2080" s="69" t="s">
        <v>348</v>
      </c>
      <c r="C2080" s="69" t="s">
        <v>220</v>
      </c>
      <c r="D2080" s="69" t="s">
        <v>221</v>
      </c>
      <c r="E2080" s="69"/>
      <c r="F2080" s="68">
        <v>18480</v>
      </c>
      <c r="G2080" s="68">
        <v>0</v>
      </c>
      <c r="H2080" s="68">
        <v>0</v>
      </c>
      <c r="I2080" s="68">
        <v>0</v>
      </c>
      <c r="J2080" s="68">
        <v>512</v>
      </c>
      <c r="K2080" s="68">
        <v>0</v>
      </c>
      <c r="L2080" s="68">
        <v>0</v>
      </c>
      <c r="M2080" s="68">
        <v>0</v>
      </c>
      <c r="N2080" s="68">
        <v>18992</v>
      </c>
    </row>
    <row r="2081" spans="1:14" x14ac:dyDescent="0.25">
      <c r="A2081" s="69" t="s">
        <v>350</v>
      </c>
      <c r="B2081" s="69" t="s">
        <v>348</v>
      </c>
      <c r="C2081" s="69" t="s">
        <v>222</v>
      </c>
      <c r="D2081" s="69" t="s">
        <v>223</v>
      </c>
      <c r="E2081" s="69"/>
      <c r="F2081" s="68">
        <v>2496</v>
      </c>
      <c r="G2081" s="68">
        <v>0</v>
      </c>
      <c r="H2081" s="68">
        <v>0</v>
      </c>
      <c r="I2081" s="68">
        <v>0</v>
      </c>
      <c r="J2081" s="68">
        <v>24576</v>
      </c>
      <c r="K2081" s="68">
        <v>0</v>
      </c>
      <c r="L2081" s="68">
        <v>0</v>
      </c>
      <c r="M2081" s="68">
        <v>0</v>
      </c>
      <c r="N2081" s="68">
        <v>27072</v>
      </c>
    </row>
    <row r="2082" spans="1:14" x14ac:dyDescent="0.25">
      <c r="A2082" s="69" t="s">
        <v>350</v>
      </c>
      <c r="B2082" s="69" t="s">
        <v>348</v>
      </c>
      <c r="C2082" s="69" t="s">
        <v>224</v>
      </c>
      <c r="D2082" s="69" t="s">
        <v>225</v>
      </c>
      <c r="E2082" s="69"/>
      <c r="F2082" s="68">
        <v>0</v>
      </c>
      <c r="G2082" s="68">
        <v>0</v>
      </c>
      <c r="H2082" s="68">
        <v>0</v>
      </c>
      <c r="I2082" s="68">
        <v>0</v>
      </c>
      <c r="J2082" s="68">
        <v>0</v>
      </c>
      <c r="K2082" s="68">
        <v>0</v>
      </c>
      <c r="L2082" s="68">
        <v>0</v>
      </c>
      <c r="M2082" s="68">
        <v>0</v>
      </c>
      <c r="N2082" s="68">
        <v>0</v>
      </c>
    </row>
    <row r="2083" spans="1:14" x14ac:dyDescent="0.25">
      <c r="A2083" s="69" t="s">
        <v>350</v>
      </c>
      <c r="B2083" s="69" t="s">
        <v>348</v>
      </c>
      <c r="C2083" s="69" t="s">
        <v>226</v>
      </c>
      <c r="D2083" s="69" t="s">
        <v>227</v>
      </c>
      <c r="E2083" s="69"/>
      <c r="F2083" s="68">
        <v>41280</v>
      </c>
      <c r="G2083" s="68">
        <v>38448</v>
      </c>
      <c r="H2083" s="68">
        <v>8400</v>
      </c>
      <c r="I2083" s="68">
        <v>11428</v>
      </c>
      <c r="J2083" s="68">
        <v>117136</v>
      </c>
      <c r="K2083" s="68">
        <v>195088</v>
      </c>
      <c r="L2083" s="68">
        <v>0</v>
      </c>
      <c r="M2083" s="68">
        <v>1848</v>
      </c>
      <c r="N2083" s="68">
        <v>413628</v>
      </c>
    </row>
    <row r="2084" spans="1:14" x14ac:dyDescent="0.25">
      <c r="D2084" s="67" t="s">
        <v>228</v>
      </c>
      <c r="E2084" s="67"/>
    </row>
    <row r="2085" spans="1:14" x14ac:dyDescent="0.25">
      <c r="A2085" s="69" t="s">
        <v>350</v>
      </c>
      <c r="B2085" s="69" t="s">
        <v>348</v>
      </c>
      <c r="C2085" s="69" t="s">
        <v>229</v>
      </c>
      <c r="D2085" s="69" t="s">
        <v>230</v>
      </c>
      <c r="E2085" s="69"/>
      <c r="F2085" s="68">
        <v>0</v>
      </c>
      <c r="G2085" s="68">
        <v>0</v>
      </c>
      <c r="H2085" s="68">
        <v>0</v>
      </c>
      <c r="I2085" s="68">
        <v>0</v>
      </c>
      <c r="J2085" s="68">
        <v>0</v>
      </c>
      <c r="K2085" s="68">
        <v>0</v>
      </c>
      <c r="L2085" s="68">
        <v>0</v>
      </c>
      <c r="M2085" s="68">
        <v>0</v>
      </c>
      <c r="N2085" s="68">
        <v>0</v>
      </c>
    </row>
    <row r="2086" spans="1:14" x14ac:dyDescent="0.25">
      <c r="A2086" s="69" t="s">
        <v>350</v>
      </c>
      <c r="B2086" s="69" t="s">
        <v>348</v>
      </c>
      <c r="C2086" s="69" t="s">
        <v>231</v>
      </c>
      <c r="D2086" s="69" t="s">
        <v>232</v>
      </c>
      <c r="E2086" s="69"/>
      <c r="F2086" s="68">
        <v>0</v>
      </c>
      <c r="G2086" s="68">
        <v>0</v>
      </c>
      <c r="H2086" s="68">
        <v>0</v>
      </c>
      <c r="I2086" s="68">
        <v>0</v>
      </c>
      <c r="J2086" s="68">
        <v>0</v>
      </c>
      <c r="K2086" s="68">
        <v>0</v>
      </c>
      <c r="L2086" s="68">
        <v>0</v>
      </c>
      <c r="M2086" s="68">
        <v>0</v>
      </c>
      <c r="N2086" s="68">
        <v>0</v>
      </c>
    </row>
    <row r="2087" spans="1:14" x14ac:dyDescent="0.25">
      <c r="A2087" s="69" t="s">
        <v>350</v>
      </c>
      <c r="B2087" s="69" t="s">
        <v>348</v>
      </c>
      <c r="C2087" s="69" t="s">
        <v>233</v>
      </c>
      <c r="D2087" s="69" t="s">
        <v>234</v>
      </c>
      <c r="E2087" s="69"/>
      <c r="F2087" s="68">
        <v>0</v>
      </c>
      <c r="G2087" s="68">
        <v>0</v>
      </c>
      <c r="H2087" s="68">
        <v>0</v>
      </c>
      <c r="I2087" s="68">
        <v>0</v>
      </c>
      <c r="J2087" s="68">
        <v>0</v>
      </c>
      <c r="K2087" s="68">
        <v>0</v>
      </c>
      <c r="L2087" s="68">
        <v>0</v>
      </c>
      <c r="M2087" s="68">
        <v>0</v>
      </c>
      <c r="N2087" s="68">
        <v>0</v>
      </c>
    </row>
    <row r="2088" spans="1:14" x14ac:dyDescent="0.25">
      <c r="A2088" s="69" t="s">
        <v>350</v>
      </c>
      <c r="B2088" s="69" t="s">
        <v>348</v>
      </c>
      <c r="C2088" s="69" t="s">
        <v>235</v>
      </c>
      <c r="D2088" s="69" t="s">
        <v>236</v>
      </c>
      <c r="E2088" s="69"/>
      <c r="F2088" s="68">
        <v>0</v>
      </c>
      <c r="G2088" s="68">
        <v>0</v>
      </c>
      <c r="H2088" s="68">
        <v>0</v>
      </c>
      <c r="I2088" s="68">
        <v>0</v>
      </c>
      <c r="J2088" s="68">
        <v>0</v>
      </c>
      <c r="K2088" s="68">
        <v>0</v>
      </c>
      <c r="L2088" s="68">
        <v>0</v>
      </c>
      <c r="M2088" s="68">
        <v>0</v>
      </c>
      <c r="N2088" s="68">
        <v>0</v>
      </c>
    </row>
    <row r="2089" spans="1:14" x14ac:dyDescent="0.25">
      <c r="A2089" s="69" t="s">
        <v>350</v>
      </c>
      <c r="B2089" s="69" t="s">
        <v>348</v>
      </c>
      <c r="C2089" s="69" t="s">
        <v>237</v>
      </c>
      <c r="D2089" s="69" t="s">
        <v>238</v>
      </c>
      <c r="E2089" s="69"/>
      <c r="F2089" s="68">
        <v>0</v>
      </c>
      <c r="G2089" s="68">
        <v>0</v>
      </c>
      <c r="H2089" s="68">
        <v>0</v>
      </c>
      <c r="I2089" s="68">
        <v>0</v>
      </c>
      <c r="J2089" s="68">
        <v>0</v>
      </c>
      <c r="K2089" s="68">
        <v>0</v>
      </c>
      <c r="L2089" s="68">
        <v>0</v>
      </c>
      <c r="M2089" s="68">
        <v>0</v>
      </c>
      <c r="N2089" s="68">
        <v>0</v>
      </c>
    </row>
    <row r="2092" spans="1:14" x14ac:dyDescent="0.25">
      <c r="A2092" s="67" t="s">
        <v>351</v>
      </c>
    </row>
    <row r="2093" spans="1:14" x14ac:dyDescent="0.25">
      <c r="A2093" s="69" t="s">
        <v>0</v>
      </c>
      <c r="B2093" s="69" t="s">
        <v>162</v>
      </c>
      <c r="C2093" s="69" t="s">
        <v>115</v>
      </c>
      <c r="D2093" s="67" t="s">
        <v>129</v>
      </c>
      <c r="E2093" s="67"/>
      <c r="F2093" s="68" t="s">
        <v>163</v>
      </c>
      <c r="G2093" s="68" t="s">
        <v>164</v>
      </c>
      <c r="H2093" s="68" t="s">
        <v>165</v>
      </c>
      <c r="I2093" s="68" t="s">
        <v>166</v>
      </c>
      <c r="J2093" s="68" t="s">
        <v>167</v>
      </c>
      <c r="K2093" s="68" t="s">
        <v>168</v>
      </c>
      <c r="L2093" s="68" t="s">
        <v>169</v>
      </c>
      <c r="M2093" s="68" t="s">
        <v>170</v>
      </c>
      <c r="N2093" s="68" t="s">
        <v>1</v>
      </c>
    </row>
    <row r="2094" spans="1:14" x14ac:dyDescent="0.25">
      <c r="A2094" s="69" t="s">
        <v>352</v>
      </c>
      <c r="B2094" s="69" t="s">
        <v>348</v>
      </c>
      <c r="C2094" s="69" t="s">
        <v>172</v>
      </c>
      <c r="D2094" s="69" t="s">
        <v>173</v>
      </c>
      <c r="E2094" s="69"/>
      <c r="F2094" s="68">
        <v>0</v>
      </c>
      <c r="G2094" s="68">
        <v>0</v>
      </c>
      <c r="H2094" s="68">
        <v>0</v>
      </c>
      <c r="I2094" s="68">
        <v>0</v>
      </c>
      <c r="J2094" s="68">
        <v>384</v>
      </c>
      <c r="K2094" s="68">
        <v>0</v>
      </c>
      <c r="L2094" s="68">
        <v>0</v>
      </c>
      <c r="M2094" s="68">
        <v>0</v>
      </c>
      <c r="N2094" s="68">
        <v>384</v>
      </c>
    </row>
    <row r="2095" spans="1:14" x14ac:dyDescent="0.25">
      <c r="A2095" s="69" t="s">
        <v>352</v>
      </c>
      <c r="B2095" s="69" t="s">
        <v>348</v>
      </c>
      <c r="C2095" s="69" t="s">
        <v>174</v>
      </c>
      <c r="D2095" s="69" t="s">
        <v>175</v>
      </c>
      <c r="E2095" s="69"/>
      <c r="F2095" s="68">
        <v>0</v>
      </c>
      <c r="G2095" s="68">
        <v>0</v>
      </c>
      <c r="H2095" s="68">
        <v>0</v>
      </c>
      <c r="I2095" s="68">
        <v>0</v>
      </c>
      <c r="J2095" s="68">
        <v>12640</v>
      </c>
      <c r="K2095" s="68">
        <v>0</v>
      </c>
      <c r="L2095" s="68">
        <v>0</v>
      </c>
      <c r="M2095" s="68">
        <v>0</v>
      </c>
      <c r="N2095" s="68">
        <v>12640</v>
      </c>
    </row>
    <row r="2096" spans="1:14" x14ac:dyDescent="0.25">
      <c r="A2096" s="69" t="s">
        <v>352</v>
      </c>
      <c r="B2096" s="69" t="s">
        <v>348</v>
      </c>
      <c r="C2096" s="69" t="s">
        <v>176</v>
      </c>
      <c r="D2096" s="69" t="s">
        <v>177</v>
      </c>
      <c r="E2096" s="69"/>
      <c r="F2096" s="68">
        <v>0</v>
      </c>
      <c r="G2096" s="68">
        <v>0</v>
      </c>
      <c r="H2096" s="68">
        <v>0</v>
      </c>
      <c r="I2096" s="68">
        <v>0</v>
      </c>
      <c r="J2096" s="68">
        <v>0</v>
      </c>
      <c r="K2096" s="68">
        <v>0</v>
      </c>
      <c r="L2096" s="68">
        <v>0</v>
      </c>
      <c r="M2096" s="68">
        <v>0</v>
      </c>
      <c r="N2096" s="68">
        <v>0</v>
      </c>
    </row>
    <row r="2097" spans="1:14" x14ac:dyDescent="0.25">
      <c r="A2097" s="69" t="s">
        <v>352</v>
      </c>
      <c r="B2097" s="69" t="s">
        <v>348</v>
      </c>
      <c r="C2097" s="69" t="s">
        <v>178</v>
      </c>
      <c r="D2097" s="69" t="s">
        <v>179</v>
      </c>
      <c r="E2097" s="69"/>
      <c r="F2097" s="68">
        <v>0</v>
      </c>
      <c r="G2097" s="68">
        <v>0</v>
      </c>
      <c r="H2097" s="68">
        <v>0</v>
      </c>
      <c r="I2097" s="68">
        <v>0</v>
      </c>
      <c r="J2097" s="68">
        <v>0</v>
      </c>
      <c r="K2097" s="68">
        <v>4608</v>
      </c>
      <c r="L2097" s="68">
        <v>0</v>
      </c>
      <c r="M2097" s="68">
        <v>0</v>
      </c>
      <c r="N2097" s="68">
        <v>4608</v>
      </c>
    </row>
    <row r="2098" spans="1:14" x14ac:dyDescent="0.25">
      <c r="A2098" s="69" t="s">
        <v>352</v>
      </c>
      <c r="B2098" s="69" t="s">
        <v>348</v>
      </c>
      <c r="C2098" s="69" t="s">
        <v>180</v>
      </c>
      <c r="D2098" s="69" t="s">
        <v>181</v>
      </c>
      <c r="E2098" s="69"/>
      <c r="F2098" s="68">
        <v>0</v>
      </c>
      <c r="G2098" s="68">
        <v>0</v>
      </c>
      <c r="H2098" s="68">
        <v>0</v>
      </c>
      <c r="I2098" s="68">
        <v>0</v>
      </c>
      <c r="J2098" s="68">
        <v>0</v>
      </c>
      <c r="K2098" s="68">
        <v>0</v>
      </c>
      <c r="L2098" s="68">
        <v>0</v>
      </c>
      <c r="M2098" s="68">
        <v>0</v>
      </c>
      <c r="N2098" s="68">
        <v>0</v>
      </c>
    </row>
    <row r="2099" spans="1:14" x14ac:dyDescent="0.25">
      <c r="A2099" s="69" t="s">
        <v>352</v>
      </c>
      <c r="B2099" s="69" t="s">
        <v>348</v>
      </c>
      <c r="C2099" s="69" t="s">
        <v>182</v>
      </c>
      <c r="D2099" s="69" t="s">
        <v>183</v>
      </c>
      <c r="E2099" s="69"/>
      <c r="F2099" s="68">
        <v>0</v>
      </c>
      <c r="G2099" s="68">
        <v>0</v>
      </c>
      <c r="H2099" s="68">
        <v>0</v>
      </c>
      <c r="I2099" s="68">
        <v>0</v>
      </c>
      <c r="J2099" s="68">
        <v>0</v>
      </c>
      <c r="K2099" s="68">
        <v>0</v>
      </c>
      <c r="L2099" s="68">
        <v>0</v>
      </c>
      <c r="M2099" s="68">
        <v>0</v>
      </c>
      <c r="N2099" s="68">
        <v>0</v>
      </c>
    </row>
    <row r="2100" spans="1:14" x14ac:dyDescent="0.25">
      <c r="A2100" s="69" t="s">
        <v>352</v>
      </c>
      <c r="B2100" s="69" t="s">
        <v>348</v>
      </c>
      <c r="C2100" s="69" t="s">
        <v>184</v>
      </c>
      <c r="D2100" s="69" t="s">
        <v>185</v>
      </c>
      <c r="E2100" s="69"/>
      <c r="F2100" s="68">
        <v>0</v>
      </c>
      <c r="G2100" s="68">
        <v>0</v>
      </c>
      <c r="H2100" s="68">
        <v>0</v>
      </c>
      <c r="I2100" s="68">
        <v>0</v>
      </c>
      <c r="J2100" s="68">
        <v>0</v>
      </c>
      <c r="K2100" s="68">
        <v>0</v>
      </c>
      <c r="L2100" s="68">
        <v>0</v>
      </c>
      <c r="M2100" s="68">
        <v>0</v>
      </c>
      <c r="N2100" s="68">
        <v>0</v>
      </c>
    </row>
    <row r="2101" spans="1:14" x14ac:dyDescent="0.25">
      <c r="A2101" s="69" t="s">
        <v>352</v>
      </c>
      <c r="B2101" s="69" t="s">
        <v>348</v>
      </c>
      <c r="C2101" s="69" t="s">
        <v>186</v>
      </c>
      <c r="D2101" s="69" t="s">
        <v>187</v>
      </c>
      <c r="E2101" s="69"/>
      <c r="F2101" s="68">
        <v>0</v>
      </c>
      <c r="G2101" s="68">
        <v>0</v>
      </c>
      <c r="H2101" s="68">
        <v>0</v>
      </c>
      <c r="I2101" s="68">
        <v>0</v>
      </c>
      <c r="J2101" s="68">
        <v>0</v>
      </c>
      <c r="K2101" s="68">
        <v>0</v>
      </c>
      <c r="L2101" s="68">
        <v>0</v>
      </c>
      <c r="M2101" s="68">
        <v>0</v>
      </c>
      <c r="N2101" s="68">
        <v>0</v>
      </c>
    </row>
    <row r="2102" spans="1:14" x14ac:dyDescent="0.25">
      <c r="A2102" s="69" t="s">
        <v>352</v>
      </c>
      <c r="B2102" s="69" t="s">
        <v>348</v>
      </c>
      <c r="C2102" s="69" t="s">
        <v>188</v>
      </c>
      <c r="D2102" s="69" t="s">
        <v>189</v>
      </c>
      <c r="E2102" s="69"/>
      <c r="F2102" s="68">
        <v>0</v>
      </c>
      <c r="G2102" s="68">
        <v>0</v>
      </c>
      <c r="H2102" s="68">
        <v>0</v>
      </c>
      <c r="I2102" s="68">
        <v>0</v>
      </c>
      <c r="J2102" s="68">
        <v>0</v>
      </c>
      <c r="K2102" s="68">
        <v>0</v>
      </c>
      <c r="L2102" s="68">
        <v>0</v>
      </c>
      <c r="M2102" s="68">
        <v>0</v>
      </c>
      <c r="N2102" s="68">
        <v>0</v>
      </c>
    </row>
    <row r="2103" spans="1:14" x14ac:dyDescent="0.25">
      <c r="A2103" s="69" t="s">
        <v>352</v>
      </c>
      <c r="B2103" s="69" t="s">
        <v>348</v>
      </c>
      <c r="C2103" s="69" t="s">
        <v>190</v>
      </c>
      <c r="D2103" s="69" t="s">
        <v>191</v>
      </c>
      <c r="E2103" s="69"/>
      <c r="F2103" s="68">
        <v>0</v>
      </c>
      <c r="G2103" s="68">
        <v>0</v>
      </c>
      <c r="H2103" s="68">
        <v>0</v>
      </c>
      <c r="I2103" s="68">
        <v>0</v>
      </c>
      <c r="J2103" s="68">
        <v>0</v>
      </c>
      <c r="K2103" s="68">
        <v>0</v>
      </c>
      <c r="L2103" s="68">
        <v>0</v>
      </c>
      <c r="M2103" s="68">
        <v>0</v>
      </c>
      <c r="N2103" s="68">
        <v>0</v>
      </c>
    </row>
    <row r="2104" spans="1:14" x14ac:dyDescent="0.25">
      <c r="A2104" s="69" t="s">
        <v>352</v>
      </c>
      <c r="B2104" s="69" t="s">
        <v>348</v>
      </c>
      <c r="C2104" s="69" t="s">
        <v>192</v>
      </c>
      <c r="D2104" s="69" t="s">
        <v>193</v>
      </c>
      <c r="E2104" s="69"/>
      <c r="F2104" s="68">
        <v>0</v>
      </c>
      <c r="G2104" s="68">
        <v>0</v>
      </c>
      <c r="H2104" s="68">
        <v>0</v>
      </c>
      <c r="I2104" s="68">
        <v>0</v>
      </c>
      <c r="J2104" s="68">
        <v>0</v>
      </c>
      <c r="K2104" s="68">
        <v>5648</v>
      </c>
      <c r="L2104" s="68">
        <v>0</v>
      </c>
      <c r="M2104" s="68">
        <v>0</v>
      </c>
      <c r="N2104" s="68">
        <v>5648</v>
      </c>
    </row>
    <row r="2105" spans="1:14" x14ac:dyDescent="0.25">
      <c r="A2105" s="69" t="s">
        <v>352</v>
      </c>
      <c r="B2105" s="69" t="s">
        <v>348</v>
      </c>
      <c r="C2105" s="69" t="s">
        <v>194</v>
      </c>
      <c r="D2105" s="69" t="s">
        <v>195</v>
      </c>
      <c r="E2105" s="69"/>
      <c r="F2105" s="68">
        <v>48</v>
      </c>
      <c r="G2105" s="68">
        <v>0</v>
      </c>
      <c r="H2105" s="68">
        <v>0</v>
      </c>
      <c r="I2105" s="68">
        <v>884</v>
      </c>
      <c r="J2105" s="68">
        <v>0</v>
      </c>
      <c r="K2105" s="68">
        <v>0</v>
      </c>
      <c r="L2105" s="68">
        <v>0</v>
      </c>
      <c r="M2105" s="68">
        <v>0</v>
      </c>
      <c r="N2105" s="68">
        <v>932</v>
      </c>
    </row>
    <row r="2106" spans="1:14" x14ac:dyDescent="0.25">
      <c r="A2106" s="69" t="s">
        <v>352</v>
      </c>
      <c r="B2106" s="69" t="s">
        <v>348</v>
      </c>
      <c r="C2106" s="69" t="s">
        <v>196</v>
      </c>
      <c r="D2106" s="69" t="s">
        <v>197</v>
      </c>
      <c r="E2106" s="69"/>
      <c r="F2106" s="68">
        <v>0</v>
      </c>
      <c r="G2106" s="68">
        <v>0</v>
      </c>
      <c r="H2106" s="68">
        <v>0</v>
      </c>
      <c r="I2106" s="68">
        <v>0</v>
      </c>
      <c r="J2106" s="68">
        <v>0</v>
      </c>
      <c r="K2106" s="68">
        <v>0</v>
      </c>
      <c r="L2106" s="68">
        <v>0</v>
      </c>
      <c r="M2106" s="68">
        <v>0</v>
      </c>
      <c r="N2106" s="68">
        <v>0</v>
      </c>
    </row>
    <row r="2107" spans="1:14" x14ac:dyDescent="0.25">
      <c r="A2107" s="69" t="s">
        <v>352</v>
      </c>
      <c r="B2107" s="69" t="s">
        <v>348</v>
      </c>
      <c r="C2107" s="69" t="s">
        <v>198</v>
      </c>
      <c r="D2107" s="69" t="s">
        <v>199</v>
      </c>
      <c r="E2107" s="69"/>
      <c r="F2107" s="68">
        <v>0</v>
      </c>
      <c r="G2107" s="68">
        <v>0</v>
      </c>
      <c r="H2107" s="68">
        <v>0</v>
      </c>
      <c r="I2107" s="68">
        <v>0</v>
      </c>
      <c r="J2107" s="68">
        <v>0</v>
      </c>
      <c r="K2107" s="68">
        <v>0</v>
      </c>
      <c r="L2107" s="68">
        <v>0</v>
      </c>
      <c r="M2107" s="68">
        <v>0</v>
      </c>
      <c r="N2107" s="68">
        <v>0</v>
      </c>
    </row>
    <row r="2108" spans="1:14" x14ac:dyDescent="0.25">
      <c r="A2108" s="69" t="s">
        <v>352</v>
      </c>
      <c r="B2108" s="69" t="s">
        <v>348</v>
      </c>
      <c r="C2108" s="69" t="s">
        <v>200</v>
      </c>
      <c r="D2108" s="69" t="s">
        <v>201</v>
      </c>
      <c r="E2108" s="69"/>
      <c r="F2108" s="68">
        <v>0</v>
      </c>
      <c r="G2108" s="68">
        <v>0</v>
      </c>
      <c r="H2108" s="68">
        <v>0</v>
      </c>
      <c r="I2108" s="68">
        <v>0</v>
      </c>
      <c r="J2108" s="68">
        <v>0</v>
      </c>
      <c r="K2108" s="68">
        <v>0</v>
      </c>
      <c r="L2108" s="68">
        <v>0</v>
      </c>
      <c r="M2108" s="68">
        <v>0</v>
      </c>
      <c r="N2108" s="68">
        <v>0</v>
      </c>
    </row>
    <row r="2109" spans="1:14" x14ac:dyDescent="0.25">
      <c r="A2109" s="69" t="s">
        <v>352</v>
      </c>
      <c r="B2109" s="69" t="s">
        <v>348</v>
      </c>
      <c r="C2109" s="69" t="s">
        <v>202</v>
      </c>
      <c r="D2109" s="69" t="s">
        <v>203</v>
      </c>
      <c r="E2109" s="69"/>
      <c r="F2109" s="68">
        <v>0</v>
      </c>
      <c r="G2109" s="68">
        <v>0</v>
      </c>
      <c r="H2109" s="68">
        <v>0</v>
      </c>
      <c r="I2109" s="68">
        <v>0</v>
      </c>
      <c r="J2109" s="68">
        <v>0</v>
      </c>
      <c r="K2109" s="68">
        <v>14208</v>
      </c>
      <c r="L2109" s="68">
        <v>0</v>
      </c>
      <c r="M2109" s="68">
        <v>0</v>
      </c>
      <c r="N2109" s="68">
        <v>14208</v>
      </c>
    </row>
    <row r="2110" spans="1:14" x14ac:dyDescent="0.25">
      <c r="A2110" s="69" t="s">
        <v>352</v>
      </c>
      <c r="B2110" s="69" t="s">
        <v>348</v>
      </c>
      <c r="C2110" s="69" t="s">
        <v>204</v>
      </c>
      <c r="D2110" s="69" t="s">
        <v>205</v>
      </c>
      <c r="E2110" s="69"/>
      <c r="F2110" s="68">
        <v>0</v>
      </c>
      <c r="G2110" s="68">
        <v>0</v>
      </c>
      <c r="H2110" s="68">
        <v>0</v>
      </c>
      <c r="I2110" s="68">
        <v>0</v>
      </c>
      <c r="J2110" s="68">
        <v>0</v>
      </c>
      <c r="K2110" s="68">
        <v>0</v>
      </c>
      <c r="L2110" s="68">
        <v>0</v>
      </c>
      <c r="M2110" s="68">
        <v>0</v>
      </c>
      <c r="N2110" s="68">
        <v>0</v>
      </c>
    </row>
    <row r="2111" spans="1:14" x14ac:dyDescent="0.25">
      <c r="A2111" s="69" t="s">
        <v>352</v>
      </c>
      <c r="B2111" s="69" t="s">
        <v>348</v>
      </c>
      <c r="C2111" s="69" t="s">
        <v>206</v>
      </c>
      <c r="D2111" s="69" t="s">
        <v>207</v>
      </c>
      <c r="E2111" s="69"/>
      <c r="F2111" s="68">
        <v>0</v>
      </c>
      <c r="G2111" s="68">
        <v>0</v>
      </c>
      <c r="H2111" s="68">
        <v>0</v>
      </c>
      <c r="I2111" s="68">
        <v>0</v>
      </c>
      <c r="J2111" s="68">
        <v>0</v>
      </c>
      <c r="K2111" s="68">
        <v>20720</v>
      </c>
      <c r="L2111" s="68">
        <v>0</v>
      </c>
      <c r="M2111" s="68">
        <v>0</v>
      </c>
      <c r="N2111" s="68">
        <v>20720</v>
      </c>
    </row>
    <row r="2112" spans="1:14" x14ac:dyDescent="0.25">
      <c r="A2112" s="69" t="s">
        <v>352</v>
      </c>
      <c r="B2112" s="69" t="s">
        <v>348</v>
      </c>
      <c r="C2112" s="69" t="s">
        <v>208</v>
      </c>
      <c r="D2112" s="69" t="s">
        <v>209</v>
      </c>
      <c r="E2112" s="69"/>
      <c r="F2112" s="68">
        <v>0</v>
      </c>
      <c r="G2112" s="68">
        <v>48</v>
      </c>
      <c r="H2112" s="68">
        <v>4212</v>
      </c>
      <c r="I2112" s="68">
        <v>0</v>
      </c>
      <c r="J2112" s="68">
        <v>0</v>
      </c>
      <c r="K2112" s="68">
        <v>5712</v>
      </c>
      <c r="L2112" s="68">
        <v>0</v>
      </c>
      <c r="M2112" s="68">
        <v>0</v>
      </c>
      <c r="N2112" s="68">
        <v>9972</v>
      </c>
    </row>
    <row r="2113" spans="1:14" x14ac:dyDescent="0.25">
      <c r="A2113" s="69" t="s">
        <v>352</v>
      </c>
      <c r="B2113" s="69" t="s">
        <v>348</v>
      </c>
      <c r="C2113" s="69" t="s">
        <v>210</v>
      </c>
      <c r="D2113" s="69" t="s">
        <v>211</v>
      </c>
      <c r="E2113" s="69"/>
      <c r="F2113" s="68">
        <v>0</v>
      </c>
      <c r="G2113" s="68">
        <v>0</v>
      </c>
      <c r="H2113" s="68">
        <v>0</v>
      </c>
      <c r="I2113" s="68">
        <v>0</v>
      </c>
      <c r="J2113" s="68">
        <v>0</v>
      </c>
      <c r="K2113" s="68">
        <v>0</v>
      </c>
      <c r="L2113" s="68">
        <v>0</v>
      </c>
      <c r="M2113" s="68">
        <v>0</v>
      </c>
      <c r="N2113" s="68">
        <v>0</v>
      </c>
    </row>
    <row r="2114" spans="1:14" x14ac:dyDescent="0.25">
      <c r="A2114" s="69" t="s">
        <v>352</v>
      </c>
      <c r="B2114" s="69" t="s">
        <v>348</v>
      </c>
      <c r="C2114" s="69" t="s">
        <v>212</v>
      </c>
      <c r="D2114" s="69" t="s">
        <v>213</v>
      </c>
      <c r="E2114" s="69"/>
      <c r="F2114" s="68">
        <v>0</v>
      </c>
      <c r="G2114" s="68">
        <v>0</v>
      </c>
      <c r="H2114" s="68">
        <v>0</v>
      </c>
      <c r="I2114" s="68">
        <v>0</v>
      </c>
      <c r="J2114" s="68">
        <v>0</v>
      </c>
      <c r="K2114" s="68">
        <v>0</v>
      </c>
      <c r="L2114" s="68">
        <v>0</v>
      </c>
      <c r="M2114" s="68">
        <v>0</v>
      </c>
      <c r="N2114" s="68">
        <v>0</v>
      </c>
    </row>
    <row r="2115" spans="1:14" x14ac:dyDescent="0.25">
      <c r="A2115" s="69" t="s">
        <v>352</v>
      </c>
      <c r="B2115" s="69" t="s">
        <v>348</v>
      </c>
      <c r="C2115" s="69" t="s">
        <v>214</v>
      </c>
      <c r="D2115" s="69" t="s">
        <v>215</v>
      </c>
      <c r="E2115" s="69"/>
      <c r="F2115" s="68">
        <v>0</v>
      </c>
      <c r="G2115" s="68">
        <v>0</v>
      </c>
      <c r="H2115" s="68">
        <v>0</v>
      </c>
      <c r="I2115" s="68">
        <v>0</v>
      </c>
      <c r="J2115" s="68">
        <v>0</v>
      </c>
      <c r="K2115" s="68">
        <v>0</v>
      </c>
      <c r="L2115" s="68">
        <v>0</v>
      </c>
      <c r="M2115" s="68">
        <v>0</v>
      </c>
      <c r="N2115" s="68">
        <v>0</v>
      </c>
    </row>
    <row r="2116" spans="1:14" x14ac:dyDescent="0.25">
      <c r="A2116" s="69" t="s">
        <v>352</v>
      </c>
      <c r="B2116" s="69" t="s">
        <v>348</v>
      </c>
      <c r="C2116" s="69" t="s">
        <v>216</v>
      </c>
      <c r="D2116" s="69" t="s">
        <v>217</v>
      </c>
      <c r="E2116" s="69"/>
      <c r="F2116" s="68">
        <v>0</v>
      </c>
      <c r="G2116" s="68">
        <v>0</v>
      </c>
      <c r="H2116" s="68">
        <v>0</v>
      </c>
      <c r="I2116" s="68">
        <v>0</v>
      </c>
      <c r="J2116" s="68">
        <v>0</v>
      </c>
      <c r="K2116" s="68">
        <v>0</v>
      </c>
      <c r="L2116" s="68">
        <v>0</v>
      </c>
      <c r="M2116" s="68">
        <v>0</v>
      </c>
      <c r="N2116" s="68">
        <v>0</v>
      </c>
    </row>
    <row r="2117" spans="1:14" x14ac:dyDescent="0.25">
      <c r="A2117" s="69" t="s">
        <v>352</v>
      </c>
      <c r="B2117" s="69" t="s">
        <v>348</v>
      </c>
      <c r="C2117" s="69" t="s">
        <v>218</v>
      </c>
      <c r="D2117" s="69" t="s">
        <v>219</v>
      </c>
      <c r="E2117" s="69"/>
      <c r="F2117" s="68">
        <v>0</v>
      </c>
      <c r="G2117" s="68">
        <v>0</v>
      </c>
      <c r="H2117" s="68">
        <v>0</v>
      </c>
      <c r="I2117" s="68">
        <v>0</v>
      </c>
      <c r="J2117" s="68">
        <v>720</v>
      </c>
      <c r="K2117" s="68">
        <v>0</v>
      </c>
      <c r="L2117" s="68">
        <v>0</v>
      </c>
      <c r="M2117" s="68">
        <v>0</v>
      </c>
      <c r="N2117" s="68">
        <v>720</v>
      </c>
    </row>
    <row r="2118" spans="1:14" x14ac:dyDescent="0.25">
      <c r="A2118" s="69" t="s">
        <v>352</v>
      </c>
      <c r="B2118" s="69" t="s">
        <v>348</v>
      </c>
      <c r="C2118" s="69" t="s">
        <v>220</v>
      </c>
      <c r="D2118" s="69" t="s">
        <v>221</v>
      </c>
      <c r="E2118" s="69"/>
      <c r="F2118" s="68">
        <v>0</v>
      </c>
      <c r="G2118" s="68">
        <v>0</v>
      </c>
      <c r="H2118" s="68">
        <v>0</v>
      </c>
      <c r="I2118" s="68">
        <v>0</v>
      </c>
      <c r="J2118" s="68">
        <v>1056</v>
      </c>
      <c r="K2118" s="68">
        <v>0</v>
      </c>
      <c r="L2118" s="68">
        <v>0</v>
      </c>
      <c r="M2118" s="68">
        <v>0</v>
      </c>
      <c r="N2118" s="68">
        <v>1056</v>
      </c>
    </row>
    <row r="2119" spans="1:14" x14ac:dyDescent="0.25">
      <c r="A2119" s="69" t="s">
        <v>352</v>
      </c>
      <c r="B2119" s="69" t="s">
        <v>348</v>
      </c>
      <c r="C2119" s="69" t="s">
        <v>222</v>
      </c>
      <c r="D2119" s="69" t="s">
        <v>223</v>
      </c>
      <c r="E2119" s="69"/>
      <c r="F2119" s="68">
        <v>0</v>
      </c>
      <c r="G2119" s="68">
        <v>0</v>
      </c>
      <c r="H2119" s="68">
        <v>0</v>
      </c>
      <c r="I2119" s="68">
        <v>0</v>
      </c>
      <c r="J2119" s="68">
        <v>0</v>
      </c>
      <c r="K2119" s="68">
        <v>0</v>
      </c>
      <c r="L2119" s="68">
        <v>0</v>
      </c>
      <c r="M2119" s="68">
        <v>0</v>
      </c>
      <c r="N2119" s="68">
        <v>0</v>
      </c>
    </row>
    <row r="2120" spans="1:14" x14ac:dyDescent="0.25">
      <c r="A2120" s="69" t="s">
        <v>352</v>
      </c>
      <c r="B2120" s="69" t="s">
        <v>348</v>
      </c>
      <c r="C2120" s="69" t="s">
        <v>224</v>
      </c>
      <c r="D2120" s="69" t="s">
        <v>225</v>
      </c>
      <c r="E2120" s="69"/>
      <c r="F2120" s="68">
        <v>0</v>
      </c>
      <c r="G2120" s="68">
        <v>0</v>
      </c>
      <c r="H2120" s="68">
        <v>0</v>
      </c>
      <c r="I2120" s="68">
        <v>0</v>
      </c>
      <c r="J2120" s="68">
        <v>0</v>
      </c>
      <c r="K2120" s="68">
        <v>0</v>
      </c>
      <c r="L2120" s="68">
        <v>0</v>
      </c>
      <c r="M2120" s="68">
        <v>0</v>
      </c>
      <c r="N2120" s="68">
        <v>0</v>
      </c>
    </row>
    <row r="2121" spans="1:14" x14ac:dyDescent="0.25">
      <c r="A2121" s="69" t="s">
        <v>352</v>
      </c>
      <c r="B2121" s="69" t="s">
        <v>348</v>
      </c>
      <c r="C2121" s="69" t="s">
        <v>226</v>
      </c>
      <c r="D2121" s="69" t="s">
        <v>227</v>
      </c>
      <c r="E2121" s="69"/>
      <c r="F2121" s="68">
        <v>48</v>
      </c>
      <c r="G2121" s="68">
        <v>48</v>
      </c>
      <c r="H2121" s="68">
        <v>4212</v>
      </c>
      <c r="I2121" s="68">
        <v>884</v>
      </c>
      <c r="J2121" s="68">
        <v>14800</v>
      </c>
      <c r="K2121" s="68">
        <v>50896</v>
      </c>
      <c r="L2121" s="68">
        <v>0</v>
      </c>
      <c r="M2121" s="68">
        <v>0</v>
      </c>
      <c r="N2121" s="68">
        <v>70888</v>
      </c>
    </row>
    <row r="2122" spans="1:14" x14ac:dyDescent="0.25">
      <c r="D2122" s="67" t="s">
        <v>228</v>
      </c>
      <c r="E2122" s="67"/>
    </row>
    <row r="2123" spans="1:14" x14ac:dyDescent="0.25">
      <c r="A2123" s="69" t="s">
        <v>352</v>
      </c>
      <c r="B2123" s="69" t="s">
        <v>348</v>
      </c>
      <c r="C2123" s="69" t="s">
        <v>229</v>
      </c>
      <c r="D2123" s="69" t="s">
        <v>230</v>
      </c>
      <c r="E2123" s="69"/>
      <c r="F2123" s="68">
        <v>0</v>
      </c>
      <c r="G2123" s="68">
        <v>0</v>
      </c>
      <c r="H2123" s="68">
        <v>0</v>
      </c>
      <c r="I2123" s="68">
        <v>0</v>
      </c>
      <c r="J2123" s="68">
        <v>0</v>
      </c>
      <c r="K2123" s="68">
        <v>0</v>
      </c>
      <c r="L2123" s="68">
        <v>0</v>
      </c>
      <c r="M2123" s="68">
        <v>0</v>
      </c>
      <c r="N2123" s="68">
        <v>0</v>
      </c>
    </row>
    <row r="2124" spans="1:14" x14ac:dyDescent="0.25">
      <c r="A2124" s="69" t="s">
        <v>352</v>
      </c>
      <c r="B2124" s="69" t="s">
        <v>348</v>
      </c>
      <c r="C2124" s="69" t="s">
        <v>231</v>
      </c>
      <c r="D2124" s="69" t="s">
        <v>232</v>
      </c>
      <c r="E2124" s="69"/>
      <c r="F2124" s="68">
        <v>0</v>
      </c>
      <c r="G2124" s="68">
        <v>0</v>
      </c>
      <c r="H2124" s="68">
        <v>0</v>
      </c>
      <c r="I2124" s="68">
        <v>0</v>
      </c>
      <c r="J2124" s="68">
        <v>0</v>
      </c>
      <c r="K2124" s="68">
        <v>0</v>
      </c>
      <c r="L2124" s="68">
        <v>0</v>
      </c>
      <c r="M2124" s="68">
        <v>0</v>
      </c>
      <c r="N2124" s="68">
        <v>0</v>
      </c>
    </row>
    <row r="2125" spans="1:14" x14ac:dyDescent="0.25">
      <c r="A2125" s="69" t="s">
        <v>352</v>
      </c>
      <c r="B2125" s="69" t="s">
        <v>348</v>
      </c>
      <c r="C2125" s="69" t="s">
        <v>233</v>
      </c>
      <c r="D2125" s="69" t="s">
        <v>234</v>
      </c>
      <c r="E2125" s="69"/>
      <c r="F2125" s="68">
        <v>0</v>
      </c>
      <c r="G2125" s="68">
        <v>0</v>
      </c>
      <c r="H2125" s="68">
        <v>0</v>
      </c>
      <c r="I2125" s="68">
        <v>0</v>
      </c>
      <c r="J2125" s="68">
        <v>0</v>
      </c>
      <c r="K2125" s="68">
        <v>0</v>
      </c>
      <c r="L2125" s="68">
        <v>0</v>
      </c>
      <c r="M2125" s="68">
        <v>0</v>
      </c>
      <c r="N2125" s="68">
        <v>0</v>
      </c>
    </row>
    <row r="2126" spans="1:14" x14ac:dyDescent="0.25">
      <c r="A2126" s="69" t="s">
        <v>352</v>
      </c>
      <c r="B2126" s="69" t="s">
        <v>348</v>
      </c>
      <c r="C2126" s="69" t="s">
        <v>235</v>
      </c>
      <c r="D2126" s="69" t="s">
        <v>236</v>
      </c>
      <c r="E2126" s="69"/>
      <c r="F2126" s="68">
        <v>0</v>
      </c>
      <c r="G2126" s="68">
        <v>0</v>
      </c>
      <c r="H2126" s="68">
        <v>0</v>
      </c>
      <c r="I2126" s="68">
        <v>0</v>
      </c>
      <c r="J2126" s="68">
        <v>0</v>
      </c>
      <c r="K2126" s="68">
        <v>0</v>
      </c>
      <c r="L2126" s="68">
        <v>0</v>
      </c>
      <c r="M2126" s="68">
        <v>0</v>
      </c>
      <c r="N2126" s="68">
        <v>0</v>
      </c>
    </row>
    <row r="2127" spans="1:14" x14ac:dyDescent="0.25">
      <c r="A2127" s="69" t="s">
        <v>352</v>
      </c>
      <c r="B2127" s="69" t="s">
        <v>348</v>
      </c>
      <c r="C2127" s="69" t="s">
        <v>237</v>
      </c>
      <c r="D2127" s="69" t="s">
        <v>238</v>
      </c>
      <c r="E2127" s="69"/>
      <c r="F2127" s="68">
        <v>0</v>
      </c>
      <c r="G2127" s="68">
        <v>0</v>
      </c>
      <c r="H2127" s="68">
        <v>0</v>
      </c>
      <c r="I2127" s="68">
        <v>0</v>
      </c>
      <c r="J2127" s="68">
        <v>0</v>
      </c>
      <c r="K2127" s="68">
        <v>0</v>
      </c>
      <c r="L2127" s="68">
        <v>0</v>
      </c>
      <c r="M2127" s="68">
        <v>0</v>
      </c>
      <c r="N2127" s="68">
        <v>0</v>
      </c>
    </row>
    <row r="2130" spans="1:14" x14ac:dyDescent="0.25">
      <c r="A2130" s="67" t="s">
        <v>353</v>
      </c>
    </row>
    <row r="2131" spans="1:14" x14ac:dyDescent="0.25">
      <c r="A2131" s="69" t="s">
        <v>0</v>
      </c>
      <c r="B2131" s="69" t="s">
        <v>162</v>
      </c>
      <c r="C2131" s="69" t="s">
        <v>115</v>
      </c>
      <c r="D2131" s="67" t="s">
        <v>129</v>
      </c>
      <c r="E2131" s="67"/>
      <c r="F2131" s="68" t="s">
        <v>163</v>
      </c>
      <c r="G2131" s="68" t="s">
        <v>164</v>
      </c>
      <c r="H2131" s="68" t="s">
        <v>165</v>
      </c>
      <c r="I2131" s="68" t="s">
        <v>166</v>
      </c>
      <c r="J2131" s="68" t="s">
        <v>167</v>
      </c>
      <c r="K2131" s="68" t="s">
        <v>168</v>
      </c>
      <c r="L2131" s="68" t="s">
        <v>169</v>
      </c>
      <c r="M2131" s="68" t="s">
        <v>170</v>
      </c>
      <c r="N2131" s="68" t="s">
        <v>1</v>
      </c>
    </row>
    <row r="2132" spans="1:14" x14ac:dyDescent="0.25">
      <c r="A2132" s="69" t="s">
        <v>354</v>
      </c>
      <c r="B2132" s="69" t="s">
        <v>348</v>
      </c>
      <c r="C2132" s="69" t="s">
        <v>172</v>
      </c>
      <c r="D2132" s="69" t="s">
        <v>173</v>
      </c>
      <c r="E2132" s="69"/>
      <c r="F2132" s="68">
        <v>0</v>
      </c>
      <c r="G2132" s="68">
        <v>0</v>
      </c>
      <c r="H2132" s="68">
        <v>0</v>
      </c>
      <c r="I2132" s="68">
        <v>0</v>
      </c>
      <c r="J2132" s="68">
        <v>0</v>
      </c>
      <c r="K2132" s="68">
        <v>0</v>
      </c>
      <c r="L2132" s="68">
        <v>0</v>
      </c>
      <c r="M2132" s="68">
        <v>0</v>
      </c>
      <c r="N2132" s="68">
        <v>0</v>
      </c>
    </row>
    <row r="2133" spans="1:14" x14ac:dyDescent="0.25">
      <c r="A2133" s="69" t="s">
        <v>354</v>
      </c>
      <c r="B2133" s="69" t="s">
        <v>348</v>
      </c>
      <c r="C2133" s="69" t="s">
        <v>174</v>
      </c>
      <c r="D2133" s="69" t="s">
        <v>175</v>
      </c>
      <c r="E2133" s="69"/>
      <c r="F2133" s="68">
        <v>0</v>
      </c>
      <c r="G2133" s="68">
        <v>0</v>
      </c>
      <c r="H2133" s="68">
        <v>0</v>
      </c>
      <c r="I2133" s="68">
        <v>0</v>
      </c>
      <c r="J2133" s="68">
        <v>18704</v>
      </c>
      <c r="K2133" s="68">
        <v>0</v>
      </c>
      <c r="L2133" s="68">
        <v>0</v>
      </c>
      <c r="M2133" s="68">
        <v>0</v>
      </c>
      <c r="N2133" s="68">
        <v>18704</v>
      </c>
    </row>
    <row r="2134" spans="1:14" x14ac:dyDescent="0.25">
      <c r="A2134" s="69" t="s">
        <v>354</v>
      </c>
      <c r="B2134" s="69" t="s">
        <v>348</v>
      </c>
      <c r="C2134" s="69" t="s">
        <v>176</v>
      </c>
      <c r="D2134" s="69" t="s">
        <v>177</v>
      </c>
      <c r="E2134" s="69"/>
      <c r="F2134" s="68">
        <v>0</v>
      </c>
      <c r="G2134" s="68">
        <v>0</v>
      </c>
      <c r="H2134" s="68">
        <v>0</v>
      </c>
      <c r="I2134" s="68">
        <v>0</v>
      </c>
      <c r="J2134" s="68">
        <v>0</v>
      </c>
      <c r="K2134" s="68">
        <v>0</v>
      </c>
      <c r="L2134" s="68">
        <v>0</v>
      </c>
      <c r="M2134" s="68">
        <v>0</v>
      </c>
      <c r="N2134" s="68">
        <v>0</v>
      </c>
    </row>
    <row r="2135" spans="1:14" x14ac:dyDescent="0.25">
      <c r="A2135" s="69" t="s">
        <v>354</v>
      </c>
      <c r="B2135" s="69" t="s">
        <v>348</v>
      </c>
      <c r="C2135" s="69" t="s">
        <v>178</v>
      </c>
      <c r="D2135" s="69" t="s">
        <v>179</v>
      </c>
      <c r="E2135" s="69"/>
      <c r="F2135" s="68">
        <v>0</v>
      </c>
      <c r="G2135" s="68">
        <v>0</v>
      </c>
      <c r="H2135" s="68">
        <v>0</v>
      </c>
      <c r="I2135" s="68">
        <v>0</v>
      </c>
      <c r="J2135" s="68">
        <v>11328</v>
      </c>
      <c r="K2135" s="68">
        <v>6336</v>
      </c>
      <c r="L2135" s="68">
        <v>0</v>
      </c>
      <c r="M2135" s="68">
        <v>0</v>
      </c>
      <c r="N2135" s="68">
        <v>17664</v>
      </c>
    </row>
    <row r="2136" spans="1:14" x14ac:dyDescent="0.25">
      <c r="A2136" s="69" t="s">
        <v>354</v>
      </c>
      <c r="B2136" s="69" t="s">
        <v>348</v>
      </c>
      <c r="C2136" s="69" t="s">
        <v>180</v>
      </c>
      <c r="D2136" s="69" t="s">
        <v>181</v>
      </c>
      <c r="E2136" s="69"/>
      <c r="F2136" s="68">
        <v>0</v>
      </c>
      <c r="G2136" s="68">
        <v>0</v>
      </c>
      <c r="H2136" s="68">
        <v>0</v>
      </c>
      <c r="I2136" s="68">
        <v>0</v>
      </c>
      <c r="J2136" s="68">
        <v>0</v>
      </c>
      <c r="K2136" s="68">
        <v>0</v>
      </c>
      <c r="L2136" s="68">
        <v>0</v>
      </c>
      <c r="M2136" s="68">
        <v>0</v>
      </c>
      <c r="N2136" s="68">
        <v>0</v>
      </c>
    </row>
    <row r="2137" spans="1:14" x14ac:dyDescent="0.25">
      <c r="A2137" s="69" t="s">
        <v>354</v>
      </c>
      <c r="B2137" s="69" t="s">
        <v>348</v>
      </c>
      <c r="C2137" s="69" t="s">
        <v>182</v>
      </c>
      <c r="D2137" s="69" t="s">
        <v>183</v>
      </c>
      <c r="E2137" s="69"/>
      <c r="F2137" s="68">
        <v>0</v>
      </c>
      <c r="G2137" s="68">
        <v>0</v>
      </c>
      <c r="H2137" s="68">
        <v>0</v>
      </c>
      <c r="I2137" s="68">
        <v>0</v>
      </c>
      <c r="J2137" s="68">
        <v>0</v>
      </c>
      <c r="K2137" s="68">
        <v>0</v>
      </c>
      <c r="L2137" s="68">
        <v>0</v>
      </c>
      <c r="M2137" s="68">
        <v>0</v>
      </c>
      <c r="N2137" s="68">
        <v>0</v>
      </c>
    </row>
    <row r="2138" spans="1:14" x14ac:dyDescent="0.25">
      <c r="A2138" s="69" t="s">
        <v>354</v>
      </c>
      <c r="B2138" s="69" t="s">
        <v>348</v>
      </c>
      <c r="C2138" s="69" t="s">
        <v>184</v>
      </c>
      <c r="D2138" s="69" t="s">
        <v>185</v>
      </c>
      <c r="E2138" s="69"/>
      <c r="F2138" s="68">
        <v>0</v>
      </c>
      <c r="G2138" s="68">
        <v>0</v>
      </c>
      <c r="H2138" s="68">
        <v>0</v>
      </c>
      <c r="I2138" s="68">
        <v>0</v>
      </c>
      <c r="J2138" s="68">
        <v>0</v>
      </c>
      <c r="K2138" s="68">
        <v>8512</v>
      </c>
      <c r="L2138" s="68">
        <v>0</v>
      </c>
      <c r="M2138" s="68">
        <v>0</v>
      </c>
      <c r="N2138" s="68">
        <v>8512</v>
      </c>
    </row>
    <row r="2139" spans="1:14" x14ac:dyDescent="0.25">
      <c r="A2139" s="69" t="s">
        <v>354</v>
      </c>
      <c r="B2139" s="69" t="s">
        <v>348</v>
      </c>
      <c r="C2139" s="69" t="s">
        <v>186</v>
      </c>
      <c r="D2139" s="69" t="s">
        <v>187</v>
      </c>
      <c r="E2139" s="69"/>
      <c r="F2139" s="68">
        <v>0</v>
      </c>
      <c r="G2139" s="68">
        <v>0</v>
      </c>
      <c r="H2139" s="68">
        <v>0</v>
      </c>
      <c r="I2139" s="68">
        <v>0</v>
      </c>
      <c r="J2139" s="68">
        <v>0</v>
      </c>
      <c r="K2139" s="68">
        <v>0</v>
      </c>
      <c r="L2139" s="68">
        <v>0</v>
      </c>
      <c r="M2139" s="68">
        <v>0</v>
      </c>
      <c r="N2139" s="68">
        <v>0</v>
      </c>
    </row>
    <row r="2140" spans="1:14" x14ac:dyDescent="0.25">
      <c r="A2140" s="69" t="s">
        <v>354</v>
      </c>
      <c r="B2140" s="69" t="s">
        <v>348</v>
      </c>
      <c r="C2140" s="69" t="s">
        <v>188</v>
      </c>
      <c r="D2140" s="69" t="s">
        <v>189</v>
      </c>
      <c r="E2140" s="69"/>
      <c r="F2140" s="68">
        <v>0</v>
      </c>
      <c r="G2140" s="68">
        <v>0</v>
      </c>
      <c r="H2140" s="68">
        <v>0</v>
      </c>
      <c r="I2140" s="68">
        <v>0</v>
      </c>
      <c r="J2140" s="68">
        <v>0</v>
      </c>
      <c r="K2140" s="68">
        <v>0</v>
      </c>
      <c r="L2140" s="68">
        <v>0</v>
      </c>
      <c r="M2140" s="68">
        <v>0</v>
      </c>
      <c r="N2140" s="68">
        <v>0</v>
      </c>
    </row>
    <row r="2141" spans="1:14" x14ac:dyDescent="0.25">
      <c r="A2141" s="69" t="s">
        <v>354</v>
      </c>
      <c r="B2141" s="69" t="s">
        <v>348</v>
      </c>
      <c r="C2141" s="69" t="s">
        <v>190</v>
      </c>
      <c r="D2141" s="69" t="s">
        <v>191</v>
      </c>
      <c r="E2141" s="69"/>
      <c r="F2141" s="68">
        <v>0</v>
      </c>
      <c r="G2141" s="68">
        <v>0</v>
      </c>
      <c r="H2141" s="68">
        <v>0</v>
      </c>
      <c r="I2141" s="68">
        <v>0</v>
      </c>
      <c r="J2141" s="68">
        <v>0</v>
      </c>
      <c r="K2141" s="68">
        <v>0</v>
      </c>
      <c r="L2141" s="68">
        <v>0</v>
      </c>
      <c r="M2141" s="68">
        <v>0</v>
      </c>
      <c r="N2141" s="68">
        <v>0</v>
      </c>
    </row>
    <row r="2142" spans="1:14" x14ac:dyDescent="0.25">
      <c r="A2142" s="69" t="s">
        <v>354</v>
      </c>
      <c r="B2142" s="69" t="s">
        <v>348</v>
      </c>
      <c r="C2142" s="69" t="s">
        <v>192</v>
      </c>
      <c r="D2142" s="69" t="s">
        <v>193</v>
      </c>
      <c r="E2142" s="69"/>
      <c r="F2142" s="68">
        <v>0</v>
      </c>
      <c r="G2142" s="68">
        <v>0</v>
      </c>
      <c r="H2142" s="68">
        <v>0</v>
      </c>
      <c r="I2142" s="68">
        <v>0</v>
      </c>
      <c r="J2142" s="68">
        <v>0</v>
      </c>
      <c r="K2142" s="68">
        <v>2448</v>
      </c>
      <c r="L2142" s="68">
        <v>0</v>
      </c>
      <c r="M2142" s="68">
        <v>0</v>
      </c>
      <c r="N2142" s="68">
        <v>2448</v>
      </c>
    </row>
    <row r="2143" spans="1:14" x14ac:dyDescent="0.25">
      <c r="A2143" s="69" t="s">
        <v>354</v>
      </c>
      <c r="B2143" s="69" t="s">
        <v>348</v>
      </c>
      <c r="C2143" s="69" t="s">
        <v>194</v>
      </c>
      <c r="D2143" s="69" t="s">
        <v>195</v>
      </c>
      <c r="E2143" s="69"/>
      <c r="F2143" s="68">
        <v>720</v>
      </c>
      <c r="G2143" s="68">
        <v>0</v>
      </c>
      <c r="H2143" s="68">
        <v>0</v>
      </c>
      <c r="I2143" s="68">
        <v>4360</v>
      </c>
      <c r="J2143" s="68">
        <v>0</v>
      </c>
      <c r="K2143" s="68">
        <v>0</v>
      </c>
      <c r="L2143" s="68">
        <v>0</v>
      </c>
      <c r="M2143" s="68">
        <v>0</v>
      </c>
      <c r="N2143" s="68">
        <v>5080</v>
      </c>
    </row>
    <row r="2144" spans="1:14" x14ac:dyDescent="0.25">
      <c r="A2144" s="69" t="s">
        <v>354</v>
      </c>
      <c r="B2144" s="69" t="s">
        <v>348</v>
      </c>
      <c r="C2144" s="69" t="s">
        <v>196</v>
      </c>
      <c r="D2144" s="69" t="s">
        <v>197</v>
      </c>
      <c r="E2144" s="69"/>
      <c r="F2144" s="68">
        <v>0</v>
      </c>
      <c r="G2144" s="68">
        <v>0</v>
      </c>
      <c r="H2144" s="68">
        <v>0</v>
      </c>
      <c r="I2144" s="68">
        <v>0</v>
      </c>
      <c r="J2144" s="68">
        <v>0</v>
      </c>
      <c r="K2144" s="68">
        <v>0</v>
      </c>
      <c r="L2144" s="68">
        <v>0</v>
      </c>
      <c r="M2144" s="68">
        <v>0</v>
      </c>
      <c r="N2144" s="68">
        <v>0</v>
      </c>
    </row>
    <row r="2145" spans="1:14" x14ac:dyDescent="0.25">
      <c r="A2145" s="69" t="s">
        <v>354</v>
      </c>
      <c r="B2145" s="69" t="s">
        <v>348</v>
      </c>
      <c r="C2145" s="69" t="s">
        <v>198</v>
      </c>
      <c r="D2145" s="69" t="s">
        <v>199</v>
      </c>
      <c r="E2145" s="69"/>
      <c r="F2145" s="68">
        <v>0</v>
      </c>
      <c r="G2145" s="68">
        <v>0</v>
      </c>
      <c r="H2145" s="68">
        <v>0</v>
      </c>
      <c r="I2145" s="68">
        <v>0</v>
      </c>
      <c r="J2145" s="68">
        <v>0</v>
      </c>
      <c r="K2145" s="68">
        <v>30016</v>
      </c>
      <c r="L2145" s="68">
        <v>0</v>
      </c>
      <c r="M2145" s="68">
        <v>0</v>
      </c>
      <c r="N2145" s="68">
        <v>30016</v>
      </c>
    </row>
    <row r="2146" spans="1:14" x14ac:dyDescent="0.25">
      <c r="A2146" s="69" t="s">
        <v>354</v>
      </c>
      <c r="B2146" s="69" t="s">
        <v>348</v>
      </c>
      <c r="C2146" s="69" t="s">
        <v>200</v>
      </c>
      <c r="D2146" s="69" t="s">
        <v>201</v>
      </c>
      <c r="E2146" s="69"/>
      <c r="F2146" s="68">
        <v>0</v>
      </c>
      <c r="G2146" s="68">
        <v>0</v>
      </c>
      <c r="H2146" s="68">
        <v>0</v>
      </c>
      <c r="I2146" s="68">
        <v>0</v>
      </c>
      <c r="J2146" s="68">
        <v>0</v>
      </c>
      <c r="K2146" s="68">
        <v>0</v>
      </c>
      <c r="L2146" s="68">
        <v>0</v>
      </c>
      <c r="M2146" s="68">
        <v>0</v>
      </c>
      <c r="N2146" s="68">
        <v>0</v>
      </c>
    </row>
    <row r="2147" spans="1:14" x14ac:dyDescent="0.25">
      <c r="A2147" s="69" t="s">
        <v>354</v>
      </c>
      <c r="B2147" s="69" t="s">
        <v>348</v>
      </c>
      <c r="C2147" s="69" t="s">
        <v>202</v>
      </c>
      <c r="D2147" s="69" t="s">
        <v>203</v>
      </c>
      <c r="E2147" s="69"/>
      <c r="F2147" s="68">
        <v>0</v>
      </c>
      <c r="G2147" s="68">
        <v>0</v>
      </c>
      <c r="H2147" s="68">
        <v>0</v>
      </c>
      <c r="I2147" s="68">
        <v>0</v>
      </c>
      <c r="J2147" s="68">
        <v>0</v>
      </c>
      <c r="K2147" s="68">
        <v>10768</v>
      </c>
      <c r="L2147" s="68">
        <v>0</v>
      </c>
      <c r="M2147" s="68">
        <v>0</v>
      </c>
      <c r="N2147" s="68">
        <v>10768</v>
      </c>
    </row>
    <row r="2148" spans="1:14" x14ac:dyDescent="0.25">
      <c r="A2148" s="69" t="s">
        <v>354</v>
      </c>
      <c r="B2148" s="69" t="s">
        <v>348</v>
      </c>
      <c r="C2148" s="69" t="s">
        <v>204</v>
      </c>
      <c r="D2148" s="69" t="s">
        <v>205</v>
      </c>
      <c r="E2148" s="69"/>
      <c r="F2148" s="68">
        <v>0</v>
      </c>
      <c r="G2148" s="68">
        <v>0</v>
      </c>
      <c r="H2148" s="68">
        <v>0</v>
      </c>
      <c r="I2148" s="68">
        <v>0</v>
      </c>
      <c r="J2148" s="68">
        <v>0</v>
      </c>
      <c r="K2148" s="68">
        <v>0</v>
      </c>
      <c r="L2148" s="68">
        <v>0</v>
      </c>
      <c r="M2148" s="68">
        <v>0</v>
      </c>
      <c r="N2148" s="68">
        <v>0</v>
      </c>
    </row>
    <row r="2149" spans="1:14" x14ac:dyDescent="0.25">
      <c r="A2149" s="69" t="s">
        <v>354</v>
      </c>
      <c r="B2149" s="69" t="s">
        <v>348</v>
      </c>
      <c r="C2149" s="69" t="s">
        <v>206</v>
      </c>
      <c r="D2149" s="69" t="s">
        <v>207</v>
      </c>
      <c r="E2149" s="69"/>
      <c r="F2149" s="68">
        <v>0</v>
      </c>
      <c r="G2149" s="68">
        <v>0</v>
      </c>
      <c r="H2149" s="68">
        <v>0</v>
      </c>
      <c r="I2149" s="68">
        <v>0</v>
      </c>
      <c r="J2149" s="68">
        <v>0</v>
      </c>
      <c r="K2149" s="68">
        <v>0</v>
      </c>
      <c r="L2149" s="68">
        <v>0</v>
      </c>
      <c r="M2149" s="68">
        <v>0</v>
      </c>
      <c r="N2149" s="68">
        <v>0</v>
      </c>
    </row>
    <row r="2150" spans="1:14" x14ac:dyDescent="0.25">
      <c r="A2150" s="69" t="s">
        <v>354</v>
      </c>
      <c r="B2150" s="69" t="s">
        <v>348</v>
      </c>
      <c r="C2150" s="69" t="s">
        <v>208</v>
      </c>
      <c r="D2150" s="69" t="s">
        <v>209</v>
      </c>
      <c r="E2150" s="69"/>
      <c r="F2150" s="68">
        <v>0</v>
      </c>
      <c r="G2150" s="68">
        <v>480</v>
      </c>
      <c r="H2150" s="68">
        <v>2724</v>
      </c>
      <c r="I2150" s="68">
        <v>0</v>
      </c>
      <c r="J2150" s="68">
        <v>0</v>
      </c>
      <c r="K2150" s="68">
        <v>1056</v>
      </c>
      <c r="L2150" s="68">
        <v>0</v>
      </c>
      <c r="M2150" s="68">
        <v>0</v>
      </c>
      <c r="N2150" s="68">
        <v>4260</v>
      </c>
    </row>
    <row r="2151" spans="1:14" x14ac:dyDescent="0.25">
      <c r="A2151" s="69" t="s">
        <v>354</v>
      </c>
      <c r="B2151" s="69" t="s">
        <v>348</v>
      </c>
      <c r="C2151" s="69" t="s">
        <v>210</v>
      </c>
      <c r="D2151" s="69" t="s">
        <v>211</v>
      </c>
      <c r="E2151" s="69"/>
      <c r="F2151" s="68">
        <v>0</v>
      </c>
      <c r="G2151" s="68">
        <v>0</v>
      </c>
      <c r="H2151" s="68">
        <v>0</v>
      </c>
      <c r="I2151" s="68">
        <v>0</v>
      </c>
      <c r="J2151" s="68">
        <v>0</v>
      </c>
      <c r="K2151" s="68">
        <v>0</v>
      </c>
      <c r="L2151" s="68">
        <v>0</v>
      </c>
      <c r="M2151" s="68">
        <v>0</v>
      </c>
      <c r="N2151" s="68">
        <v>0</v>
      </c>
    </row>
    <row r="2152" spans="1:14" x14ac:dyDescent="0.25">
      <c r="A2152" s="69" t="s">
        <v>354</v>
      </c>
      <c r="B2152" s="69" t="s">
        <v>348</v>
      </c>
      <c r="C2152" s="69" t="s">
        <v>212</v>
      </c>
      <c r="D2152" s="69" t="s">
        <v>213</v>
      </c>
      <c r="E2152" s="69"/>
      <c r="F2152" s="68">
        <v>0</v>
      </c>
      <c r="G2152" s="68">
        <v>0</v>
      </c>
      <c r="H2152" s="68">
        <v>0</v>
      </c>
      <c r="I2152" s="68">
        <v>0</v>
      </c>
      <c r="J2152" s="68">
        <v>0</v>
      </c>
      <c r="K2152" s="68">
        <v>0</v>
      </c>
      <c r="L2152" s="68">
        <v>0</v>
      </c>
      <c r="M2152" s="68">
        <v>0</v>
      </c>
      <c r="N2152" s="68">
        <v>0</v>
      </c>
    </row>
    <row r="2153" spans="1:14" x14ac:dyDescent="0.25">
      <c r="A2153" s="69" t="s">
        <v>354</v>
      </c>
      <c r="B2153" s="69" t="s">
        <v>348</v>
      </c>
      <c r="C2153" s="69" t="s">
        <v>214</v>
      </c>
      <c r="D2153" s="69" t="s">
        <v>215</v>
      </c>
      <c r="E2153" s="69"/>
      <c r="F2153" s="68">
        <v>0</v>
      </c>
      <c r="G2153" s="68">
        <v>0</v>
      </c>
      <c r="H2153" s="68">
        <v>0</v>
      </c>
      <c r="I2153" s="68">
        <v>0</v>
      </c>
      <c r="J2153" s="68">
        <v>1248</v>
      </c>
      <c r="K2153" s="68">
        <v>0</v>
      </c>
      <c r="L2153" s="68">
        <v>0</v>
      </c>
      <c r="M2153" s="68">
        <v>0</v>
      </c>
      <c r="N2153" s="68">
        <v>1248</v>
      </c>
    </row>
    <row r="2154" spans="1:14" x14ac:dyDescent="0.25">
      <c r="A2154" s="69" t="s">
        <v>354</v>
      </c>
      <c r="B2154" s="69" t="s">
        <v>348</v>
      </c>
      <c r="C2154" s="69" t="s">
        <v>216</v>
      </c>
      <c r="D2154" s="69" t="s">
        <v>217</v>
      </c>
      <c r="E2154" s="69"/>
      <c r="F2154" s="68">
        <v>0</v>
      </c>
      <c r="G2154" s="68">
        <v>0</v>
      </c>
      <c r="H2154" s="68">
        <v>0</v>
      </c>
      <c r="I2154" s="68">
        <v>0</v>
      </c>
      <c r="J2154" s="68">
        <v>0</v>
      </c>
      <c r="K2154" s="68">
        <v>0</v>
      </c>
      <c r="L2154" s="68">
        <v>0</v>
      </c>
      <c r="M2154" s="68">
        <v>0</v>
      </c>
      <c r="N2154" s="68">
        <v>0</v>
      </c>
    </row>
    <row r="2155" spans="1:14" x14ac:dyDescent="0.25">
      <c r="A2155" s="69" t="s">
        <v>354</v>
      </c>
      <c r="B2155" s="69" t="s">
        <v>348</v>
      </c>
      <c r="C2155" s="69" t="s">
        <v>218</v>
      </c>
      <c r="D2155" s="69" t="s">
        <v>219</v>
      </c>
      <c r="E2155" s="69"/>
      <c r="F2155" s="68">
        <v>0</v>
      </c>
      <c r="G2155" s="68">
        <v>0</v>
      </c>
      <c r="H2155" s="68">
        <v>0</v>
      </c>
      <c r="I2155" s="68">
        <v>0</v>
      </c>
      <c r="J2155" s="68">
        <v>0</v>
      </c>
      <c r="K2155" s="68">
        <v>0</v>
      </c>
      <c r="L2155" s="68">
        <v>0</v>
      </c>
      <c r="M2155" s="68">
        <v>0</v>
      </c>
      <c r="N2155" s="68">
        <v>0</v>
      </c>
    </row>
    <row r="2156" spans="1:14" x14ac:dyDescent="0.25">
      <c r="A2156" s="69" t="s">
        <v>354</v>
      </c>
      <c r="B2156" s="69" t="s">
        <v>348</v>
      </c>
      <c r="C2156" s="69" t="s">
        <v>220</v>
      </c>
      <c r="D2156" s="69" t="s">
        <v>221</v>
      </c>
      <c r="E2156" s="69"/>
      <c r="F2156" s="68">
        <v>48</v>
      </c>
      <c r="G2156" s="68">
        <v>0</v>
      </c>
      <c r="H2156" s="68">
        <v>0</v>
      </c>
      <c r="I2156" s="68">
        <v>0</v>
      </c>
      <c r="J2156" s="68">
        <v>64</v>
      </c>
      <c r="K2156" s="68">
        <v>0</v>
      </c>
      <c r="L2156" s="68">
        <v>0</v>
      </c>
      <c r="M2156" s="68">
        <v>0</v>
      </c>
      <c r="N2156" s="68">
        <v>112</v>
      </c>
    </row>
    <row r="2157" spans="1:14" x14ac:dyDescent="0.25">
      <c r="A2157" s="69" t="s">
        <v>354</v>
      </c>
      <c r="B2157" s="69" t="s">
        <v>348</v>
      </c>
      <c r="C2157" s="69" t="s">
        <v>222</v>
      </c>
      <c r="D2157" s="69" t="s">
        <v>223</v>
      </c>
      <c r="E2157" s="69"/>
      <c r="F2157" s="68">
        <v>0</v>
      </c>
      <c r="G2157" s="68">
        <v>0</v>
      </c>
      <c r="H2157" s="68">
        <v>0</v>
      </c>
      <c r="I2157" s="68">
        <v>0</v>
      </c>
      <c r="J2157" s="68">
        <v>0</v>
      </c>
      <c r="K2157" s="68">
        <v>0</v>
      </c>
      <c r="L2157" s="68">
        <v>0</v>
      </c>
      <c r="M2157" s="68">
        <v>0</v>
      </c>
      <c r="N2157" s="68">
        <v>0</v>
      </c>
    </row>
    <row r="2158" spans="1:14" x14ac:dyDescent="0.25">
      <c r="A2158" s="69" t="s">
        <v>354</v>
      </c>
      <c r="B2158" s="69" t="s">
        <v>348</v>
      </c>
      <c r="C2158" s="69" t="s">
        <v>224</v>
      </c>
      <c r="D2158" s="69" t="s">
        <v>225</v>
      </c>
      <c r="E2158" s="69"/>
      <c r="F2158" s="68">
        <v>0</v>
      </c>
      <c r="G2158" s="68">
        <v>0</v>
      </c>
      <c r="H2158" s="68">
        <v>0</v>
      </c>
      <c r="I2158" s="68">
        <v>0</v>
      </c>
      <c r="J2158" s="68">
        <v>0</v>
      </c>
      <c r="K2158" s="68">
        <v>0</v>
      </c>
      <c r="L2158" s="68">
        <v>0</v>
      </c>
      <c r="M2158" s="68">
        <v>0</v>
      </c>
      <c r="N2158" s="68">
        <v>0</v>
      </c>
    </row>
    <row r="2159" spans="1:14" x14ac:dyDescent="0.25">
      <c r="A2159" s="69" t="s">
        <v>354</v>
      </c>
      <c r="B2159" s="69" t="s">
        <v>348</v>
      </c>
      <c r="C2159" s="69" t="s">
        <v>226</v>
      </c>
      <c r="D2159" s="69" t="s">
        <v>227</v>
      </c>
      <c r="E2159" s="69"/>
      <c r="F2159" s="68">
        <v>768</v>
      </c>
      <c r="G2159" s="68">
        <v>480</v>
      </c>
      <c r="H2159" s="68">
        <v>2724</v>
      </c>
      <c r="I2159" s="68">
        <v>4360</v>
      </c>
      <c r="J2159" s="68">
        <v>31344</v>
      </c>
      <c r="K2159" s="68">
        <v>59136</v>
      </c>
      <c r="L2159" s="68">
        <v>0</v>
      </c>
      <c r="M2159" s="68">
        <v>0</v>
      </c>
      <c r="N2159" s="68">
        <v>98812</v>
      </c>
    </row>
    <row r="2160" spans="1:14" x14ac:dyDescent="0.25">
      <c r="D2160" s="67" t="s">
        <v>228</v>
      </c>
      <c r="E2160" s="67"/>
    </row>
    <row r="2161" spans="1:14" x14ac:dyDescent="0.25">
      <c r="A2161" s="69" t="s">
        <v>354</v>
      </c>
      <c r="B2161" s="69" t="s">
        <v>348</v>
      </c>
      <c r="C2161" s="69" t="s">
        <v>229</v>
      </c>
      <c r="D2161" s="69" t="s">
        <v>230</v>
      </c>
      <c r="E2161" s="69"/>
      <c r="F2161" s="68">
        <v>0</v>
      </c>
      <c r="G2161" s="68">
        <v>0</v>
      </c>
      <c r="H2161" s="68">
        <v>0</v>
      </c>
      <c r="I2161" s="68">
        <v>0</v>
      </c>
      <c r="J2161" s="68">
        <v>0</v>
      </c>
      <c r="K2161" s="68">
        <v>0</v>
      </c>
      <c r="L2161" s="68">
        <v>0</v>
      </c>
      <c r="M2161" s="68">
        <v>0</v>
      </c>
      <c r="N2161" s="68">
        <v>0</v>
      </c>
    </row>
    <row r="2162" spans="1:14" x14ac:dyDescent="0.25">
      <c r="A2162" s="69" t="s">
        <v>354</v>
      </c>
      <c r="B2162" s="69" t="s">
        <v>348</v>
      </c>
      <c r="C2162" s="69" t="s">
        <v>231</v>
      </c>
      <c r="D2162" s="69" t="s">
        <v>232</v>
      </c>
      <c r="E2162" s="69"/>
      <c r="F2162" s="68">
        <v>0</v>
      </c>
      <c r="G2162" s="68">
        <v>0</v>
      </c>
      <c r="H2162" s="68">
        <v>0</v>
      </c>
      <c r="I2162" s="68">
        <v>0</v>
      </c>
      <c r="J2162" s="68">
        <v>0</v>
      </c>
      <c r="K2162" s="68">
        <v>0</v>
      </c>
      <c r="L2162" s="68">
        <v>0</v>
      </c>
      <c r="M2162" s="68">
        <v>0</v>
      </c>
      <c r="N2162" s="68">
        <v>0</v>
      </c>
    </row>
    <row r="2163" spans="1:14" x14ac:dyDescent="0.25">
      <c r="A2163" s="69" t="s">
        <v>354</v>
      </c>
      <c r="B2163" s="69" t="s">
        <v>348</v>
      </c>
      <c r="C2163" s="69" t="s">
        <v>233</v>
      </c>
      <c r="D2163" s="69" t="s">
        <v>234</v>
      </c>
      <c r="E2163" s="69"/>
      <c r="F2163" s="68">
        <v>0</v>
      </c>
      <c r="G2163" s="68">
        <v>0</v>
      </c>
      <c r="H2163" s="68">
        <v>0</v>
      </c>
      <c r="I2163" s="68">
        <v>0</v>
      </c>
      <c r="J2163" s="68">
        <v>0</v>
      </c>
      <c r="K2163" s="68">
        <v>0</v>
      </c>
      <c r="L2163" s="68">
        <v>0</v>
      </c>
      <c r="M2163" s="68">
        <v>0</v>
      </c>
      <c r="N2163" s="68">
        <v>0</v>
      </c>
    </row>
    <row r="2164" spans="1:14" x14ac:dyDescent="0.25">
      <c r="A2164" s="69" t="s">
        <v>354</v>
      </c>
      <c r="B2164" s="69" t="s">
        <v>348</v>
      </c>
      <c r="C2164" s="69" t="s">
        <v>235</v>
      </c>
      <c r="D2164" s="69" t="s">
        <v>236</v>
      </c>
      <c r="E2164" s="69"/>
      <c r="F2164" s="68">
        <v>0</v>
      </c>
      <c r="G2164" s="68">
        <v>0</v>
      </c>
      <c r="H2164" s="68">
        <v>0</v>
      </c>
      <c r="I2164" s="68">
        <v>0</v>
      </c>
      <c r="J2164" s="68">
        <v>0</v>
      </c>
      <c r="K2164" s="68">
        <v>0</v>
      </c>
      <c r="L2164" s="68">
        <v>0</v>
      </c>
      <c r="M2164" s="68">
        <v>0</v>
      </c>
      <c r="N2164" s="68">
        <v>0</v>
      </c>
    </row>
    <row r="2165" spans="1:14" x14ac:dyDescent="0.25">
      <c r="A2165" s="69" t="s">
        <v>354</v>
      </c>
      <c r="B2165" s="69" t="s">
        <v>348</v>
      </c>
      <c r="C2165" s="69" t="s">
        <v>237</v>
      </c>
      <c r="D2165" s="69" t="s">
        <v>238</v>
      </c>
      <c r="E2165" s="69"/>
      <c r="F2165" s="68">
        <v>0</v>
      </c>
      <c r="G2165" s="68">
        <v>0</v>
      </c>
      <c r="H2165" s="68">
        <v>0</v>
      </c>
      <c r="I2165" s="68">
        <v>0</v>
      </c>
      <c r="J2165" s="68">
        <v>0</v>
      </c>
      <c r="K2165" s="68">
        <v>0</v>
      </c>
      <c r="L2165" s="68">
        <v>0</v>
      </c>
      <c r="M2165" s="68">
        <v>0</v>
      </c>
      <c r="N2165" s="68">
        <v>0</v>
      </c>
    </row>
    <row r="2168" spans="1:14" x14ac:dyDescent="0.25">
      <c r="A2168" s="67" t="s">
        <v>355</v>
      </c>
    </row>
    <row r="2169" spans="1:14" x14ac:dyDescent="0.25">
      <c r="A2169" s="69" t="s">
        <v>0</v>
      </c>
      <c r="B2169" s="69" t="s">
        <v>162</v>
      </c>
      <c r="C2169" s="69" t="s">
        <v>115</v>
      </c>
      <c r="D2169" s="67" t="s">
        <v>129</v>
      </c>
      <c r="E2169" s="67"/>
      <c r="F2169" s="68" t="s">
        <v>163</v>
      </c>
      <c r="G2169" s="68" t="s">
        <v>164</v>
      </c>
      <c r="H2169" s="68" t="s">
        <v>165</v>
      </c>
      <c r="I2169" s="68" t="s">
        <v>166</v>
      </c>
      <c r="J2169" s="68" t="s">
        <v>167</v>
      </c>
      <c r="K2169" s="68" t="s">
        <v>168</v>
      </c>
      <c r="L2169" s="68" t="s">
        <v>169</v>
      </c>
      <c r="M2169" s="68" t="s">
        <v>170</v>
      </c>
      <c r="N2169" s="68" t="s">
        <v>1</v>
      </c>
    </row>
    <row r="2170" spans="1:14" x14ac:dyDescent="0.25">
      <c r="A2170" s="69" t="s">
        <v>356</v>
      </c>
      <c r="B2170" s="69" t="s">
        <v>357</v>
      </c>
      <c r="C2170" s="69" t="s">
        <v>172</v>
      </c>
      <c r="D2170" s="69" t="s">
        <v>173</v>
      </c>
      <c r="E2170" s="69"/>
      <c r="F2170" s="68">
        <v>0</v>
      </c>
      <c r="G2170" s="68">
        <v>0</v>
      </c>
      <c r="H2170" s="68">
        <v>0</v>
      </c>
      <c r="I2170" s="68">
        <v>0</v>
      </c>
      <c r="J2170" s="68">
        <v>0</v>
      </c>
      <c r="K2170" s="68">
        <v>0</v>
      </c>
      <c r="L2170" s="68">
        <v>0</v>
      </c>
      <c r="M2170" s="68">
        <v>0</v>
      </c>
      <c r="N2170" s="68">
        <v>0</v>
      </c>
    </row>
    <row r="2171" spans="1:14" x14ac:dyDescent="0.25">
      <c r="A2171" s="69" t="s">
        <v>356</v>
      </c>
      <c r="B2171" s="69" t="s">
        <v>357</v>
      </c>
      <c r="C2171" s="69" t="s">
        <v>174</v>
      </c>
      <c r="D2171" s="69" t="s">
        <v>175</v>
      </c>
      <c r="E2171" s="69"/>
      <c r="F2171" s="68">
        <v>0</v>
      </c>
      <c r="G2171" s="68">
        <v>0</v>
      </c>
      <c r="H2171" s="68">
        <v>0</v>
      </c>
      <c r="I2171" s="68">
        <v>0</v>
      </c>
      <c r="J2171" s="68">
        <v>73856</v>
      </c>
      <c r="K2171" s="68">
        <v>0</v>
      </c>
      <c r="L2171" s="68">
        <v>5392</v>
      </c>
      <c r="M2171" s="68">
        <v>0</v>
      </c>
      <c r="N2171" s="68">
        <v>79248</v>
      </c>
    </row>
    <row r="2172" spans="1:14" x14ac:dyDescent="0.25">
      <c r="A2172" s="69" t="s">
        <v>356</v>
      </c>
      <c r="B2172" s="69" t="s">
        <v>357</v>
      </c>
      <c r="C2172" s="69" t="s">
        <v>176</v>
      </c>
      <c r="D2172" s="69" t="s">
        <v>177</v>
      </c>
      <c r="E2172" s="69"/>
      <c r="F2172" s="68">
        <v>0</v>
      </c>
      <c r="G2172" s="68">
        <v>62368</v>
      </c>
      <c r="H2172" s="68">
        <v>0</v>
      </c>
      <c r="I2172" s="68">
        <v>0</v>
      </c>
      <c r="J2172" s="68">
        <v>168736</v>
      </c>
      <c r="K2172" s="68">
        <v>42400</v>
      </c>
      <c r="L2172" s="68">
        <v>0</v>
      </c>
      <c r="M2172" s="68">
        <v>0</v>
      </c>
      <c r="N2172" s="68">
        <v>273504</v>
      </c>
    </row>
    <row r="2173" spans="1:14" x14ac:dyDescent="0.25">
      <c r="A2173" s="69" t="s">
        <v>356</v>
      </c>
      <c r="B2173" s="69" t="s">
        <v>357</v>
      </c>
      <c r="C2173" s="69" t="s">
        <v>178</v>
      </c>
      <c r="D2173" s="69" t="s">
        <v>179</v>
      </c>
      <c r="E2173" s="69"/>
      <c r="F2173" s="68">
        <v>5904</v>
      </c>
      <c r="G2173" s="68">
        <v>2256</v>
      </c>
      <c r="H2173" s="68">
        <v>0</v>
      </c>
      <c r="I2173" s="68">
        <v>0</v>
      </c>
      <c r="J2173" s="68">
        <v>25680</v>
      </c>
      <c r="K2173" s="68">
        <v>43024</v>
      </c>
      <c r="L2173" s="68">
        <v>466</v>
      </c>
      <c r="M2173" s="68">
        <v>0</v>
      </c>
      <c r="N2173" s="68">
        <v>77330</v>
      </c>
    </row>
    <row r="2174" spans="1:14" x14ac:dyDescent="0.25">
      <c r="A2174" s="69" t="s">
        <v>356</v>
      </c>
      <c r="B2174" s="69" t="s">
        <v>357</v>
      </c>
      <c r="C2174" s="69" t="s">
        <v>180</v>
      </c>
      <c r="D2174" s="69" t="s">
        <v>181</v>
      </c>
      <c r="E2174" s="69"/>
      <c r="F2174" s="68">
        <v>0</v>
      </c>
      <c r="G2174" s="68">
        <v>0</v>
      </c>
      <c r="H2174" s="68">
        <v>0</v>
      </c>
      <c r="I2174" s="68">
        <v>0</v>
      </c>
      <c r="J2174" s="68">
        <v>0</v>
      </c>
      <c r="K2174" s="68">
        <v>0</v>
      </c>
      <c r="L2174" s="68">
        <v>0</v>
      </c>
      <c r="M2174" s="68">
        <v>0</v>
      </c>
      <c r="N2174" s="68">
        <v>0</v>
      </c>
    </row>
    <row r="2175" spans="1:14" x14ac:dyDescent="0.25">
      <c r="A2175" s="69" t="s">
        <v>356</v>
      </c>
      <c r="B2175" s="69" t="s">
        <v>357</v>
      </c>
      <c r="C2175" s="69" t="s">
        <v>182</v>
      </c>
      <c r="D2175" s="69" t="s">
        <v>183</v>
      </c>
      <c r="E2175" s="69"/>
      <c r="F2175" s="68">
        <v>0</v>
      </c>
      <c r="G2175" s="68">
        <v>0</v>
      </c>
      <c r="H2175" s="68">
        <v>0</v>
      </c>
      <c r="I2175" s="68">
        <v>0</v>
      </c>
      <c r="J2175" s="68">
        <v>0</v>
      </c>
      <c r="K2175" s="68">
        <v>0</v>
      </c>
      <c r="L2175" s="68">
        <v>0</v>
      </c>
      <c r="M2175" s="68">
        <v>0</v>
      </c>
      <c r="N2175" s="68">
        <v>0</v>
      </c>
    </row>
    <row r="2176" spans="1:14" x14ac:dyDescent="0.25">
      <c r="A2176" s="69" t="s">
        <v>356</v>
      </c>
      <c r="B2176" s="69" t="s">
        <v>357</v>
      </c>
      <c r="C2176" s="69" t="s">
        <v>184</v>
      </c>
      <c r="D2176" s="69" t="s">
        <v>185</v>
      </c>
      <c r="E2176" s="69"/>
      <c r="F2176" s="68">
        <v>0</v>
      </c>
      <c r="G2176" s="68">
        <v>14656</v>
      </c>
      <c r="H2176" s="68">
        <v>0</v>
      </c>
      <c r="I2176" s="68">
        <v>0</v>
      </c>
      <c r="J2176" s="68">
        <v>0</v>
      </c>
      <c r="K2176" s="68">
        <v>27872</v>
      </c>
      <c r="L2176" s="68">
        <v>0</v>
      </c>
      <c r="M2176" s="68">
        <v>2395</v>
      </c>
      <c r="N2176" s="68">
        <v>44923</v>
      </c>
    </row>
    <row r="2177" spans="1:14" x14ac:dyDescent="0.25">
      <c r="A2177" s="69" t="s">
        <v>356</v>
      </c>
      <c r="B2177" s="69" t="s">
        <v>357</v>
      </c>
      <c r="C2177" s="69" t="s">
        <v>186</v>
      </c>
      <c r="D2177" s="69" t="s">
        <v>187</v>
      </c>
      <c r="E2177" s="69"/>
      <c r="F2177" s="68">
        <v>0</v>
      </c>
      <c r="G2177" s="68">
        <v>0</v>
      </c>
      <c r="H2177" s="68">
        <v>0</v>
      </c>
      <c r="I2177" s="68">
        <v>0</v>
      </c>
      <c r="J2177" s="68">
        <v>22752</v>
      </c>
      <c r="K2177" s="68">
        <v>0</v>
      </c>
      <c r="L2177" s="68">
        <v>0</v>
      </c>
      <c r="M2177" s="68">
        <v>0</v>
      </c>
      <c r="N2177" s="68">
        <v>22752</v>
      </c>
    </row>
    <row r="2178" spans="1:14" x14ac:dyDescent="0.25">
      <c r="A2178" s="69" t="s">
        <v>356</v>
      </c>
      <c r="B2178" s="69" t="s">
        <v>357</v>
      </c>
      <c r="C2178" s="69" t="s">
        <v>188</v>
      </c>
      <c r="D2178" s="69" t="s">
        <v>189</v>
      </c>
      <c r="E2178" s="69"/>
      <c r="F2178" s="68">
        <v>864</v>
      </c>
      <c r="G2178" s="68">
        <v>2688</v>
      </c>
      <c r="H2178" s="68">
        <v>0</v>
      </c>
      <c r="I2178" s="68">
        <v>0</v>
      </c>
      <c r="J2178" s="68">
        <v>8000</v>
      </c>
      <c r="K2178" s="68">
        <v>0</v>
      </c>
      <c r="L2178" s="68">
        <v>10837</v>
      </c>
      <c r="M2178" s="68">
        <v>343</v>
      </c>
      <c r="N2178" s="68">
        <v>22732</v>
      </c>
    </row>
    <row r="2179" spans="1:14" x14ac:dyDescent="0.25">
      <c r="A2179" s="69" t="s">
        <v>356</v>
      </c>
      <c r="B2179" s="69" t="s">
        <v>357</v>
      </c>
      <c r="C2179" s="69" t="s">
        <v>190</v>
      </c>
      <c r="D2179" s="69" t="s">
        <v>191</v>
      </c>
      <c r="E2179" s="69"/>
      <c r="F2179" s="68">
        <v>0</v>
      </c>
      <c r="G2179" s="68">
        <v>0</v>
      </c>
      <c r="H2179" s="68">
        <v>0</v>
      </c>
      <c r="I2179" s="68">
        <v>0</v>
      </c>
      <c r="J2179" s="68">
        <v>0</v>
      </c>
      <c r="K2179" s="68">
        <v>0</v>
      </c>
      <c r="L2179" s="68">
        <v>0</v>
      </c>
      <c r="M2179" s="68">
        <v>0</v>
      </c>
      <c r="N2179" s="68">
        <v>0</v>
      </c>
    </row>
    <row r="2180" spans="1:14" x14ac:dyDescent="0.25">
      <c r="A2180" s="69" t="s">
        <v>356</v>
      </c>
      <c r="B2180" s="69" t="s">
        <v>357</v>
      </c>
      <c r="C2180" s="69" t="s">
        <v>192</v>
      </c>
      <c r="D2180" s="69" t="s">
        <v>193</v>
      </c>
      <c r="E2180" s="69"/>
      <c r="F2180" s="68">
        <v>0</v>
      </c>
      <c r="G2180" s="68">
        <v>0</v>
      </c>
      <c r="H2180" s="68">
        <v>0</v>
      </c>
      <c r="I2180" s="68">
        <v>0</v>
      </c>
      <c r="J2180" s="68">
        <v>0</v>
      </c>
      <c r="K2180" s="68">
        <v>214128</v>
      </c>
      <c r="L2180" s="68">
        <v>0</v>
      </c>
      <c r="M2180" s="68">
        <v>25200</v>
      </c>
      <c r="N2180" s="68">
        <v>239328</v>
      </c>
    </row>
    <row r="2181" spans="1:14" x14ac:dyDescent="0.25">
      <c r="A2181" s="69" t="s">
        <v>356</v>
      </c>
      <c r="B2181" s="69" t="s">
        <v>357</v>
      </c>
      <c r="C2181" s="69" t="s">
        <v>194</v>
      </c>
      <c r="D2181" s="69" t="s">
        <v>195</v>
      </c>
      <c r="E2181" s="69"/>
      <c r="F2181" s="68">
        <v>67248</v>
      </c>
      <c r="G2181" s="68">
        <v>0</v>
      </c>
      <c r="H2181" s="68">
        <v>0</v>
      </c>
      <c r="I2181" s="68">
        <v>66528</v>
      </c>
      <c r="J2181" s="68">
        <v>0</v>
      </c>
      <c r="K2181" s="68">
        <v>0</v>
      </c>
      <c r="L2181" s="68">
        <v>0</v>
      </c>
      <c r="M2181" s="68">
        <v>0</v>
      </c>
      <c r="N2181" s="68">
        <v>133776</v>
      </c>
    </row>
    <row r="2182" spans="1:14" x14ac:dyDescent="0.25">
      <c r="A2182" s="69" t="s">
        <v>356</v>
      </c>
      <c r="B2182" s="69" t="s">
        <v>357</v>
      </c>
      <c r="C2182" s="69" t="s">
        <v>196</v>
      </c>
      <c r="D2182" s="69" t="s">
        <v>197</v>
      </c>
      <c r="E2182" s="69"/>
      <c r="F2182" s="68">
        <v>0</v>
      </c>
      <c r="G2182" s="68">
        <v>0</v>
      </c>
      <c r="H2182" s="68">
        <v>0</v>
      </c>
      <c r="I2182" s="68">
        <v>0</v>
      </c>
      <c r="J2182" s="68">
        <v>0</v>
      </c>
      <c r="K2182" s="68">
        <v>0</v>
      </c>
      <c r="L2182" s="68">
        <v>84</v>
      </c>
      <c r="M2182" s="68">
        <v>0</v>
      </c>
      <c r="N2182" s="68">
        <v>84</v>
      </c>
    </row>
    <row r="2183" spans="1:14" x14ac:dyDescent="0.25">
      <c r="A2183" s="69" t="s">
        <v>356</v>
      </c>
      <c r="B2183" s="69" t="s">
        <v>357</v>
      </c>
      <c r="C2183" s="69" t="s">
        <v>198</v>
      </c>
      <c r="D2183" s="69" t="s">
        <v>199</v>
      </c>
      <c r="E2183" s="69"/>
      <c r="F2183" s="68">
        <v>0</v>
      </c>
      <c r="G2183" s="68">
        <v>0</v>
      </c>
      <c r="H2183" s="68">
        <v>0</v>
      </c>
      <c r="I2183" s="68">
        <v>0</v>
      </c>
      <c r="J2183" s="68">
        <v>0</v>
      </c>
      <c r="K2183" s="68">
        <v>0</v>
      </c>
      <c r="L2183" s="68">
        <v>0</v>
      </c>
      <c r="M2183" s="68">
        <v>4416</v>
      </c>
      <c r="N2183" s="68">
        <v>4416</v>
      </c>
    </row>
    <row r="2184" spans="1:14" x14ac:dyDescent="0.25">
      <c r="A2184" s="69" t="s">
        <v>356</v>
      </c>
      <c r="B2184" s="69" t="s">
        <v>357</v>
      </c>
      <c r="C2184" s="69" t="s">
        <v>200</v>
      </c>
      <c r="D2184" s="69" t="s">
        <v>201</v>
      </c>
      <c r="E2184" s="69"/>
      <c r="F2184" s="68">
        <v>0</v>
      </c>
      <c r="G2184" s="68">
        <v>0</v>
      </c>
      <c r="H2184" s="68">
        <v>0</v>
      </c>
      <c r="I2184" s="68">
        <v>0</v>
      </c>
      <c r="J2184" s="68">
        <v>0</v>
      </c>
      <c r="K2184" s="68">
        <v>33216</v>
      </c>
      <c r="L2184" s="68">
        <v>0</v>
      </c>
      <c r="M2184" s="68">
        <v>987</v>
      </c>
      <c r="N2184" s="68">
        <v>34203</v>
      </c>
    </row>
    <row r="2185" spans="1:14" x14ac:dyDescent="0.25">
      <c r="A2185" s="69" t="s">
        <v>356</v>
      </c>
      <c r="B2185" s="69" t="s">
        <v>357</v>
      </c>
      <c r="C2185" s="69" t="s">
        <v>202</v>
      </c>
      <c r="D2185" s="69" t="s">
        <v>203</v>
      </c>
      <c r="E2185" s="69"/>
      <c r="F2185" s="68">
        <v>0</v>
      </c>
      <c r="G2185" s="68">
        <v>0</v>
      </c>
      <c r="H2185" s="68">
        <v>0</v>
      </c>
      <c r="I2185" s="68">
        <v>0</v>
      </c>
      <c r="J2185" s="68">
        <v>0</v>
      </c>
      <c r="K2185" s="68">
        <v>157504</v>
      </c>
      <c r="L2185" s="68">
        <v>0</v>
      </c>
      <c r="M2185" s="68">
        <v>8769</v>
      </c>
      <c r="N2185" s="68">
        <v>166273</v>
      </c>
    </row>
    <row r="2186" spans="1:14" x14ac:dyDescent="0.25">
      <c r="A2186" s="69" t="s">
        <v>356</v>
      </c>
      <c r="B2186" s="69" t="s">
        <v>357</v>
      </c>
      <c r="C2186" s="69" t="s">
        <v>204</v>
      </c>
      <c r="D2186" s="69" t="s">
        <v>205</v>
      </c>
      <c r="E2186" s="69"/>
      <c r="F2186" s="68">
        <v>0</v>
      </c>
      <c r="G2186" s="68">
        <v>0</v>
      </c>
      <c r="H2186" s="68">
        <v>0</v>
      </c>
      <c r="I2186" s="68">
        <v>0</v>
      </c>
      <c r="J2186" s="68">
        <v>0</v>
      </c>
      <c r="K2186" s="68">
        <v>35840</v>
      </c>
      <c r="L2186" s="68">
        <v>0</v>
      </c>
      <c r="M2186" s="68">
        <v>240</v>
      </c>
      <c r="N2186" s="68">
        <v>36080</v>
      </c>
    </row>
    <row r="2187" spans="1:14" x14ac:dyDescent="0.25">
      <c r="A2187" s="69" t="s">
        <v>356</v>
      </c>
      <c r="B2187" s="69" t="s">
        <v>357</v>
      </c>
      <c r="C2187" s="69" t="s">
        <v>206</v>
      </c>
      <c r="D2187" s="69" t="s">
        <v>207</v>
      </c>
      <c r="E2187" s="69"/>
      <c r="F2187" s="68">
        <v>0</v>
      </c>
      <c r="G2187" s="68">
        <v>0</v>
      </c>
      <c r="H2187" s="68">
        <v>0</v>
      </c>
      <c r="I2187" s="68">
        <v>0</v>
      </c>
      <c r="J2187" s="68">
        <v>0</v>
      </c>
      <c r="K2187" s="68">
        <v>0</v>
      </c>
      <c r="L2187" s="68">
        <v>0</v>
      </c>
      <c r="M2187" s="68">
        <v>0</v>
      </c>
      <c r="N2187" s="68">
        <v>0</v>
      </c>
    </row>
    <row r="2188" spans="1:14" x14ac:dyDescent="0.25">
      <c r="A2188" s="69" t="s">
        <v>356</v>
      </c>
      <c r="B2188" s="69" t="s">
        <v>357</v>
      </c>
      <c r="C2188" s="69" t="s">
        <v>208</v>
      </c>
      <c r="D2188" s="69" t="s">
        <v>209</v>
      </c>
      <c r="E2188" s="69"/>
      <c r="F2188" s="68">
        <v>0</v>
      </c>
      <c r="G2188" s="68">
        <v>40272</v>
      </c>
      <c r="H2188" s="68">
        <v>40560</v>
      </c>
      <c r="I2188" s="68">
        <v>0</v>
      </c>
      <c r="J2188" s="68">
        <v>0</v>
      </c>
      <c r="K2188" s="68">
        <v>1152</v>
      </c>
      <c r="L2188" s="68">
        <v>0</v>
      </c>
      <c r="M2188" s="68">
        <v>0</v>
      </c>
      <c r="N2188" s="68">
        <v>81984</v>
      </c>
    </row>
    <row r="2189" spans="1:14" x14ac:dyDescent="0.25">
      <c r="A2189" s="69" t="s">
        <v>356</v>
      </c>
      <c r="B2189" s="69" t="s">
        <v>357</v>
      </c>
      <c r="C2189" s="69" t="s">
        <v>210</v>
      </c>
      <c r="D2189" s="69" t="s">
        <v>211</v>
      </c>
      <c r="E2189" s="69"/>
      <c r="F2189" s="68">
        <v>0</v>
      </c>
      <c r="G2189" s="68">
        <v>0</v>
      </c>
      <c r="H2189" s="68">
        <v>0</v>
      </c>
      <c r="I2189" s="68">
        <v>0</v>
      </c>
      <c r="J2189" s="68">
        <v>576</v>
      </c>
      <c r="K2189" s="68">
        <v>0</v>
      </c>
      <c r="L2189" s="68">
        <v>0</v>
      </c>
      <c r="M2189" s="68">
        <v>0</v>
      </c>
      <c r="N2189" s="68">
        <v>576</v>
      </c>
    </row>
    <row r="2190" spans="1:14" x14ac:dyDescent="0.25">
      <c r="A2190" s="69" t="s">
        <v>356</v>
      </c>
      <c r="B2190" s="69" t="s">
        <v>357</v>
      </c>
      <c r="C2190" s="69" t="s">
        <v>212</v>
      </c>
      <c r="D2190" s="69" t="s">
        <v>213</v>
      </c>
      <c r="E2190" s="69"/>
      <c r="F2190" s="68">
        <v>0</v>
      </c>
      <c r="G2190" s="68">
        <v>0</v>
      </c>
      <c r="H2190" s="68">
        <v>0</v>
      </c>
      <c r="I2190" s="68">
        <v>0</v>
      </c>
      <c r="J2190" s="68">
        <v>23344</v>
      </c>
      <c r="K2190" s="68">
        <v>0</v>
      </c>
      <c r="L2190" s="68">
        <v>27057</v>
      </c>
      <c r="M2190" s="68">
        <v>0</v>
      </c>
      <c r="N2190" s="68">
        <v>50401</v>
      </c>
    </row>
    <row r="2191" spans="1:14" x14ac:dyDescent="0.25">
      <c r="A2191" s="69" t="s">
        <v>356</v>
      </c>
      <c r="B2191" s="69" t="s">
        <v>357</v>
      </c>
      <c r="C2191" s="69" t="s">
        <v>214</v>
      </c>
      <c r="D2191" s="69" t="s">
        <v>215</v>
      </c>
      <c r="E2191" s="69"/>
      <c r="F2191" s="68">
        <v>0</v>
      </c>
      <c r="G2191" s="68">
        <v>0</v>
      </c>
      <c r="H2191" s="68">
        <v>0</v>
      </c>
      <c r="I2191" s="68">
        <v>0</v>
      </c>
      <c r="J2191" s="68">
        <v>16576</v>
      </c>
      <c r="K2191" s="68">
        <v>0</v>
      </c>
      <c r="L2191" s="68">
        <v>0</v>
      </c>
      <c r="M2191" s="68">
        <v>0</v>
      </c>
      <c r="N2191" s="68">
        <v>16576</v>
      </c>
    </row>
    <row r="2192" spans="1:14" x14ac:dyDescent="0.25">
      <c r="A2192" s="69" t="s">
        <v>356</v>
      </c>
      <c r="B2192" s="69" t="s">
        <v>357</v>
      </c>
      <c r="C2192" s="69" t="s">
        <v>216</v>
      </c>
      <c r="D2192" s="69" t="s">
        <v>217</v>
      </c>
      <c r="E2192" s="69"/>
      <c r="F2192" s="68">
        <v>0</v>
      </c>
      <c r="G2192" s="68">
        <v>0</v>
      </c>
      <c r="H2192" s="68">
        <v>0</v>
      </c>
      <c r="I2192" s="68">
        <v>0</v>
      </c>
      <c r="J2192" s="68">
        <v>0</v>
      </c>
      <c r="K2192" s="68">
        <v>0</v>
      </c>
      <c r="L2192" s="68">
        <v>0</v>
      </c>
      <c r="M2192" s="68">
        <v>0</v>
      </c>
      <c r="N2192" s="68">
        <v>0</v>
      </c>
    </row>
    <row r="2193" spans="1:14" x14ac:dyDescent="0.25">
      <c r="A2193" s="69" t="s">
        <v>356</v>
      </c>
      <c r="B2193" s="69" t="s">
        <v>357</v>
      </c>
      <c r="C2193" s="69" t="s">
        <v>218</v>
      </c>
      <c r="D2193" s="69" t="s">
        <v>219</v>
      </c>
      <c r="E2193" s="69"/>
      <c r="F2193" s="68">
        <v>10416</v>
      </c>
      <c r="G2193" s="68">
        <v>0</v>
      </c>
      <c r="H2193" s="68">
        <v>0</v>
      </c>
      <c r="I2193" s="68">
        <v>0</v>
      </c>
      <c r="J2193" s="68">
        <v>42944</v>
      </c>
      <c r="K2193" s="68">
        <v>0</v>
      </c>
      <c r="L2193" s="68">
        <v>117477</v>
      </c>
      <c r="M2193" s="68">
        <v>0</v>
      </c>
      <c r="N2193" s="68">
        <v>170837</v>
      </c>
    </row>
    <row r="2194" spans="1:14" x14ac:dyDescent="0.25">
      <c r="A2194" s="69" t="s">
        <v>356</v>
      </c>
      <c r="B2194" s="69" t="s">
        <v>357</v>
      </c>
      <c r="C2194" s="69" t="s">
        <v>220</v>
      </c>
      <c r="D2194" s="69" t="s">
        <v>221</v>
      </c>
      <c r="E2194" s="69"/>
      <c r="F2194" s="68">
        <v>65120</v>
      </c>
      <c r="G2194" s="68">
        <v>0</v>
      </c>
      <c r="H2194" s="68">
        <v>0</v>
      </c>
      <c r="I2194" s="68">
        <v>0</v>
      </c>
      <c r="J2194" s="68">
        <v>0</v>
      </c>
      <c r="K2194" s="68">
        <v>0</v>
      </c>
      <c r="L2194" s="68">
        <v>0</v>
      </c>
      <c r="M2194" s="68">
        <v>0</v>
      </c>
      <c r="N2194" s="68">
        <v>65120</v>
      </c>
    </row>
    <row r="2195" spans="1:14" x14ac:dyDescent="0.25">
      <c r="A2195" s="69" t="s">
        <v>356</v>
      </c>
      <c r="B2195" s="69" t="s">
        <v>357</v>
      </c>
      <c r="C2195" s="69" t="s">
        <v>222</v>
      </c>
      <c r="D2195" s="69" t="s">
        <v>223</v>
      </c>
      <c r="E2195" s="69"/>
      <c r="F2195" s="68">
        <v>39024</v>
      </c>
      <c r="G2195" s="68">
        <v>0</v>
      </c>
      <c r="H2195" s="68">
        <v>0</v>
      </c>
      <c r="I2195" s="68">
        <v>0</v>
      </c>
      <c r="J2195" s="68">
        <v>0</v>
      </c>
      <c r="K2195" s="68">
        <v>0</v>
      </c>
      <c r="L2195" s="68">
        <v>0</v>
      </c>
      <c r="M2195" s="68">
        <v>0</v>
      </c>
      <c r="N2195" s="68">
        <v>39024</v>
      </c>
    </row>
    <row r="2196" spans="1:14" x14ac:dyDescent="0.25">
      <c r="A2196" s="69" t="s">
        <v>356</v>
      </c>
      <c r="B2196" s="69" t="s">
        <v>357</v>
      </c>
      <c r="C2196" s="69" t="s">
        <v>224</v>
      </c>
      <c r="D2196" s="69" t="s">
        <v>225</v>
      </c>
      <c r="E2196" s="69"/>
      <c r="F2196" s="68">
        <v>0</v>
      </c>
      <c r="G2196" s="68">
        <v>0</v>
      </c>
      <c r="H2196" s="68">
        <v>0</v>
      </c>
      <c r="I2196" s="68">
        <v>0</v>
      </c>
      <c r="J2196" s="68">
        <v>0</v>
      </c>
      <c r="K2196" s="68">
        <v>0</v>
      </c>
      <c r="L2196" s="68">
        <v>0</v>
      </c>
      <c r="M2196" s="68">
        <v>0</v>
      </c>
      <c r="N2196" s="68">
        <v>0</v>
      </c>
    </row>
    <row r="2197" spans="1:14" x14ac:dyDescent="0.25">
      <c r="A2197" s="69" t="s">
        <v>356</v>
      </c>
      <c r="B2197" s="69" t="s">
        <v>357</v>
      </c>
      <c r="C2197" s="69" t="s">
        <v>226</v>
      </c>
      <c r="D2197" s="69" t="s">
        <v>227</v>
      </c>
      <c r="E2197" s="69"/>
      <c r="F2197" s="68">
        <v>188576</v>
      </c>
      <c r="G2197" s="68">
        <v>122240</v>
      </c>
      <c r="H2197" s="68">
        <v>40560</v>
      </c>
      <c r="I2197" s="68">
        <v>66528</v>
      </c>
      <c r="J2197" s="68">
        <v>382464</v>
      </c>
      <c r="K2197" s="68">
        <v>555136</v>
      </c>
      <c r="L2197" s="68">
        <v>161313</v>
      </c>
      <c r="M2197" s="68">
        <v>42350</v>
      </c>
      <c r="N2197" s="68">
        <v>1559167</v>
      </c>
    </row>
    <row r="2198" spans="1:14" x14ac:dyDescent="0.25">
      <c r="D2198" s="67" t="s">
        <v>228</v>
      </c>
      <c r="E2198" s="67"/>
    </row>
    <row r="2199" spans="1:14" x14ac:dyDescent="0.25">
      <c r="A2199" s="69" t="s">
        <v>356</v>
      </c>
      <c r="B2199" s="69" t="s">
        <v>357</v>
      </c>
      <c r="C2199" s="69" t="s">
        <v>229</v>
      </c>
      <c r="D2199" s="69" t="s">
        <v>230</v>
      </c>
      <c r="E2199" s="69"/>
      <c r="F2199" s="68">
        <v>0</v>
      </c>
      <c r="G2199" s="68">
        <v>0</v>
      </c>
      <c r="H2199" s="68">
        <v>0</v>
      </c>
      <c r="I2199" s="68">
        <v>0</v>
      </c>
      <c r="J2199" s="68">
        <v>0</v>
      </c>
      <c r="K2199" s="68">
        <v>0</v>
      </c>
      <c r="L2199" s="68">
        <v>0</v>
      </c>
      <c r="M2199" s="68">
        <v>0</v>
      </c>
      <c r="N2199" s="68">
        <v>0</v>
      </c>
    </row>
    <row r="2200" spans="1:14" x14ac:dyDescent="0.25">
      <c r="A2200" s="69" t="s">
        <v>356</v>
      </c>
      <c r="B2200" s="69" t="s">
        <v>357</v>
      </c>
      <c r="C2200" s="69" t="s">
        <v>231</v>
      </c>
      <c r="D2200" s="69" t="s">
        <v>232</v>
      </c>
      <c r="E2200" s="69"/>
      <c r="F2200" s="68">
        <v>0</v>
      </c>
      <c r="G2200" s="68">
        <v>0</v>
      </c>
      <c r="H2200" s="68">
        <v>0</v>
      </c>
      <c r="I2200" s="68">
        <v>0</v>
      </c>
      <c r="J2200" s="68">
        <v>0</v>
      </c>
      <c r="K2200" s="68">
        <v>0</v>
      </c>
      <c r="L2200" s="68">
        <v>0</v>
      </c>
      <c r="M2200" s="68">
        <v>0</v>
      </c>
      <c r="N2200" s="68">
        <v>0</v>
      </c>
    </row>
    <row r="2201" spans="1:14" x14ac:dyDescent="0.25">
      <c r="A2201" s="69" t="s">
        <v>356</v>
      </c>
      <c r="B2201" s="69" t="s">
        <v>357</v>
      </c>
      <c r="C2201" s="69" t="s">
        <v>233</v>
      </c>
      <c r="D2201" s="69" t="s">
        <v>234</v>
      </c>
      <c r="E2201" s="69"/>
      <c r="F2201" s="68">
        <v>0</v>
      </c>
      <c r="G2201" s="68">
        <v>0</v>
      </c>
      <c r="H2201" s="68">
        <v>0</v>
      </c>
      <c r="I2201" s="68">
        <v>0</v>
      </c>
      <c r="J2201" s="68">
        <v>0</v>
      </c>
      <c r="K2201" s="68">
        <v>0</v>
      </c>
      <c r="L2201" s="68">
        <v>0</v>
      </c>
      <c r="M2201" s="68">
        <v>0</v>
      </c>
      <c r="N2201" s="68">
        <v>0</v>
      </c>
    </row>
    <row r="2202" spans="1:14" x14ac:dyDescent="0.25">
      <c r="A2202" s="69" t="s">
        <v>356</v>
      </c>
      <c r="B2202" s="69" t="s">
        <v>357</v>
      </c>
      <c r="C2202" s="69" t="s">
        <v>235</v>
      </c>
      <c r="D2202" s="69" t="s">
        <v>236</v>
      </c>
      <c r="E2202" s="69"/>
      <c r="F2202" s="68">
        <v>0</v>
      </c>
      <c r="G2202" s="68">
        <v>0</v>
      </c>
      <c r="H2202" s="68">
        <v>0</v>
      </c>
      <c r="I2202" s="68">
        <v>0</v>
      </c>
      <c r="J2202" s="68">
        <v>0</v>
      </c>
      <c r="K2202" s="68">
        <v>0</v>
      </c>
      <c r="L2202" s="68">
        <v>0</v>
      </c>
      <c r="M2202" s="68">
        <v>0</v>
      </c>
      <c r="N2202" s="68">
        <v>0</v>
      </c>
    </row>
    <row r="2203" spans="1:14" x14ac:dyDescent="0.25">
      <c r="A2203" s="69" t="s">
        <v>356</v>
      </c>
      <c r="B2203" s="69" t="s">
        <v>357</v>
      </c>
      <c r="C2203" s="69" t="s">
        <v>237</v>
      </c>
      <c r="D2203" s="69" t="s">
        <v>238</v>
      </c>
      <c r="E2203" s="69"/>
      <c r="F2203" s="68">
        <v>0</v>
      </c>
      <c r="G2203" s="68">
        <v>0</v>
      </c>
      <c r="H2203" s="68">
        <v>0</v>
      </c>
      <c r="I2203" s="68">
        <v>0</v>
      </c>
      <c r="J2203" s="68">
        <v>0</v>
      </c>
      <c r="K2203" s="68">
        <v>0</v>
      </c>
      <c r="L2203" s="68">
        <v>0</v>
      </c>
      <c r="M2203" s="68">
        <v>0</v>
      </c>
      <c r="N2203" s="68">
        <v>0</v>
      </c>
    </row>
    <row r="2206" spans="1:14" x14ac:dyDescent="0.25">
      <c r="A2206" s="67" t="s">
        <v>358</v>
      </c>
    </row>
    <row r="2207" spans="1:14" x14ac:dyDescent="0.25">
      <c r="A2207" s="69" t="s">
        <v>0</v>
      </c>
      <c r="B2207" s="69" t="s">
        <v>162</v>
      </c>
      <c r="C2207" s="69" t="s">
        <v>115</v>
      </c>
      <c r="D2207" s="67" t="s">
        <v>129</v>
      </c>
      <c r="E2207" s="67"/>
      <c r="F2207" s="68" t="s">
        <v>163</v>
      </c>
      <c r="G2207" s="68" t="s">
        <v>164</v>
      </c>
      <c r="H2207" s="68" t="s">
        <v>165</v>
      </c>
      <c r="I2207" s="68" t="s">
        <v>166</v>
      </c>
      <c r="J2207" s="68" t="s">
        <v>167</v>
      </c>
      <c r="K2207" s="68" t="s">
        <v>168</v>
      </c>
      <c r="L2207" s="68" t="s">
        <v>169</v>
      </c>
      <c r="M2207" s="68" t="s">
        <v>170</v>
      </c>
      <c r="N2207" s="68" t="s">
        <v>1</v>
      </c>
    </row>
    <row r="2208" spans="1:14" x14ac:dyDescent="0.25">
      <c r="A2208" s="69" t="s">
        <v>359</v>
      </c>
      <c r="B2208" s="69" t="s">
        <v>360</v>
      </c>
      <c r="C2208" s="69" t="s">
        <v>172</v>
      </c>
      <c r="D2208" s="69" t="s">
        <v>173</v>
      </c>
      <c r="E2208" s="69"/>
      <c r="F2208" s="68">
        <v>320</v>
      </c>
      <c r="G2208" s="68">
        <v>0</v>
      </c>
      <c r="H2208" s="68">
        <v>0</v>
      </c>
      <c r="I2208" s="68">
        <v>0</v>
      </c>
      <c r="J2208" s="68">
        <v>0</v>
      </c>
      <c r="K2208" s="68">
        <v>0</v>
      </c>
      <c r="L2208" s="68">
        <v>0</v>
      </c>
      <c r="M2208" s="68">
        <v>0</v>
      </c>
      <c r="N2208" s="68">
        <v>320</v>
      </c>
    </row>
    <row r="2209" spans="1:14" x14ac:dyDescent="0.25">
      <c r="A2209" s="69" t="s">
        <v>359</v>
      </c>
      <c r="B2209" s="69" t="s">
        <v>360</v>
      </c>
      <c r="C2209" s="69" t="s">
        <v>174</v>
      </c>
      <c r="D2209" s="69" t="s">
        <v>175</v>
      </c>
      <c r="E2209" s="69"/>
      <c r="F2209" s="68">
        <v>0</v>
      </c>
      <c r="G2209" s="68">
        <v>0</v>
      </c>
      <c r="H2209" s="68">
        <v>0</v>
      </c>
      <c r="I2209" s="68">
        <v>0</v>
      </c>
      <c r="J2209" s="68">
        <v>0</v>
      </c>
      <c r="K2209" s="68">
        <v>0</v>
      </c>
      <c r="L2209" s="68">
        <v>119</v>
      </c>
      <c r="M2209" s="68">
        <v>0</v>
      </c>
      <c r="N2209" s="68">
        <v>119</v>
      </c>
    </row>
    <row r="2210" spans="1:14" x14ac:dyDescent="0.25">
      <c r="A2210" s="69" t="s">
        <v>359</v>
      </c>
      <c r="B2210" s="69" t="s">
        <v>360</v>
      </c>
      <c r="C2210" s="69" t="s">
        <v>176</v>
      </c>
      <c r="D2210" s="69" t="s">
        <v>177</v>
      </c>
      <c r="E2210" s="69"/>
      <c r="F2210" s="68">
        <v>0</v>
      </c>
      <c r="G2210" s="68">
        <v>91888</v>
      </c>
      <c r="H2210" s="68">
        <v>0</v>
      </c>
      <c r="I2210" s="68">
        <v>0</v>
      </c>
      <c r="J2210" s="68">
        <v>69872</v>
      </c>
      <c r="K2210" s="68">
        <v>10720</v>
      </c>
      <c r="L2210" s="68">
        <v>48</v>
      </c>
      <c r="M2210" s="68">
        <v>0</v>
      </c>
      <c r="N2210" s="68">
        <v>172528</v>
      </c>
    </row>
    <row r="2211" spans="1:14" x14ac:dyDescent="0.25">
      <c r="A2211" s="69" t="s">
        <v>359</v>
      </c>
      <c r="B2211" s="69" t="s">
        <v>360</v>
      </c>
      <c r="C2211" s="69" t="s">
        <v>178</v>
      </c>
      <c r="D2211" s="69" t="s">
        <v>179</v>
      </c>
      <c r="E2211" s="69"/>
      <c r="F2211" s="68">
        <v>10752</v>
      </c>
      <c r="G2211" s="68">
        <v>1520</v>
      </c>
      <c r="H2211" s="68">
        <v>0</v>
      </c>
      <c r="I2211" s="68">
        <v>0</v>
      </c>
      <c r="J2211" s="68">
        <v>6064</v>
      </c>
      <c r="K2211" s="68">
        <v>7008</v>
      </c>
      <c r="L2211" s="68">
        <v>0</v>
      </c>
      <c r="M2211" s="68">
        <v>0</v>
      </c>
      <c r="N2211" s="68">
        <v>25344</v>
      </c>
    </row>
    <row r="2212" spans="1:14" x14ac:dyDescent="0.25">
      <c r="A2212" s="69" t="s">
        <v>359</v>
      </c>
      <c r="B2212" s="69" t="s">
        <v>360</v>
      </c>
      <c r="C2212" s="69" t="s">
        <v>180</v>
      </c>
      <c r="D2212" s="69" t="s">
        <v>181</v>
      </c>
      <c r="E2212" s="69"/>
      <c r="F2212" s="68">
        <v>0</v>
      </c>
      <c r="G2212" s="68">
        <v>0</v>
      </c>
      <c r="H2212" s="68">
        <v>0</v>
      </c>
      <c r="I2212" s="68">
        <v>0</v>
      </c>
      <c r="J2212" s="68">
        <v>0</v>
      </c>
      <c r="K2212" s="68">
        <v>0</v>
      </c>
      <c r="L2212" s="68">
        <v>0</v>
      </c>
      <c r="M2212" s="68">
        <v>0</v>
      </c>
      <c r="N2212" s="68">
        <v>0</v>
      </c>
    </row>
    <row r="2213" spans="1:14" x14ac:dyDescent="0.25">
      <c r="A2213" s="69" t="s">
        <v>359</v>
      </c>
      <c r="B2213" s="69" t="s">
        <v>360</v>
      </c>
      <c r="C2213" s="69" t="s">
        <v>182</v>
      </c>
      <c r="D2213" s="69" t="s">
        <v>183</v>
      </c>
      <c r="E2213" s="69"/>
      <c r="F2213" s="68">
        <v>0</v>
      </c>
      <c r="G2213" s="68">
        <v>0</v>
      </c>
      <c r="H2213" s="68">
        <v>0</v>
      </c>
      <c r="I2213" s="68">
        <v>0</v>
      </c>
      <c r="J2213" s="68">
        <v>1584</v>
      </c>
      <c r="K2213" s="68">
        <v>0</v>
      </c>
      <c r="L2213" s="68">
        <v>0</v>
      </c>
      <c r="M2213" s="68">
        <v>0</v>
      </c>
      <c r="N2213" s="68">
        <v>1584</v>
      </c>
    </row>
    <row r="2214" spans="1:14" x14ac:dyDescent="0.25">
      <c r="A2214" s="69" t="s">
        <v>359</v>
      </c>
      <c r="B2214" s="69" t="s">
        <v>360</v>
      </c>
      <c r="C2214" s="69" t="s">
        <v>184</v>
      </c>
      <c r="D2214" s="69" t="s">
        <v>185</v>
      </c>
      <c r="E2214" s="69"/>
      <c r="F2214" s="68">
        <v>0</v>
      </c>
      <c r="G2214" s="68">
        <v>15264</v>
      </c>
      <c r="H2214" s="68">
        <v>0</v>
      </c>
      <c r="I2214" s="68">
        <v>0</v>
      </c>
      <c r="J2214" s="68">
        <v>0</v>
      </c>
      <c r="K2214" s="68">
        <v>6976</v>
      </c>
      <c r="L2214" s="68">
        <v>0</v>
      </c>
      <c r="M2214" s="68">
        <v>3160</v>
      </c>
      <c r="N2214" s="68">
        <v>25400</v>
      </c>
    </row>
    <row r="2215" spans="1:14" x14ac:dyDescent="0.25">
      <c r="A2215" s="69" t="s">
        <v>359</v>
      </c>
      <c r="B2215" s="69" t="s">
        <v>360</v>
      </c>
      <c r="C2215" s="69" t="s">
        <v>186</v>
      </c>
      <c r="D2215" s="69" t="s">
        <v>187</v>
      </c>
      <c r="E2215" s="69"/>
      <c r="F2215" s="68">
        <v>0</v>
      </c>
      <c r="G2215" s="68">
        <v>0</v>
      </c>
      <c r="H2215" s="68">
        <v>0</v>
      </c>
      <c r="I2215" s="68">
        <v>0</v>
      </c>
      <c r="J2215" s="68">
        <v>0</v>
      </c>
      <c r="K2215" s="68">
        <v>0</v>
      </c>
      <c r="L2215" s="68">
        <v>257</v>
      </c>
      <c r="M2215" s="68">
        <v>0</v>
      </c>
      <c r="N2215" s="68">
        <v>257</v>
      </c>
    </row>
    <row r="2216" spans="1:14" x14ac:dyDescent="0.25">
      <c r="A2216" s="69" t="s">
        <v>359</v>
      </c>
      <c r="B2216" s="69" t="s">
        <v>360</v>
      </c>
      <c r="C2216" s="69" t="s">
        <v>188</v>
      </c>
      <c r="D2216" s="69" t="s">
        <v>189</v>
      </c>
      <c r="E2216" s="69"/>
      <c r="F2216" s="68">
        <v>11040</v>
      </c>
      <c r="G2216" s="68">
        <v>4864</v>
      </c>
      <c r="H2216" s="68">
        <v>0</v>
      </c>
      <c r="I2216" s="68">
        <v>0</v>
      </c>
      <c r="J2216" s="68">
        <v>0</v>
      </c>
      <c r="K2216" s="68">
        <v>0</v>
      </c>
      <c r="L2216" s="68">
        <v>0</v>
      </c>
      <c r="M2216" s="68">
        <v>0</v>
      </c>
      <c r="N2216" s="68">
        <v>15904</v>
      </c>
    </row>
    <row r="2217" spans="1:14" x14ac:dyDescent="0.25">
      <c r="A2217" s="69" t="s">
        <v>359</v>
      </c>
      <c r="B2217" s="69" t="s">
        <v>360</v>
      </c>
      <c r="C2217" s="69" t="s">
        <v>190</v>
      </c>
      <c r="D2217" s="69" t="s">
        <v>191</v>
      </c>
      <c r="E2217" s="69"/>
      <c r="F2217" s="68">
        <v>0</v>
      </c>
      <c r="G2217" s="68">
        <v>0</v>
      </c>
      <c r="H2217" s="68">
        <v>0</v>
      </c>
      <c r="I2217" s="68">
        <v>0</v>
      </c>
      <c r="J2217" s="68">
        <v>0</v>
      </c>
      <c r="K2217" s="68">
        <v>0</v>
      </c>
      <c r="L2217" s="68">
        <v>0</v>
      </c>
      <c r="M2217" s="68">
        <v>0</v>
      </c>
      <c r="N2217" s="68">
        <v>0</v>
      </c>
    </row>
    <row r="2218" spans="1:14" x14ac:dyDescent="0.25">
      <c r="A2218" s="69" t="s">
        <v>359</v>
      </c>
      <c r="B2218" s="69" t="s">
        <v>360</v>
      </c>
      <c r="C2218" s="69" t="s">
        <v>192</v>
      </c>
      <c r="D2218" s="69" t="s">
        <v>193</v>
      </c>
      <c r="E2218" s="69"/>
      <c r="F2218" s="68">
        <v>0</v>
      </c>
      <c r="G2218" s="68">
        <v>0</v>
      </c>
      <c r="H2218" s="68">
        <v>0</v>
      </c>
      <c r="I2218" s="68">
        <v>0</v>
      </c>
      <c r="J2218" s="68">
        <v>0</v>
      </c>
      <c r="K2218" s="68">
        <v>24320</v>
      </c>
      <c r="L2218" s="68">
        <v>0</v>
      </c>
      <c r="M2218" s="68">
        <v>825</v>
      </c>
      <c r="N2218" s="68">
        <v>25145</v>
      </c>
    </row>
    <row r="2219" spans="1:14" x14ac:dyDescent="0.25">
      <c r="A2219" s="69" t="s">
        <v>359</v>
      </c>
      <c r="B2219" s="69" t="s">
        <v>360</v>
      </c>
      <c r="C2219" s="69" t="s">
        <v>194</v>
      </c>
      <c r="D2219" s="69" t="s">
        <v>195</v>
      </c>
      <c r="E2219" s="69"/>
      <c r="F2219" s="68">
        <v>93120</v>
      </c>
      <c r="G2219" s="68">
        <v>0</v>
      </c>
      <c r="H2219" s="68">
        <v>0</v>
      </c>
      <c r="I2219" s="68">
        <v>16528</v>
      </c>
      <c r="J2219" s="68">
        <v>0</v>
      </c>
      <c r="K2219" s="68">
        <v>0</v>
      </c>
      <c r="L2219" s="68">
        <v>0</v>
      </c>
      <c r="M2219" s="68">
        <v>0</v>
      </c>
      <c r="N2219" s="68">
        <v>109648</v>
      </c>
    </row>
    <row r="2220" spans="1:14" x14ac:dyDescent="0.25">
      <c r="A2220" s="69" t="s">
        <v>359</v>
      </c>
      <c r="B2220" s="69" t="s">
        <v>360</v>
      </c>
      <c r="C2220" s="69" t="s">
        <v>196</v>
      </c>
      <c r="D2220" s="69" t="s">
        <v>197</v>
      </c>
      <c r="E2220" s="69"/>
      <c r="F2220" s="68">
        <v>1056</v>
      </c>
      <c r="G2220" s="68">
        <v>0</v>
      </c>
      <c r="H2220" s="68">
        <v>0</v>
      </c>
      <c r="I2220" s="68">
        <v>0</v>
      </c>
      <c r="J2220" s="68">
        <v>0</v>
      </c>
      <c r="K2220" s="68">
        <v>0</v>
      </c>
      <c r="L2220" s="68">
        <v>0</v>
      </c>
      <c r="M2220" s="68">
        <v>0</v>
      </c>
      <c r="N2220" s="68">
        <v>1056</v>
      </c>
    </row>
    <row r="2221" spans="1:14" x14ac:dyDescent="0.25">
      <c r="A2221" s="69" t="s">
        <v>359</v>
      </c>
      <c r="B2221" s="69" t="s">
        <v>360</v>
      </c>
      <c r="C2221" s="69" t="s">
        <v>198</v>
      </c>
      <c r="D2221" s="69" t="s">
        <v>199</v>
      </c>
      <c r="E2221" s="69"/>
      <c r="F2221" s="68">
        <v>0</v>
      </c>
      <c r="G2221" s="68">
        <v>0</v>
      </c>
      <c r="H2221" s="68">
        <v>0</v>
      </c>
      <c r="I2221" s="68">
        <v>0</v>
      </c>
      <c r="J2221" s="68">
        <v>0</v>
      </c>
      <c r="K2221" s="68">
        <v>107520</v>
      </c>
      <c r="L2221" s="68">
        <v>0</v>
      </c>
      <c r="M2221" s="68">
        <v>6220</v>
      </c>
      <c r="N2221" s="68">
        <v>113740</v>
      </c>
    </row>
    <row r="2222" spans="1:14" x14ac:dyDescent="0.25">
      <c r="A2222" s="69" t="s">
        <v>359</v>
      </c>
      <c r="B2222" s="69" t="s">
        <v>360</v>
      </c>
      <c r="C2222" s="69" t="s">
        <v>200</v>
      </c>
      <c r="D2222" s="69" t="s">
        <v>201</v>
      </c>
      <c r="E2222" s="69"/>
      <c r="F2222" s="68">
        <v>0</v>
      </c>
      <c r="G2222" s="68">
        <v>0</v>
      </c>
      <c r="H2222" s="68">
        <v>0</v>
      </c>
      <c r="I2222" s="68">
        <v>0</v>
      </c>
      <c r="J2222" s="68">
        <v>0</v>
      </c>
      <c r="K2222" s="68">
        <v>0</v>
      </c>
      <c r="L2222" s="68">
        <v>0</v>
      </c>
      <c r="M2222" s="68">
        <v>0</v>
      </c>
      <c r="N2222" s="68">
        <v>0</v>
      </c>
    </row>
    <row r="2223" spans="1:14" x14ac:dyDescent="0.25">
      <c r="A2223" s="69" t="s">
        <v>359</v>
      </c>
      <c r="B2223" s="69" t="s">
        <v>360</v>
      </c>
      <c r="C2223" s="69" t="s">
        <v>202</v>
      </c>
      <c r="D2223" s="69" t="s">
        <v>203</v>
      </c>
      <c r="E2223" s="69"/>
      <c r="F2223" s="68">
        <v>2208</v>
      </c>
      <c r="G2223" s="68">
        <v>0</v>
      </c>
      <c r="H2223" s="68">
        <v>0</v>
      </c>
      <c r="I2223" s="68">
        <v>0</v>
      </c>
      <c r="J2223" s="68">
        <v>0</v>
      </c>
      <c r="K2223" s="68">
        <v>25616</v>
      </c>
      <c r="L2223" s="68">
        <v>0</v>
      </c>
      <c r="M2223" s="68">
        <v>3579</v>
      </c>
      <c r="N2223" s="68">
        <v>31403</v>
      </c>
    </row>
    <row r="2224" spans="1:14" x14ac:dyDescent="0.25">
      <c r="A2224" s="69" t="s">
        <v>359</v>
      </c>
      <c r="B2224" s="69" t="s">
        <v>360</v>
      </c>
      <c r="C2224" s="69" t="s">
        <v>204</v>
      </c>
      <c r="D2224" s="69" t="s">
        <v>205</v>
      </c>
      <c r="E2224" s="69"/>
      <c r="F2224" s="68">
        <v>0</v>
      </c>
      <c r="G2224" s="68">
        <v>0</v>
      </c>
      <c r="H2224" s="68">
        <v>0</v>
      </c>
      <c r="I2224" s="68">
        <v>0</v>
      </c>
      <c r="J2224" s="68">
        <v>0</v>
      </c>
      <c r="K2224" s="68">
        <v>0</v>
      </c>
      <c r="L2224" s="68">
        <v>0</v>
      </c>
      <c r="M2224" s="68">
        <v>0</v>
      </c>
      <c r="N2224" s="68">
        <v>0</v>
      </c>
    </row>
    <row r="2225" spans="1:14" x14ac:dyDescent="0.25">
      <c r="A2225" s="69" t="s">
        <v>359</v>
      </c>
      <c r="B2225" s="69" t="s">
        <v>360</v>
      </c>
      <c r="C2225" s="69" t="s">
        <v>206</v>
      </c>
      <c r="D2225" s="69" t="s">
        <v>207</v>
      </c>
      <c r="E2225" s="69"/>
      <c r="F2225" s="68">
        <v>0</v>
      </c>
      <c r="G2225" s="68">
        <v>0</v>
      </c>
      <c r="H2225" s="68">
        <v>0</v>
      </c>
      <c r="I2225" s="68">
        <v>0</v>
      </c>
      <c r="J2225" s="68">
        <v>0</v>
      </c>
      <c r="K2225" s="68">
        <v>242624</v>
      </c>
      <c r="L2225" s="68">
        <v>0</v>
      </c>
      <c r="M2225" s="68">
        <v>6750</v>
      </c>
      <c r="N2225" s="68">
        <v>249374</v>
      </c>
    </row>
    <row r="2226" spans="1:14" x14ac:dyDescent="0.25">
      <c r="A2226" s="69" t="s">
        <v>359</v>
      </c>
      <c r="B2226" s="69" t="s">
        <v>360</v>
      </c>
      <c r="C2226" s="69" t="s">
        <v>208</v>
      </c>
      <c r="D2226" s="69" t="s">
        <v>209</v>
      </c>
      <c r="E2226" s="69"/>
      <c r="F2226" s="68">
        <v>0</v>
      </c>
      <c r="G2226" s="68">
        <v>30752</v>
      </c>
      <c r="H2226" s="68">
        <v>27984</v>
      </c>
      <c r="I2226" s="68">
        <v>0</v>
      </c>
      <c r="J2226" s="68">
        <v>0</v>
      </c>
      <c r="K2226" s="68">
        <v>0</v>
      </c>
      <c r="L2226" s="68">
        <v>0</v>
      </c>
      <c r="M2226" s="68">
        <v>0</v>
      </c>
      <c r="N2226" s="68">
        <v>58736</v>
      </c>
    </row>
    <row r="2227" spans="1:14" x14ac:dyDescent="0.25">
      <c r="A2227" s="69" t="s">
        <v>359</v>
      </c>
      <c r="B2227" s="69" t="s">
        <v>360</v>
      </c>
      <c r="C2227" s="69" t="s">
        <v>210</v>
      </c>
      <c r="D2227" s="69" t="s">
        <v>211</v>
      </c>
      <c r="E2227" s="69"/>
      <c r="F2227" s="68">
        <v>0</v>
      </c>
      <c r="G2227" s="68">
        <v>0</v>
      </c>
      <c r="H2227" s="68">
        <v>0</v>
      </c>
      <c r="I2227" s="68">
        <v>0</v>
      </c>
      <c r="J2227" s="68">
        <v>0</v>
      </c>
      <c r="K2227" s="68">
        <v>0</v>
      </c>
      <c r="L2227" s="68">
        <v>211</v>
      </c>
      <c r="M2227" s="68">
        <v>0</v>
      </c>
      <c r="N2227" s="68">
        <v>211</v>
      </c>
    </row>
    <row r="2228" spans="1:14" x14ac:dyDescent="0.25">
      <c r="A2228" s="69" t="s">
        <v>359</v>
      </c>
      <c r="B2228" s="69" t="s">
        <v>360</v>
      </c>
      <c r="C2228" s="69" t="s">
        <v>212</v>
      </c>
      <c r="D2228" s="69" t="s">
        <v>213</v>
      </c>
      <c r="E2228" s="69"/>
      <c r="F2228" s="68">
        <v>0</v>
      </c>
      <c r="G2228" s="68">
        <v>0</v>
      </c>
      <c r="H2228" s="68">
        <v>0</v>
      </c>
      <c r="I2228" s="68">
        <v>0</v>
      </c>
      <c r="J2228" s="68">
        <v>0</v>
      </c>
      <c r="K2228" s="68">
        <v>0</v>
      </c>
      <c r="L2228" s="68">
        <v>503</v>
      </c>
      <c r="M2228" s="68">
        <v>0</v>
      </c>
      <c r="N2228" s="68">
        <v>503</v>
      </c>
    </row>
    <row r="2229" spans="1:14" x14ac:dyDescent="0.25">
      <c r="A2229" s="69" t="s">
        <v>359</v>
      </c>
      <c r="B2229" s="69" t="s">
        <v>360</v>
      </c>
      <c r="C2229" s="69" t="s">
        <v>214</v>
      </c>
      <c r="D2229" s="69" t="s">
        <v>215</v>
      </c>
      <c r="E2229" s="69"/>
      <c r="F2229" s="68">
        <v>0</v>
      </c>
      <c r="G2229" s="68">
        <v>0</v>
      </c>
      <c r="H2229" s="68">
        <v>0</v>
      </c>
      <c r="I2229" s="68">
        <v>0</v>
      </c>
      <c r="J2229" s="68">
        <v>1136</v>
      </c>
      <c r="K2229" s="68">
        <v>0</v>
      </c>
      <c r="L2229" s="68">
        <v>0</v>
      </c>
      <c r="M2229" s="68">
        <v>0</v>
      </c>
      <c r="N2229" s="68">
        <v>1136</v>
      </c>
    </row>
    <row r="2230" spans="1:14" x14ac:dyDescent="0.25">
      <c r="A2230" s="69" t="s">
        <v>359</v>
      </c>
      <c r="B2230" s="69" t="s">
        <v>360</v>
      </c>
      <c r="C2230" s="69" t="s">
        <v>216</v>
      </c>
      <c r="D2230" s="69" t="s">
        <v>217</v>
      </c>
      <c r="E2230" s="69"/>
      <c r="F2230" s="68">
        <v>1584</v>
      </c>
      <c r="G2230" s="68">
        <v>0</v>
      </c>
      <c r="H2230" s="68">
        <v>0</v>
      </c>
      <c r="I2230" s="68">
        <v>0</v>
      </c>
      <c r="J2230" s="68">
        <v>0</v>
      </c>
      <c r="K2230" s="68">
        <v>0</v>
      </c>
      <c r="L2230" s="68">
        <v>9572</v>
      </c>
      <c r="M2230" s="68">
        <v>0</v>
      </c>
      <c r="N2230" s="68">
        <v>11156</v>
      </c>
    </row>
    <row r="2231" spans="1:14" x14ac:dyDescent="0.25">
      <c r="A2231" s="69" t="s">
        <v>359</v>
      </c>
      <c r="B2231" s="69" t="s">
        <v>360</v>
      </c>
      <c r="C2231" s="69" t="s">
        <v>218</v>
      </c>
      <c r="D2231" s="69" t="s">
        <v>219</v>
      </c>
      <c r="E2231" s="69"/>
      <c r="F2231" s="68">
        <v>6960</v>
      </c>
      <c r="G2231" s="68">
        <v>0</v>
      </c>
      <c r="H2231" s="68">
        <v>0</v>
      </c>
      <c r="I2231" s="68">
        <v>0</v>
      </c>
      <c r="J2231" s="68">
        <v>1024</v>
      </c>
      <c r="K2231" s="68">
        <v>0</v>
      </c>
      <c r="L2231" s="68">
        <v>0</v>
      </c>
      <c r="M2231" s="68">
        <v>0</v>
      </c>
      <c r="N2231" s="68">
        <v>7984</v>
      </c>
    </row>
    <row r="2232" spans="1:14" x14ac:dyDescent="0.25">
      <c r="A2232" s="69" t="s">
        <v>359</v>
      </c>
      <c r="B2232" s="69" t="s">
        <v>360</v>
      </c>
      <c r="C2232" s="69" t="s">
        <v>220</v>
      </c>
      <c r="D2232" s="69" t="s">
        <v>221</v>
      </c>
      <c r="E2232" s="69"/>
      <c r="F2232" s="68">
        <v>154192</v>
      </c>
      <c r="G2232" s="68">
        <v>0</v>
      </c>
      <c r="H2232" s="68">
        <v>0</v>
      </c>
      <c r="I2232" s="68">
        <v>0</v>
      </c>
      <c r="J2232" s="68">
        <v>0</v>
      </c>
      <c r="K2232" s="68">
        <v>0</v>
      </c>
      <c r="L2232" s="68">
        <v>0</v>
      </c>
      <c r="M2232" s="68">
        <v>0</v>
      </c>
      <c r="N2232" s="68">
        <v>154192</v>
      </c>
    </row>
    <row r="2233" spans="1:14" x14ac:dyDescent="0.25">
      <c r="A2233" s="69" t="s">
        <v>359</v>
      </c>
      <c r="B2233" s="69" t="s">
        <v>360</v>
      </c>
      <c r="C2233" s="69" t="s">
        <v>222</v>
      </c>
      <c r="D2233" s="69" t="s">
        <v>223</v>
      </c>
      <c r="E2233" s="69"/>
      <c r="F2233" s="68">
        <v>28544</v>
      </c>
      <c r="G2233" s="68">
        <v>0</v>
      </c>
      <c r="H2233" s="68">
        <v>0</v>
      </c>
      <c r="I2233" s="68">
        <v>0</v>
      </c>
      <c r="J2233" s="68">
        <v>256</v>
      </c>
      <c r="K2233" s="68">
        <v>0</v>
      </c>
      <c r="L2233" s="68">
        <v>3334</v>
      </c>
      <c r="M2233" s="68">
        <v>0</v>
      </c>
      <c r="N2233" s="68">
        <v>32134</v>
      </c>
    </row>
    <row r="2234" spans="1:14" x14ac:dyDescent="0.25">
      <c r="A2234" s="69" t="s">
        <v>359</v>
      </c>
      <c r="B2234" s="69" t="s">
        <v>360</v>
      </c>
      <c r="C2234" s="69" t="s">
        <v>224</v>
      </c>
      <c r="D2234" s="69" t="s">
        <v>225</v>
      </c>
      <c r="E2234" s="69"/>
      <c r="F2234" s="68">
        <v>0</v>
      </c>
      <c r="G2234" s="68">
        <v>0</v>
      </c>
      <c r="H2234" s="68">
        <v>0</v>
      </c>
      <c r="I2234" s="68">
        <v>0</v>
      </c>
      <c r="J2234" s="68">
        <v>0</v>
      </c>
      <c r="K2234" s="68">
        <v>0</v>
      </c>
      <c r="L2234" s="68">
        <v>0</v>
      </c>
      <c r="M2234" s="68">
        <v>0</v>
      </c>
      <c r="N2234" s="68">
        <v>0</v>
      </c>
    </row>
    <row r="2235" spans="1:14" x14ac:dyDescent="0.25">
      <c r="A2235" s="69" t="s">
        <v>359</v>
      </c>
      <c r="B2235" s="69" t="s">
        <v>360</v>
      </c>
      <c r="C2235" s="69" t="s">
        <v>226</v>
      </c>
      <c r="D2235" s="69" t="s">
        <v>227</v>
      </c>
      <c r="E2235" s="69"/>
      <c r="F2235" s="68">
        <v>309776</v>
      </c>
      <c r="G2235" s="68">
        <v>144288</v>
      </c>
      <c r="H2235" s="68">
        <v>27984</v>
      </c>
      <c r="I2235" s="68">
        <v>16528</v>
      </c>
      <c r="J2235" s="68">
        <v>79936</v>
      </c>
      <c r="K2235" s="68">
        <v>424784</v>
      </c>
      <c r="L2235" s="68">
        <v>14044</v>
      </c>
      <c r="M2235" s="68">
        <v>20534</v>
      </c>
      <c r="N2235" s="68">
        <v>1037874</v>
      </c>
    </row>
    <row r="2236" spans="1:14" x14ac:dyDescent="0.25">
      <c r="D2236" s="67" t="s">
        <v>228</v>
      </c>
      <c r="E2236" s="67"/>
    </row>
    <row r="2237" spans="1:14" x14ac:dyDescent="0.25">
      <c r="A2237" s="69" t="s">
        <v>359</v>
      </c>
      <c r="B2237" s="69" t="s">
        <v>360</v>
      </c>
      <c r="C2237" s="69" t="s">
        <v>229</v>
      </c>
      <c r="D2237" s="69" t="s">
        <v>230</v>
      </c>
      <c r="E2237" s="69"/>
      <c r="F2237" s="68">
        <v>0</v>
      </c>
      <c r="G2237" s="68">
        <v>0</v>
      </c>
      <c r="H2237" s="68">
        <v>0</v>
      </c>
      <c r="I2237" s="68">
        <v>0</v>
      </c>
      <c r="J2237" s="68">
        <v>0</v>
      </c>
      <c r="K2237" s="68">
        <v>0</v>
      </c>
      <c r="L2237" s="68">
        <v>0</v>
      </c>
      <c r="M2237" s="68">
        <v>0</v>
      </c>
      <c r="N2237" s="68">
        <v>0</v>
      </c>
    </row>
    <row r="2238" spans="1:14" x14ac:dyDescent="0.25">
      <c r="A2238" s="69" t="s">
        <v>359</v>
      </c>
      <c r="B2238" s="69" t="s">
        <v>360</v>
      </c>
      <c r="C2238" s="69" t="s">
        <v>231</v>
      </c>
      <c r="D2238" s="69" t="s">
        <v>232</v>
      </c>
      <c r="E2238" s="69"/>
      <c r="F2238" s="68">
        <v>0</v>
      </c>
      <c r="G2238" s="68">
        <v>0</v>
      </c>
      <c r="H2238" s="68">
        <v>0</v>
      </c>
      <c r="I2238" s="68">
        <v>0</v>
      </c>
      <c r="J2238" s="68">
        <v>0</v>
      </c>
      <c r="K2238" s="68">
        <v>0</v>
      </c>
      <c r="L2238" s="68">
        <v>0</v>
      </c>
      <c r="M2238" s="68">
        <v>0</v>
      </c>
      <c r="N2238" s="68">
        <v>0</v>
      </c>
    </row>
    <row r="2239" spans="1:14" x14ac:dyDescent="0.25">
      <c r="A2239" s="69" t="s">
        <v>359</v>
      </c>
      <c r="B2239" s="69" t="s">
        <v>360</v>
      </c>
      <c r="C2239" s="69" t="s">
        <v>233</v>
      </c>
      <c r="D2239" s="69" t="s">
        <v>234</v>
      </c>
      <c r="E2239" s="69"/>
      <c r="F2239" s="68">
        <v>0</v>
      </c>
      <c r="G2239" s="68">
        <v>0</v>
      </c>
      <c r="H2239" s="68">
        <v>0</v>
      </c>
      <c r="I2239" s="68">
        <v>0</v>
      </c>
      <c r="J2239" s="68">
        <v>0</v>
      </c>
      <c r="K2239" s="68">
        <v>0</v>
      </c>
      <c r="L2239" s="68">
        <v>0</v>
      </c>
      <c r="M2239" s="68">
        <v>0</v>
      </c>
      <c r="N2239" s="68">
        <v>0</v>
      </c>
    </row>
    <row r="2240" spans="1:14" x14ac:dyDescent="0.25">
      <c r="A2240" s="69" t="s">
        <v>359</v>
      </c>
      <c r="B2240" s="69" t="s">
        <v>360</v>
      </c>
      <c r="C2240" s="69" t="s">
        <v>235</v>
      </c>
      <c r="D2240" s="69" t="s">
        <v>236</v>
      </c>
      <c r="E2240" s="69"/>
      <c r="F2240" s="68">
        <v>0</v>
      </c>
      <c r="G2240" s="68">
        <v>0</v>
      </c>
      <c r="H2240" s="68">
        <v>0</v>
      </c>
      <c r="I2240" s="68">
        <v>0</v>
      </c>
      <c r="J2240" s="68">
        <v>0</v>
      </c>
      <c r="K2240" s="68">
        <v>0</v>
      </c>
      <c r="L2240" s="68">
        <v>0</v>
      </c>
      <c r="M2240" s="68">
        <v>0</v>
      </c>
      <c r="N2240" s="68">
        <v>0</v>
      </c>
    </row>
    <row r="2241" spans="1:14" x14ac:dyDescent="0.25">
      <c r="A2241" s="69" t="s">
        <v>359</v>
      </c>
      <c r="B2241" s="69" t="s">
        <v>360</v>
      </c>
      <c r="C2241" s="69" t="s">
        <v>237</v>
      </c>
      <c r="D2241" s="69" t="s">
        <v>238</v>
      </c>
      <c r="E2241" s="69"/>
      <c r="F2241" s="68">
        <v>0</v>
      </c>
      <c r="G2241" s="68">
        <v>0</v>
      </c>
      <c r="H2241" s="68">
        <v>0</v>
      </c>
      <c r="I2241" s="68">
        <v>0</v>
      </c>
      <c r="J2241" s="68">
        <v>0</v>
      </c>
      <c r="K2241" s="68">
        <v>0</v>
      </c>
      <c r="L2241" s="68">
        <v>0</v>
      </c>
      <c r="M2241" s="68">
        <v>0</v>
      </c>
      <c r="N2241" s="68">
        <v>0</v>
      </c>
    </row>
    <row r="2244" spans="1:14" x14ac:dyDescent="0.25">
      <c r="A2244" s="67" t="s">
        <v>361</v>
      </c>
    </row>
    <row r="2245" spans="1:14" x14ac:dyDescent="0.25">
      <c r="A2245" s="69" t="s">
        <v>0</v>
      </c>
      <c r="B2245" s="69" t="s">
        <v>162</v>
      </c>
      <c r="C2245" s="69" t="s">
        <v>115</v>
      </c>
      <c r="D2245" s="67" t="s">
        <v>129</v>
      </c>
      <c r="E2245" s="67"/>
      <c r="F2245" s="68" t="s">
        <v>163</v>
      </c>
      <c r="G2245" s="68" t="s">
        <v>164</v>
      </c>
      <c r="H2245" s="68" t="s">
        <v>165</v>
      </c>
      <c r="I2245" s="68" t="s">
        <v>166</v>
      </c>
      <c r="J2245" s="68" t="s">
        <v>167</v>
      </c>
      <c r="K2245" s="68" t="s">
        <v>168</v>
      </c>
      <c r="L2245" s="68" t="s">
        <v>169</v>
      </c>
      <c r="M2245" s="68" t="s">
        <v>170</v>
      </c>
      <c r="N2245" s="68" t="s">
        <v>1</v>
      </c>
    </row>
    <row r="2246" spans="1:14" x14ac:dyDescent="0.25">
      <c r="A2246" s="69" t="s">
        <v>362</v>
      </c>
      <c r="B2246" s="69" t="s">
        <v>363</v>
      </c>
      <c r="C2246" s="69" t="s">
        <v>172</v>
      </c>
      <c r="D2246" s="69" t="s">
        <v>173</v>
      </c>
      <c r="E2246" s="69"/>
      <c r="F2246" s="68">
        <v>0</v>
      </c>
      <c r="G2246" s="68">
        <v>0</v>
      </c>
      <c r="H2246" s="68">
        <v>0</v>
      </c>
      <c r="I2246" s="68">
        <v>0</v>
      </c>
      <c r="J2246" s="68">
        <v>0</v>
      </c>
      <c r="K2246" s="68">
        <v>0</v>
      </c>
      <c r="L2246" s="68">
        <v>0</v>
      </c>
      <c r="M2246" s="68">
        <v>0</v>
      </c>
      <c r="N2246" s="68">
        <v>0</v>
      </c>
    </row>
    <row r="2247" spans="1:14" x14ac:dyDescent="0.25">
      <c r="A2247" s="69" t="s">
        <v>362</v>
      </c>
      <c r="B2247" s="69" t="s">
        <v>363</v>
      </c>
      <c r="C2247" s="69" t="s">
        <v>174</v>
      </c>
      <c r="D2247" s="69" t="s">
        <v>175</v>
      </c>
      <c r="E2247" s="69"/>
      <c r="F2247" s="68">
        <v>0</v>
      </c>
      <c r="G2247" s="68">
        <v>0</v>
      </c>
      <c r="H2247" s="68">
        <v>0</v>
      </c>
      <c r="I2247" s="68">
        <v>0</v>
      </c>
      <c r="J2247" s="68">
        <v>8320</v>
      </c>
      <c r="K2247" s="68">
        <v>0</v>
      </c>
      <c r="L2247" s="68">
        <v>42048</v>
      </c>
      <c r="M2247" s="68">
        <v>0</v>
      </c>
      <c r="N2247" s="68">
        <v>50368</v>
      </c>
    </row>
    <row r="2248" spans="1:14" x14ac:dyDescent="0.25">
      <c r="A2248" s="69" t="s">
        <v>362</v>
      </c>
      <c r="B2248" s="69" t="s">
        <v>363</v>
      </c>
      <c r="C2248" s="69" t="s">
        <v>176</v>
      </c>
      <c r="D2248" s="69" t="s">
        <v>177</v>
      </c>
      <c r="E2248" s="69"/>
      <c r="F2248" s="68">
        <v>0</v>
      </c>
      <c r="G2248" s="68">
        <v>92576</v>
      </c>
      <c r="H2248" s="68">
        <v>0</v>
      </c>
      <c r="I2248" s="68">
        <v>0</v>
      </c>
      <c r="J2248" s="68">
        <v>35264</v>
      </c>
      <c r="K2248" s="68">
        <v>0</v>
      </c>
      <c r="L2248" s="68">
        <v>0</v>
      </c>
      <c r="M2248" s="68">
        <v>0</v>
      </c>
      <c r="N2248" s="68">
        <v>127840</v>
      </c>
    </row>
    <row r="2249" spans="1:14" x14ac:dyDescent="0.25">
      <c r="A2249" s="69" t="s">
        <v>362</v>
      </c>
      <c r="B2249" s="69" t="s">
        <v>363</v>
      </c>
      <c r="C2249" s="69" t="s">
        <v>178</v>
      </c>
      <c r="D2249" s="69" t="s">
        <v>179</v>
      </c>
      <c r="E2249" s="69"/>
      <c r="F2249" s="68">
        <v>10512</v>
      </c>
      <c r="G2249" s="68">
        <v>35616</v>
      </c>
      <c r="H2249" s="68">
        <v>0</v>
      </c>
      <c r="I2249" s="68">
        <v>0</v>
      </c>
      <c r="J2249" s="68">
        <v>28752</v>
      </c>
      <c r="K2249" s="68">
        <v>8128</v>
      </c>
      <c r="L2249" s="68">
        <v>31843</v>
      </c>
      <c r="M2249" s="68">
        <v>0</v>
      </c>
      <c r="N2249" s="68">
        <v>114851</v>
      </c>
    </row>
    <row r="2250" spans="1:14" x14ac:dyDescent="0.25">
      <c r="A2250" s="69" t="s">
        <v>362</v>
      </c>
      <c r="B2250" s="69" t="s">
        <v>363</v>
      </c>
      <c r="C2250" s="69" t="s">
        <v>180</v>
      </c>
      <c r="D2250" s="69" t="s">
        <v>181</v>
      </c>
      <c r="E2250" s="69"/>
      <c r="F2250" s="68">
        <v>0</v>
      </c>
      <c r="G2250" s="68">
        <v>0</v>
      </c>
      <c r="H2250" s="68">
        <v>0</v>
      </c>
      <c r="I2250" s="68">
        <v>0</v>
      </c>
      <c r="J2250" s="68">
        <v>0</v>
      </c>
      <c r="K2250" s="68">
        <v>0</v>
      </c>
      <c r="L2250" s="68">
        <v>0</v>
      </c>
      <c r="M2250" s="68">
        <v>0</v>
      </c>
      <c r="N2250" s="68">
        <v>0</v>
      </c>
    </row>
    <row r="2251" spans="1:14" x14ac:dyDescent="0.25">
      <c r="A2251" s="69" t="s">
        <v>362</v>
      </c>
      <c r="B2251" s="69" t="s">
        <v>363</v>
      </c>
      <c r="C2251" s="69" t="s">
        <v>182</v>
      </c>
      <c r="D2251" s="69" t="s">
        <v>183</v>
      </c>
      <c r="E2251" s="69"/>
      <c r="F2251" s="68">
        <v>640</v>
      </c>
      <c r="G2251" s="68">
        <v>0</v>
      </c>
      <c r="H2251" s="68">
        <v>0</v>
      </c>
      <c r="I2251" s="68">
        <v>0</v>
      </c>
      <c r="J2251" s="68">
        <v>26288</v>
      </c>
      <c r="K2251" s="68">
        <v>0</v>
      </c>
      <c r="L2251" s="68">
        <v>0</v>
      </c>
      <c r="M2251" s="68">
        <v>0</v>
      </c>
      <c r="N2251" s="68">
        <v>26928</v>
      </c>
    </row>
    <row r="2252" spans="1:14" x14ac:dyDescent="0.25">
      <c r="A2252" s="69" t="s">
        <v>362</v>
      </c>
      <c r="B2252" s="69" t="s">
        <v>363</v>
      </c>
      <c r="C2252" s="69" t="s">
        <v>184</v>
      </c>
      <c r="D2252" s="69" t="s">
        <v>185</v>
      </c>
      <c r="E2252" s="69"/>
      <c r="F2252" s="68">
        <v>0</v>
      </c>
      <c r="G2252" s="68">
        <v>0</v>
      </c>
      <c r="H2252" s="68">
        <v>0</v>
      </c>
      <c r="I2252" s="68">
        <v>0</v>
      </c>
      <c r="J2252" s="68">
        <v>0</v>
      </c>
      <c r="K2252" s="68">
        <v>52160</v>
      </c>
      <c r="L2252" s="68">
        <v>0</v>
      </c>
      <c r="M2252" s="68">
        <v>18648</v>
      </c>
      <c r="N2252" s="68">
        <v>70808</v>
      </c>
    </row>
    <row r="2253" spans="1:14" x14ac:dyDescent="0.25">
      <c r="A2253" s="69" t="s">
        <v>362</v>
      </c>
      <c r="B2253" s="69" t="s">
        <v>363</v>
      </c>
      <c r="C2253" s="69" t="s">
        <v>186</v>
      </c>
      <c r="D2253" s="69" t="s">
        <v>187</v>
      </c>
      <c r="E2253" s="69"/>
      <c r="F2253" s="68">
        <v>0</v>
      </c>
      <c r="G2253" s="68">
        <v>0</v>
      </c>
      <c r="H2253" s="68">
        <v>0</v>
      </c>
      <c r="I2253" s="68">
        <v>0</v>
      </c>
      <c r="J2253" s="68">
        <v>0</v>
      </c>
      <c r="K2253" s="68">
        <v>0</v>
      </c>
      <c r="L2253" s="68">
        <v>24720</v>
      </c>
      <c r="M2253" s="68">
        <v>0</v>
      </c>
      <c r="N2253" s="68">
        <v>24720</v>
      </c>
    </row>
    <row r="2254" spans="1:14" x14ac:dyDescent="0.25">
      <c r="A2254" s="69" t="s">
        <v>362</v>
      </c>
      <c r="B2254" s="69" t="s">
        <v>363</v>
      </c>
      <c r="C2254" s="69" t="s">
        <v>188</v>
      </c>
      <c r="D2254" s="69" t="s">
        <v>189</v>
      </c>
      <c r="E2254" s="69"/>
      <c r="F2254" s="68">
        <v>7392</v>
      </c>
      <c r="G2254" s="68">
        <v>1216</v>
      </c>
      <c r="H2254" s="68">
        <v>0</v>
      </c>
      <c r="I2254" s="68">
        <v>0</v>
      </c>
      <c r="J2254" s="68">
        <v>70080</v>
      </c>
      <c r="K2254" s="68">
        <v>0</v>
      </c>
      <c r="L2254" s="68">
        <v>64352</v>
      </c>
      <c r="M2254" s="68">
        <v>0</v>
      </c>
      <c r="N2254" s="68">
        <v>143040</v>
      </c>
    </row>
    <row r="2255" spans="1:14" x14ac:dyDescent="0.25">
      <c r="A2255" s="69" t="s">
        <v>362</v>
      </c>
      <c r="B2255" s="69" t="s">
        <v>363</v>
      </c>
      <c r="C2255" s="69" t="s">
        <v>190</v>
      </c>
      <c r="D2255" s="69" t="s">
        <v>191</v>
      </c>
      <c r="E2255" s="69"/>
      <c r="F2255" s="68">
        <v>0</v>
      </c>
      <c r="G2255" s="68">
        <v>0</v>
      </c>
      <c r="H2255" s="68">
        <v>0</v>
      </c>
      <c r="I2255" s="68">
        <v>0</v>
      </c>
      <c r="J2255" s="68">
        <v>0</v>
      </c>
      <c r="K2255" s="68">
        <v>0</v>
      </c>
      <c r="L2255" s="68">
        <v>0</v>
      </c>
      <c r="M2255" s="68">
        <v>0</v>
      </c>
      <c r="N2255" s="68">
        <v>0</v>
      </c>
    </row>
    <row r="2256" spans="1:14" x14ac:dyDescent="0.25">
      <c r="A2256" s="69" t="s">
        <v>362</v>
      </c>
      <c r="B2256" s="69" t="s">
        <v>363</v>
      </c>
      <c r="C2256" s="69" t="s">
        <v>192</v>
      </c>
      <c r="D2256" s="69" t="s">
        <v>193</v>
      </c>
      <c r="E2256" s="69"/>
      <c r="F2256" s="68">
        <v>0</v>
      </c>
      <c r="G2256" s="68">
        <v>0</v>
      </c>
      <c r="H2256" s="68">
        <v>0</v>
      </c>
      <c r="I2256" s="68">
        <v>0</v>
      </c>
      <c r="J2256" s="68">
        <v>0</v>
      </c>
      <c r="K2256" s="68">
        <v>45200</v>
      </c>
      <c r="L2256" s="68">
        <v>0</v>
      </c>
      <c r="M2256" s="68">
        <v>75551</v>
      </c>
      <c r="N2256" s="68">
        <v>120751</v>
      </c>
    </row>
    <row r="2257" spans="1:14" x14ac:dyDescent="0.25">
      <c r="A2257" s="69" t="s">
        <v>362</v>
      </c>
      <c r="B2257" s="69" t="s">
        <v>363</v>
      </c>
      <c r="C2257" s="69" t="s">
        <v>194</v>
      </c>
      <c r="D2257" s="69" t="s">
        <v>195</v>
      </c>
      <c r="E2257" s="69"/>
      <c r="F2257" s="68">
        <v>74064</v>
      </c>
      <c r="G2257" s="68">
        <v>0</v>
      </c>
      <c r="H2257" s="68">
        <v>0</v>
      </c>
      <c r="I2257" s="68">
        <v>23360</v>
      </c>
      <c r="J2257" s="68">
        <v>0</v>
      </c>
      <c r="K2257" s="68">
        <v>0</v>
      </c>
      <c r="L2257" s="68">
        <v>0</v>
      </c>
      <c r="M2257" s="68">
        <v>0</v>
      </c>
      <c r="N2257" s="68">
        <v>97424</v>
      </c>
    </row>
    <row r="2258" spans="1:14" x14ac:dyDescent="0.25">
      <c r="A2258" s="69" t="s">
        <v>362</v>
      </c>
      <c r="B2258" s="69" t="s">
        <v>363</v>
      </c>
      <c r="C2258" s="69" t="s">
        <v>196</v>
      </c>
      <c r="D2258" s="69" t="s">
        <v>197</v>
      </c>
      <c r="E2258" s="69"/>
      <c r="F2258" s="68">
        <v>2256</v>
      </c>
      <c r="G2258" s="68">
        <v>0</v>
      </c>
      <c r="H2258" s="68">
        <v>0</v>
      </c>
      <c r="I2258" s="68">
        <v>0</v>
      </c>
      <c r="J2258" s="68">
        <v>0</v>
      </c>
      <c r="K2258" s="68">
        <v>0</v>
      </c>
      <c r="L2258" s="68">
        <v>0</v>
      </c>
      <c r="M2258" s="68">
        <v>0</v>
      </c>
      <c r="N2258" s="68">
        <v>2256</v>
      </c>
    </row>
    <row r="2259" spans="1:14" x14ac:dyDescent="0.25">
      <c r="A2259" s="69" t="s">
        <v>362</v>
      </c>
      <c r="B2259" s="69" t="s">
        <v>363</v>
      </c>
      <c r="C2259" s="69" t="s">
        <v>198</v>
      </c>
      <c r="D2259" s="69" t="s">
        <v>199</v>
      </c>
      <c r="E2259" s="69"/>
      <c r="F2259" s="68">
        <v>0</v>
      </c>
      <c r="G2259" s="68">
        <v>0</v>
      </c>
      <c r="H2259" s="68">
        <v>0</v>
      </c>
      <c r="I2259" s="68">
        <v>0</v>
      </c>
      <c r="J2259" s="68">
        <v>0</v>
      </c>
      <c r="K2259" s="68">
        <v>34560</v>
      </c>
      <c r="L2259" s="68">
        <v>0</v>
      </c>
      <c r="M2259" s="68">
        <v>0</v>
      </c>
      <c r="N2259" s="68">
        <v>34560</v>
      </c>
    </row>
    <row r="2260" spans="1:14" x14ac:dyDescent="0.25">
      <c r="A2260" s="69" t="s">
        <v>362</v>
      </c>
      <c r="B2260" s="69" t="s">
        <v>363</v>
      </c>
      <c r="C2260" s="69" t="s">
        <v>200</v>
      </c>
      <c r="D2260" s="69" t="s">
        <v>201</v>
      </c>
      <c r="E2260" s="69"/>
      <c r="F2260" s="68">
        <v>0</v>
      </c>
      <c r="G2260" s="68">
        <v>0</v>
      </c>
      <c r="H2260" s="68">
        <v>0</v>
      </c>
      <c r="I2260" s="68">
        <v>0</v>
      </c>
      <c r="J2260" s="68">
        <v>0</v>
      </c>
      <c r="K2260" s="68">
        <v>0</v>
      </c>
      <c r="L2260" s="68">
        <v>0</v>
      </c>
      <c r="M2260" s="68">
        <v>3138</v>
      </c>
      <c r="N2260" s="68">
        <v>3138</v>
      </c>
    </row>
    <row r="2261" spans="1:14" x14ac:dyDescent="0.25">
      <c r="A2261" s="69" t="s">
        <v>362</v>
      </c>
      <c r="B2261" s="69" t="s">
        <v>363</v>
      </c>
      <c r="C2261" s="69" t="s">
        <v>202</v>
      </c>
      <c r="D2261" s="69" t="s">
        <v>203</v>
      </c>
      <c r="E2261" s="69"/>
      <c r="F2261" s="68">
        <v>3024</v>
      </c>
      <c r="G2261" s="68">
        <v>848</v>
      </c>
      <c r="H2261" s="68">
        <v>0</v>
      </c>
      <c r="I2261" s="68">
        <v>0</v>
      </c>
      <c r="J2261" s="68">
        <v>0</v>
      </c>
      <c r="K2261" s="68">
        <v>40608</v>
      </c>
      <c r="L2261" s="68">
        <v>0</v>
      </c>
      <c r="M2261" s="68">
        <v>232</v>
      </c>
      <c r="N2261" s="68">
        <v>44712</v>
      </c>
    </row>
    <row r="2262" spans="1:14" x14ac:dyDescent="0.25">
      <c r="A2262" s="69" t="s">
        <v>362</v>
      </c>
      <c r="B2262" s="69" t="s">
        <v>363</v>
      </c>
      <c r="C2262" s="69" t="s">
        <v>204</v>
      </c>
      <c r="D2262" s="69" t="s">
        <v>205</v>
      </c>
      <c r="E2262" s="69"/>
      <c r="F2262" s="68">
        <v>0</v>
      </c>
      <c r="G2262" s="68">
        <v>0</v>
      </c>
      <c r="H2262" s="68">
        <v>0</v>
      </c>
      <c r="I2262" s="68">
        <v>0</v>
      </c>
      <c r="J2262" s="68">
        <v>0</v>
      </c>
      <c r="K2262" s="68">
        <v>0</v>
      </c>
      <c r="L2262" s="68">
        <v>0</v>
      </c>
      <c r="M2262" s="68">
        <v>0</v>
      </c>
      <c r="N2262" s="68">
        <v>0</v>
      </c>
    </row>
    <row r="2263" spans="1:14" x14ac:dyDescent="0.25">
      <c r="A2263" s="69" t="s">
        <v>362</v>
      </c>
      <c r="B2263" s="69" t="s">
        <v>363</v>
      </c>
      <c r="C2263" s="69" t="s">
        <v>206</v>
      </c>
      <c r="D2263" s="69" t="s">
        <v>207</v>
      </c>
      <c r="E2263" s="69"/>
      <c r="F2263" s="68">
        <v>0</v>
      </c>
      <c r="G2263" s="68">
        <v>0</v>
      </c>
      <c r="H2263" s="68">
        <v>0</v>
      </c>
      <c r="I2263" s="68">
        <v>0</v>
      </c>
      <c r="J2263" s="68">
        <v>0</v>
      </c>
      <c r="K2263" s="68">
        <v>93760</v>
      </c>
      <c r="L2263" s="68">
        <v>0</v>
      </c>
      <c r="M2263" s="68">
        <v>0</v>
      </c>
      <c r="N2263" s="68">
        <v>93760</v>
      </c>
    </row>
    <row r="2264" spans="1:14" x14ac:dyDescent="0.25">
      <c r="A2264" s="69" t="s">
        <v>362</v>
      </c>
      <c r="B2264" s="69" t="s">
        <v>363</v>
      </c>
      <c r="C2264" s="69" t="s">
        <v>208</v>
      </c>
      <c r="D2264" s="69" t="s">
        <v>209</v>
      </c>
      <c r="E2264" s="69"/>
      <c r="F2264" s="68">
        <v>0</v>
      </c>
      <c r="G2264" s="68">
        <v>23664</v>
      </c>
      <c r="H2264" s="68">
        <v>36080</v>
      </c>
      <c r="I2264" s="68">
        <v>0</v>
      </c>
      <c r="J2264" s="68">
        <v>0</v>
      </c>
      <c r="K2264" s="68">
        <v>0</v>
      </c>
      <c r="L2264" s="68">
        <v>0</v>
      </c>
      <c r="M2264" s="68">
        <v>2272</v>
      </c>
      <c r="N2264" s="68">
        <v>62016</v>
      </c>
    </row>
    <row r="2265" spans="1:14" x14ac:dyDescent="0.25">
      <c r="A2265" s="69" t="s">
        <v>362</v>
      </c>
      <c r="B2265" s="69" t="s">
        <v>363</v>
      </c>
      <c r="C2265" s="69" t="s">
        <v>210</v>
      </c>
      <c r="D2265" s="69" t="s">
        <v>211</v>
      </c>
      <c r="E2265" s="69"/>
      <c r="F2265" s="68">
        <v>0</v>
      </c>
      <c r="G2265" s="68">
        <v>0</v>
      </c>
      <c r="H2265" s="68">
        <v>0</v>
      </c>
      <c r="I2265" s="68">
        <v>0</v>
      </c>
      <c r="J2265" s="68">
        <v>26096</v>
      </c>
      <c r="K2265" s="68">
        <v>0</v>
      </c>
      <c r="L2265" s="68">
        <v>0</v>
      </c>
      <c r="M2265" s="68">
        <v>0</v>
      </c>
      <c r="N2265" s="68">
        <v>26096</v>
      </c>
    </row>
    <row r="2266" spans="1:14" x14ac:dyDescent="0.25">
      <c r="A2266" s="69" t="s">
        <v>362</v>
      </c>
      <c r="B2266" s="69" t="s">
        <v>363</v>
      </c>
      <c r="C2266" s="69" t="s">
        <v>212</v>
      </c>
      <c r="D2266" s="69" t="s">
        <v>213</v>
      </c>
      <c r="E2266" s="69"/>
      <c r="F2266" s="68">
        <v>0</v>
      </c>
      <c r="G2266" s="68">
        <v>0</v>
      </c>
      <c r="H2266" s="68">
        <v>0</v>
      </c>
      <c r="I2266" s="68">
        <v>0</v>
      </c>
      <c r="J2266" s="68">
        <v>0</v>
      </c>
      <c r="K2266" s="68">
        <v>0</v>
      </c>
      <c r="L2266" s="68">
        <v>19464</v>
      </c>
      <c r="M2266" s="68">
        <v>0</v>
      </c>
      <c r="N2266" s="68">
        <v>19464</v>
      </c>
    </row>
    <row r="2267" spans="1:14" x14ac:dyDescent="0.25">
      <c r="A2267" s="69" t="s">
        <v>362</v>
      </c>
      <c r="B2267" s="69" t="s">
        <v>363</v>
      </c>
      <c r="C2267" s="69" t="s">
        <v>214</v>
      </c>
      <c r="D2267" s="69" t="s">
        <v>215</v>
      </c>
      <c r="E2267" s="69"/>
      <c r="F2267" s="68">
        <v>0</v>
      </c>
      <c r="G2267" s="68">
        <v>0</v>
      </c>
      <c r="H2267" s="68">
        <v>0</v>
      </c>
      <c r="I2267" s="68">
        <v>0</v>
      </c>
      <c r="J2267" s="68">
        <v>0</v>
      </c>
      <c r="K2267" s="68">
        <v>0</v>
      </c>
      <c r="L2267" s="68">
        <v>5424</v>
      </c>
      <c r="M2267" s="68">
        <v>0</v>
      </c>
      <c r="N2267" s="68">
        <v>5424</v>
      </c>
    </row>
    <row r="2268" spans="1:14" x14ac:dyDescent="0.25">
      <c r="A2268" s="69" t="s">
        <v>362</v>
      </c>
      <c r="B2268" s="69" t="s">
        <v>363</v>
      </c>
      <c r="C2268" s="69" t="s">
        <v>216</v>
      </c>
      <c r="D2268" s="69" t="s">
        <v>217</v>
      </c>
      <c r="E2268" s="69"/>
      <c r="F2268" s="68">
        <v>5312</v>
      </c>
      <c r="G2268" s="68">
        <v>0</v>
      </c>
      <c r="H2268" s="68">
        <v>0</v>
      </c>
      <c r="I2268" s="68">
        <v>0</v>
      </c>
      <c r="J2268" s="68">
        <v>0</v>
      </c>
      <c r="K2268" s="68">
        <v>0</v>
      </c>
      <c r="L2268" s="68">
        <v>0</v>
      </c>
      <c r="M2268" s="68">
        <v>0</v>
      </c>
      <c r="N2268" s="68">
        <v>5312</v>
      </c>
    </row>
    <row r="2269" spans="1:14" x14ac:dyDescent="0.25">
      <c r="A2269" s="69" t="s">
        <v>362</v>
      </c>
      <c r="B2269" s="69" t="s">
        <v>363</v>
      </c>
      <c r="C2269" s="69" t="s">
        <v>218</v>
      </c>
      <c r="D2269" s="69" t="s">
        <v>219</v>
      </c>
      <c r="E2269" s="69"/>
      <c r="F2269" s="68">
        <v>2400</v>
      </c>
      <c r="G2269" s="68">
        <v>0</v>
      </c>
      <c r="H2269" s="68">
        <v>0</v>
      </c>
      <c r="I2269" s="68">
        <v>0</v>
      </c>
      <c r="J2269" s="68">
        <v>0</v>
      </c>
      <c r="K2269" s="68">
        <v>0</v>
      </c>
      <c r="L2269" s="68">
        <v>0</v>
      </c>
      <c r="M2269" s="68">
        <v>0</v>
      </c>
      <c r="N2269" s="68">
        <v>2400</v>
      </c>
    </row>
    <row r="2270" spans="1:14" x14ac:dyDescent="0.25">
      <c r="A2270" s="69" t="s">
        <v>362</v>
      </c>
      <c r="B2270" s="69" t="s">
        <v>363</v>
      </c>
      <c r="C2270" s="69" t="s">
        <v>220</v>
      </c>
      <c r="D2270" s="69" t="s">
        <v>221</v>
      </c>
      <c r="E2270" s="69"/>
      <c r="F2270" s="68">
        <v>118512</v>
      </c>
      <c r="G2270" s="68">
        <v>0</v>
      </c>
      <c r="H2270" s="68">
        <v>0</v>
      </c>
      <c r="I2270" s="68">
        <v>0</v>
      </c>
      <c r="J2270" s="68">
        <v>0</v>
      </c>
      <c r="K2270" s="68">
        <v>0</v>
      </c>
      <c r="L2270" s="68">
        <v>0</v>
      </c>
      <c r="M2270" s="68">
        <v>0</v>
      </c>
      <c r="N2270" s="68">
        <v>118512</v>
      </c>
    </row>
    <row r="2271" spans="1:14" x14ac:dyDescent="0.25">
      <c r="A2271" s="69" t="s">
        <v>362</v>
      </c>
      <c r="B2271" s="69" t="s">
        <v>363</v>
      </c>
      <c r="C2271" s="69" t="s">
        <v>222</v>
      </c>
      <c r="D2271" s="69" t="s">
        <v>223</v>
      </c>
      <c r="E2271" s="69"/>
      <c r="F2271" s="68">
        <v>47472</v>
      </c>
      <c r="G2271" s="68">
        <v>0</v>
      </c>
      <c r="H2271" s="68">
        <v>0</v>
      </c>
      <c r="I2271" s="68">
        <v>0</v>
      </c>
      <c r="J2271" s="68">
        <v>13104</v>
      </c>
      <c r="K2271" s="68">
        <v>0</v>
      </c>
      <c r="L2271" s="68">
        <v>0</v>
      </c>
      <c r="M2271" s="68">
        <v>0</v>
      </c>
      <c r="N2271" s="68">
        <v>60576</v>
      </c>
    </row>
    <row r="2272" spans="1:14" x14ac:dyDescent="0.25">
      <c r="A2272" s="69" t="s">
        <v>362</v>
      </c>
      <c r="B2272" s="69" t="s">
        <v>363</v>
      </c>
      <c r="C2272" s="69" t="s">
        <v>224</v>
      </c>
      <c r="D2272" s="69" t="s">
        <v>225</v>
      </c>
      <c r="E2272" s="69"/>
      <c r="F2272" s="68">
        <v>0</v>
      </c>
      <c r="G2272" s="68">
        <v>0</v>
      </c>
      <c r="H2272" s="68">
        <v>0</v>
      </c>
      <c r="I2272" s="68">
        <v>0</v>
      </c>
      <c r="J2272" s="68">
        <v>0</v>
      </c>
      <c r="K2272" s="68">
        <v>0</v>
      </c>
      <c r="L2272" s="68">
        <v>0</v>
      </c>
      <c r="M2272" s="68">
        <v>0</v>
      </c>
      <c r="N2272" s="68">
        <v>0</v>
      </c>
    </row>
    <row r="2273" spans="1:14" x14ac:dyDescent="0.25">
      <c r="A2273" s="69" t="s">
        <v>362</v>
      </c>
      <c r="B2273" s="69" t="s">
        <v>363</v>
      </c>
      <c r="C2273" s="69" t="s">
        <v>226</v>
      </c>
      <c r="D2273" s="69" t="s">
        <v>227</v>
      </c>
      <c r="E2273" s="69"/>
      <c r="F2273" s="68">
        <v>271584</v>
      </c>
      <c r="G2273" s="68">
        <v>153920</v>
      </c>
      <c r="H2273" s="68">
        <v>36080</v>
      </c>
      <c r="I2273" s="68">
        <v>23360</v>
      </c>
      <c r="J2273" s="68">
        <v>207904</v>
      </c>
      <c r="K2273" s="68">
        <v>274416</v>
      </c>
      <c r="L2273" s="68">
        <v>187851</v>
      </c>
      <c r="M2273" s="68">
        <v>99841</v>
      </c>
      <c r="N2273" s="68">
        <v>1254956</v>
      </c>
    </row>
    <row r="2274" spans="1:14" x14ac:dyDescent="0.25">
      <c r="D2274" s="67" t="s">
        <v>228</v>
      </c>
      <c r="E2274" s="67"/>
    </row>
    <row r="2275" spans="1:14" x14ac:dyDescent="0.25">
      <c r="A2275" s="69" t="s">
        <v>362</v>
      </c>
      <c r="B2275" s="69" t="s">
        <v>363</v>
      </c>
      <c r="C2275" s="69" t="s">
        <v>229</v>
      </c>
      <c r="D2275" s="69" t="s">
        <v>230</v>
      </c>
      <c r="E2275" s="69"/>
      <c r="F2275" s="68">
        <v>0</v>
      </c>
      <c r="G2275" s="68">
        <v>0</v>
      </c>
      <c r="H2275" s="68">
        <v>0</v>
      </c>
      <c r="I2275" s="68">
        <v>0</v>
      </c>
      <c r="J2275" s="68">
        <v>0</v>
      </c>
      <c r="K2275" s="68">
        <v>0</v>
      </c>
      <c r="L2275" s="68">
        <v>0</v>
      </c>
      <c r="M2275" s="68">
        <v>0</v>
      </c>
      <c r="N2275" s="68">
        <v>0</v>
      </c>
    </row>
    <row r="2276" spans="1:14" x14ac:dyDescent="0.25">
      <c r="A2276" s="69" t="s">
        <v>362</v>
      </c>
      <c r="B2276" s="69" t="s">
        <v>363</v>
      </c>
      <c r="C2276" s="69" t="s">
        <v>231</v>
      </c>
      <c r="D2276" s="69" t="s">
        <v>232</v>
      </c>
      <c r="E2276" s="69"/>
      <c r="F2276" s="68">
        <v>0</v>
      </c>
      <c r="G2276" s="68">
        <v>0</v>
      </c>
      <c r="H2276" s="68">
        <v>0</v>
      </c>
      <c r="I2276" s="68">
        <v>0</v>
      </c>
      <c r="J2276" s="68">
        <v>0</v>
      </c>
      <c r="K2276" s="68">
        <v>0</v>
      </c>
      <c r="L2276" s="68">
        <v>0</v>
      </c>
      <c r="M2276" s="68">
        <v>0</v>
      </c>
      <c r="N2276" s="68">
        <v>0</v>
      </c>
    </row>
    <row r="2277" spans="1:14" x14ac:dyDescent="0.25">
      <c r="A2277" s="69" t="s">
        <v>362</v>
      </c>
      <c r="B2277" s="69" t="s">
        <v>363</v>
      </c>
      <c r="C2277" s="69" t="s">
        <v>233</v>
      </c>
      <c r="D2277" s="69" t="s">
        <v>234</v>
      </c>
      <c r="E2277" s="69"/>
      <c r="F2277" s="68">
        <v>0</v>
      </c>
      <c r="G2277" s="68">
        <v>0</v>
      </c>
      <c r="H2277" s="68">
        <v>0</v>
      </c>
      <c r="I2277" s="68">
        <v>0</v>
      </c>
      <c r="J2277" s="68">
        <v>0</v>
      </c>
      <c r="K2277" s="68">
        <v>0</v>
      </c>
      <c r="L2277" s="68">
        <v>0</v>
      </c>
      <c r="M2277" s="68">
        <v>0</v>
      </c>
      <c r="N2277" s="68">
        <v>0</v>
      </c>
    </row>
    <row r="2278" spans="1:14" x14ac:dyDescent="0.25">
      <c r="A2278" s="69" t="s">
        <v>362</v>
      </c>
      <c r="B2278" s="69" t="s">
        <v>363</v>
      </c>
      <c r="C2278" s="69" t="s">
        <v>235</v>
      </c>
      <c r="D2278" s="69" t="s">
        <v>236</v>
      </c>
      <c r="E2278" s="69"/>
      <c r="F2278" s="68">
        <v>0</v>
      </c>
      <c r="G2278" s="68">
        <v>0</v>
      </c>
      <c r="H2278" s="68">
        <v>0</v>
      </c>
      <c r="I2278" s="68">
        <v>0</v>
      </c>
      <c r="J2278" s="68">
        <v>0</v>
      </c>
      <c r="K2278" s="68">
        <v>0</v>
      </c>
      <c r="L2278" s="68">
        <v>0</v>
      </c>
      <c r="M2278" s="68">
        <v>0</v>
      </c>
      <c r="N2278" s="68">
        <v>0</v>
      </c>
    </row>
    <row r="2279" spans="1:14" x14ac:dyDescent="0.25">
      <c r="A2279" s="69" t="s">
        <v>362</v>
      </c>
      <c r="B2279" s="69" t="s">
        <v>363</v>
      </c>
      <c r="C2279" s="69" t="s">
        <v>237</v>
      </c>
      <c r="D2279" s="69" t="s">
        <v>238</v>
      </c>
      <c r="E2279" s="69"/>
      <c r="F2279" s="68">
        <v>0</v>
      </c>
      <c r="G2279" s="68">
        <v>0</v>
      </c>
      <c r="H2279" s="68">
        <v>0</v>
      </c>
      <c r="I2279" s="68">
        <v>0</v>
      </c>
      <c r="J2279" s="68">
        <v>0</v>
      </c>
      <c r="K2279" s="68">
        <v>0</v>
      </c>
      <c r="L2279" s="68">
        <v>0</v>
      </c>
      <c r="M2279" s="68">
        <v>0</v>
      </c>
      <c r="N2279" s="68">
        <v>0</v>
      </c>
    </row>
    <row r="2282" spans="1:14" x14ac:dyDescent="0.25">
      <c r="A2282" s="67" t="s">
        <v>364</v>
      </c>
    </row>
    <row r="2283" spans="1:14" x14ac:dyDescent="0.25">
      <c r="A2283" s="69" t="s">
        <v>0</v>
      </c>
      <c r="B2283" s="69" t="s">
        <v>162</v>
      </c>
      <c r="C2283" s="69" t="s">
        <v>115</v>
      </c>
      <c r="D2283" s="67" t="s">
        <v>129</v>
      </c>
      <c r="E2283" s="67"/>
      <c r="F2283" s="68" t="s">
        <v>163</v>
      </c>
      <c r="G2283" s="68" t="s">
        <v>164</v>
      </c>
      <c r="H2283" s="68" t="s">
        <v>165</v>
      </c>
      <c r="I2283" s="68" t="s">
        <v>166</v>
      </c>
      <c r="J2283" s="68" t="s">
        <v>167</v>
      </c>
      <c r="K2283" s="68" t="s">
        <v>168</v>
      </c>
      <c r="L2283" s="68" t="s">
        <v>169</v>
      </c>
      <c r="M2283" s="68" t="s">
        <v>170</v>
      </c>
      <c r="N2283" s="68" t="s">
        <v>1</v>
      </c>
    </row>
    <row r="2284" spans="1:14" x14ac:dyDescent="0.25">
      <c r="A2284" s="69" t="s">
        <v>7</v>
      </c>
      <c r="B2284" s="69" t="s">
        <v>365</v>
      </c>
      <c r="C2284" s="69" t="s">
        <v>172</v>
      </c>
      <c r="D2284" s="69" t="s">
        <v>173</v>
      </c>
      <c r="E2284" s="69"/>
      <c r="F2284" s="68">
        <v>0</v>
      </c>
      <c r="G2284" s="68">
        <v>0</v>
      </c>
      <c r="H2284" s="68">
        <v>0</v>
      </c>
      <c r="I2284" s="68">
        <v>0</v>
      </c>
      <c r="J2284" s="68">
        <v>0</v>
      </c>
      <c r="K2284" s="68">
        <v>0</v>
      </c>
      <c r="L2284" s="68">
        <v>0</v>
      </c>
      <c r="M2284" s="68">
        <v>0</v>
      </c>
      <c r="N2284" s="68">
        <v>0</v>
      </c>
    </row>
    <row r="2285" spans="1:14" x14ac:dyDescent="0.25">
      <c r="A2285" s="69" t="s">
        <v>7</v>
      </c>
      <c r="B2285" s="69" t="s">
        <v>365</v>
      </c>
      <c r="C2285" s="69" t="s">
        <v>174</v>
      </c>
      <c r="D2285" s="69" t="s">
        <v>175</v>
      </c>
      <c r="E2285" s="69"/>
      <c r="F2285" s="68">
        <v>0</v>
      </c>
      <c r="G2285" s="68">
        <v>0</v>
      </c>
      <c r="H2285" s="68">
        <v>0</v>
      </c>
      <c r="I2285" s="68">
        <v>0</v>
      </c>
      <c r="J2285" s="68">
        <v>1232</v>
      </c>
      <c r="K2285" s="68">
        <v>0</v>
      </c>
      <c r="L2285" s="68">
        <v>0</v>
      </c>
      <c r="M2285" s="68">
        <v>0</v>
      </c>
      <c r="N2285" s="68">
        <v>1232</v>
      </c>
    </row>
    <row r="2286" spans="1:14" x14ac:dyDescent="0.25">
      <c r="A2286" s="69" t="s">
        <v>7</v>
      </c>
      <c r="B2286" s="69" t="s">
        <v>365</v>
      </c>
      <c r="C2286" s="69" t="s">
        <v>176</v>
      </c>
      <c r="D2286" s="69" t="s">
        <v>177</v>
      </c>
      <c r="E2286" s="69"/>
      <c r="F2286" s="68">
        <v>0</v>
      </c>
      <c r="G2286" s="68">
        <v>1440</v>
      </c>
      <c r="H2286" s="68">
        <v>0</v>
      </c>
      <c r="I2286" s="68">
        <v>0</v>
      </c>
      <c r="J2286" s="68">
        <v>0</v>
      </c>
      <c r="K2286" s="68">
        <v>0</v>
      </c>
      <c r="L2286" s="68">
        <v>0</v>
      </c>
      <c r="M2286" s="68">
        <v>0</v>
      </c>
      <c r="N2286" s="68">
        <v>1440</v>
      </c>
    </row>
    <row r="2287" spans="1:14" x14ac:dyDescent="0.25">
      <c r="A2287" s="69" t="s">
        <v>7</v>
      </c>
      <c r="B2287" s="69" t="s">
        <v>365</v>
      </c>
      <c r="C2287" s="69" t="s">
        <v>178</v>
      </c>
      <c r="D2287" s="69" t="s">
        <v>179</v>
      </c>
      <c r="E2287" s="69"/>
      <c r="F2287" s="68">
        <v>0</v>
      </c>
      <c r="G2287" s="68">
        <v>864</v>
      </c>
      <c r="H2287" s="68">
        <v>0</v>
      </c>
      <c r="I2287" s="68">
        <v>0</v>
      </c>
      <c r="J2287" s="68">
        <v>4768</v>
      </c>
      <c r="K2287" s="68">
        <v>0</v>
      </c>
      <c r="L2287" s="68">
        <v>0</v>
      </c>
      <c r="M2287" s="68">
        <v>0</v>
      </c>
      <c r="N2287" s="68">
        <v>5632</v>
      </c>
    </row>
    <row r="2288" spans="1:14" x14ac:dyDescent="0.25">
      <c r="A2288" s="69" t="s">
        <v>7</v>
      </c>
      <c r="B2288" s="69" t="s">
        <v>365</v>
      </c>
      <c r="C2288" s="69" t="s">
        <v>180</v>
      </c>
      <c r="D2288" s="69" t="s">
        <v>181</v>
      </c>
      <c r="E2288" s="69"/>
      <c r="F2288" s="68">
        <v>0</v>
      </c>
      <c r="G2288" s="68">
        <v>0</v>
      </c>
      <c r="H2288" s="68">
        <v>0</v>
      </c>
      <c r="I2288" s="68">
        <v>0</v>
      </c>
      <c r="J2288" s="68">
        <v>0</v>
      </c>
      <c r="K2288" s="68">
        <v>0</v>
      </c>
      <c r="L2288" s="68">
        <v>0</v>
      </c>
      <c r="M2288" s="68">
        <v>0</v>
      </c>
      <c r="N2288" s="68">
        <v>0</v>
      </c>
    </row>
    <row r="2289" spans="1:14" x14ac:dyDescent="0.25">
      <c r="A2289" s="69" t="s">
        <v>7</v>
      </c>
      <c r="B2289" s="69" t="s">
        <v>365</v>
      </c>
      <c r="C2289" s="69" t="s">
        <v>182</v>
      </c>
      <c r="D2289" s="69" t="s">
        <v>183</v>
      </c>
      <c r="E2289" s="69"/>
      <c r="F2289" s="68">
        <v>0</v>
      </c>
      <c r="G2289" s="68">
        <v>0</v>
      </c>
      <c r="H2289" s="68">
        <v>0</v>
      </c>
      <c r="I2289" s="68">
        <v>0</v>
      </c>
      <c r="J2289" s="68">
        <v>544</v>
      </c>
      <c r="K2289" s="68">
        <v>0</v>
      </c>
      <c r="L2289" s="68">
        <v>0</v>
      </c>
      <c r="M2289" s="68">
        <v>0</v>
      </c>
      <c r="N2289" s="68">
        <v>544</v>
      </c>
    </row>
    <row r="2290" spans="1:14" x14ac:dyDescent="0.25">
      <c r="A2290" s="69" t="s">
        <v>7</v>
      </c>
      <c r="B2290" s="69" t="s">
        <v>365</v>
      </c>
      <c r="C2290" s="69" t="s">
        <v>184</v>
      </c>
      <c r="D2290" s="69" t="s">
        <v>185</v>
      </c>
      <c r="E2290" s="69"/>
      <c r="F2290" s="68">
        <v>0</v>
      </c>
      <c r="G2290" s="68">
        <v>0</v>
      </c>
      <c r="H2290" s="68">
        <v>0</v>
      </c>
      <c r="I2290" s="68">
        <v>0</v>
      </c>
      <c r="J2290" s="68">
        <v>0</v>
      </c>
      <c r="K2290" s="68">
        <v>448</v>
      </c>
      <c r="L2290" s="68">
        <v>0</v>
      </c>
      <c r="M2290" s="68">
        <v>0</v>
      </c>
      <c r="N2290" s="68">
        <v>448</v>
      </c>
    </row>
    <row r="2291" spans="1:14" x14ac:dyDescent="0.25">
      <c r="A2291" s="69" t="s">
        <v>7</v>
      </c>
      <c r="B2291" s="69" t="s">
        <v>365</v>
      </c>
      <c r="C2291" s="69" t="s">
        <v>186</v>
      </c>
      <c r="D2291" s="69" t="s">
        <v>187</v>
      </c>
      <c r="E2291" s="69"/>
      <c r="F2291" s="68">
        <v>0</v>
      </c>
      <c r="G2291" s="68">
        <v>0</v>
      </c>
      <c r="H2291" s="68">
        <v>0</v>
      </c>
      <c r="I2291" s="68">
        <v>0</v>
      </c>
      <c r="J2291" s="68">
        <v>0</v>
      </c>
      <c r="K2291" s="68">
        <v>0</v>
      </c>
      <c r="L2291" s="68">
        <v>0</v>
      </c>
      <c r="M2291" s="68">
        <v>0</v>
      </c>
      <c r="N2291" s="68">
        <v>0</v>
      </c>
    </row>
    <row r="2292" spans="1:14" x14ac:dyDescent="0.25">
      <c r="A2292" s="69" t="s">
        <v>7</v>
      </c>
      <c r="B2292" s="69" t="s">
        <v>365</v>
      </c>
      <c r="C2292" s="69" t="s">
        <v>188</v>
      </c>
      <c r="D2292" s="69" t="s">
        <v>189</v>
      </c>
      <c r="E2292" s="69"/>
      <c r="F2292" s="68">
        <v>0</v>
      </c>
      <c r="G2292" s="68">
        <v>0</v>
      </c>
      <c r="H2292" s="68">
        <v>0</v>
      </c>
      <c r="I2292" s="68">
        <v>0</v>
      </c>
      <c r="J2292" s="68">
        <v>0</v>
      </c>
      <c r="K2292" s="68">
        <v>0</v>
      </c>
      <c r="L2292" s="68">
        <v>0</v>
      </c>
      <c r="M2292" s="68">
        <v>0</v>
      </c>
      <c r="N2292" s="68">
        <v>0</v>
      </c>
    </row>
    <row r="2293" spans="1:14" x14ac:dyDescent="0.25">
      <c r="A2293" s="69" t="s">
        <v>7</v>
      </c>
      <c r="B2293" s="69" t="s">
        <v>365</v>
      </c>
      <c r="C2293" s="69" t="s">
        <v>190</v>
      </c>
      <c r="D2293" s="69" t="s">
        <v>191</v>
      </c>
      <c r="E2293" s="69"/>
      <c r="F2293" s="68">
        <v>0</v>
      </c>
      <c r="G2293" s="68">
        <v>0</v>
      </c>
      <c r="H2293" s="68">
        <v>0</v>
      </c>
      <c r="I2293" s="68">
        <v>0</v>
      </c>
      <c r="J2293" s="68">
        <v>0</v>
      </c>
      <c r="K2293" s="68">
        <v>0</v>
      </c>
      <c r="L2293" s="68">
        <v>0</v>
      </c>
      <c r="M2293" s="68">
        <v>0</v>
      </c>
      <c r="N2293" s="68">
        <v>0</v>
      </c>
    </row>
    <row r="2294" spans="1:14" x14ac:dyDescent="0.25">
      <c r="A2294" s="69" t="s">
        <v>7</v>
      </c>
      <c r="B2294" s="69" t="s">
        <v>365</v>
      </c>
      <c r="C2294" s="69" t="s">
        <v>192</v>
      </c>
      <c r="D2294" s="69" t="s">
        <v>193</v>
      </c>
      <c r="E2294" s="69"/>
      <c r="F2294" s="68">
        <v>0</v>
      </c>
      <c r="G2294" s="68">
        <v>0</v>
      </c>
      <c r="H2294" s="68">
        <v>0</v>
      </c>
      <c r="I2294" s="68">
        <v>0</v>
      </c>
      <c r="J2294" s="68">
        <v>0</v>
      </c>
      <c r="K2294" s="68">
        <v>0</v>
      </c>
      <c r="L2294" s="68">
        <v>0</v>
      </c>
      <c r="M2294" s="68">
        <v>0</v>
      </c>
      <c r="N2294" s="68">
        <v>0</v>
      </c>
    </row>
    <row r="2295" spans="1:14" x14ac:dyDescent="0.25">
      <c r="A2295" s="69" t="s">
        <v>7</v>
      </c>
      <c r="B2295" s="69" t="s">
        <v>365</v>
      </c>
      <c r="C2295" s="69" t="s">
        <v>194</v>
      </c>
      <c r="D2295" s="69" t="s">
        <v>195</v>
      </c>
      <c r="E2295" s="69"/>
      <c r="F2295" s="68">
        <v>1248</v>
      </c>
      <c r="G2295" s="68">
        <v>0</v>
      </c>
      <c r="H2295" s="68">
        <v>0</v>
      </c>
      <c r="I2295" s="68">
        <v>12064</v>
      </c>
      <c r="J2295" s="68">
        <v>0</v>
      </c>
      <c r="K2295" s="68">
        <v>0</v>
      </c>
      <c r="L2295" s="68">
        <v>0</v>
      </c>
      <c r="M2295" s="68">
        <v>0</v>
      </c>
      <c r="N2295" s="68">
        <v>13312</v>
      </c>
    </row>
    <row r="2296" spans="1:14" x14ac:dyDescent="0.25">
      <c r="A2296" s="69" t="s">
        <v>7</v>
      </c>
      <c r="B2296" s="69" t="s">
        <v>365</v>
      </c>
      <c r="C2296" s="69" t="s">
        <v>196</v>
      </c>
      <c r="D2296" s="69" t="s">
        <v>197</v>
      </c>
      <c r="E2296" s="69"/>
      <c r="F2296" s="68">
        <v>5632</v>
      </c>
      <c r="G2296" s="68">
        <v>0</v>
      </c>
      <c r="H2296" s="68">
        <v>0</v>
      </c>
      <c r="I2296" s="68">
        <v>0</v>
      </c>
      <c r="J2296" s="68">
        <v>5552</v>
      </c>
      <c r="K2296" s="68">
        <v>0</v>
      </c>
      <c r="L2296" s="68">
        <v>0</v>
      </c>
      <c r="M2296" s="68">
        <v>0</v>
      </c>
      <c r="N2296" s="68">
        <v>11184</v>
      </c>
    </row>
    <row r="2297" spans="1:14" x14ac:dyDescent="0.25">
      <c r="A2297" s="69" t="s">
        <v>7</v>
      </c>
      <c r="B2297" s="69" t="s">
        <v>365</v>
      </c>
      <c r="C2297" s="69" t="s">
        <v>198</v>
      </c>
      <c r="D2297" s="69" t="s">
        <v>199</v>
      </c>
      <c r="E2297" s="69"/>
      <c r="F2297" s="68">
        <v>0</v>
      </c>
      <c r="G2297" s="68">
        <v>0</v>
      </c>
      <c r="H2297" s="68">
        <v>0</v>
      </c>
      <c r="I2297" s="68">
        <v>0</v>
      </c>
      <c r="J2297" s="68">
        <v>0</v>
      </c>
      <c r="K2297" s="68">
        <v>0</v>
      </c>
      <c r="L2297" s="68">
        <v>0</v>
      </c>
      <c r="M2297" s="68">
        <v>0</v>
      </c>
      <c r="N2297" s="68">
        <v>0</v>
      </c>
    </row>
    <row r="2298" spans="1:14" x14ac:dyDescent="0.25">
      <c r="A2298" s="69" t="s">
        <v>7</v>
      </c>
      <c r="B2298" s="69" t="s">
        <v>365</v>
      </c>
      <c r="C2298" s="69" t="s">
        <v>200</v>
      </c>
      <c r="D2298" s="69" t="s">
        <v>201</v>
      </c>
      <c r="E2298" s="69"/>
      <c r="F2298" s="68">
        <v>0</v>
      </c>
      <c r="G2298" s="68">
        <v>0</v>
      </c>
      <c r="H2298" s="68">
        <v>0</v>
      </c>
      <c r="I2298" s="68">
        <v>0</v>
      </c>
      <c r="J2298" s="68">
        <v>0</v>
      </c>
      <c r="K2298" s="68">
        <v>0</v>
      </c>
      <c r="L2298" s="68">
        <v>0</v>
      </c>
      <c r="M2298" s="68">
        <v>0</v>
      </c>
      <c r="N2298" s="68">
        <v>0</v>
      </c>
    </row>
    <row r="2299" spans="1:14" x14ac:dyDescent="0.25">
      <c r="A2299" s="69" t="s">
        <v>7</v>
      </c>
      <c r="B2299" s="69" t="s">
        <v>365</v>
      </c>
      <c r="C2299" s="69" t="s">
        <v>202</v>
      </c>
      <c r="D2299" s="69" t="s">
        <v>203</v>
      </c>
      <c r="E2299" s="69"/>
      <c r="F2299" s="68">
        <v>0</v>
      </c>
      <c r="G2299" s="68">
        <v>0</v>
      </c>
      <c r="H2299" s="68">
        <v>0</v>
      </c>
      <c r="I2299" s="68">
        <v>0</v>
      </c>
      <c r="J2299" s="68">
        <v>0</v>
      </c>
      <c r="K2299" s="68">
        <v>4208</v>
      </c>
      <c r="L2299" s="68">
        <v>0</v>
      </c>
      <c r="M2299" s="68">
        <v>0</v>
      </c>
      <c r="N2299" s="68">
        <v>4208</v>
      </c>
    </row>
    <row r="2300" spans="1:14" x14ac:dyDescent="0.25">
      <c r="A2300" s="69" t="s">
        <v>7</v>
      </c>
      <c r="B2300" s="69" t="s">
        <v>365</v>
      </c>
      <c r="C2300" s="69" t="s">
        <v>204</v>
      </c>
      <c r="D2300" s="69" t="s">
        <v>205</v>
      </c>
      <c r="E2300" s="69"/>
      <c r="F2300" s="68">
        <v>0</v>
      </c>
      <c r="G2300" s="68">
        <v>0</v>
      </c>
      <c r="H2300" s="68">
        <v>0</v>
      </c>
      <c r="I2300" s="68">
        <v>0</v>
      </c>
      <c r="J2300" s="68">
        <v>0</v>
      </c>
      <c r="K2300" s="68">
        <v>0</v>
      </c>
      <c r="L2300" s="68">
        <v>0</v>
      </c>
      <c r="M2300" s="68">
        <v>0</v>
      </c>
      <c r="N2300" s="68">
        <v>0</v>
      </c>
    </row>
    <row r="2301" spans="1:14" x14ac:dyDescent="0.25">
      <c r="A2301" s="69" t="s">
        <v>7</v>
      </c>
      <c r="B2301" s="69" t="s">
        <v>365</v>
      </c>
      <c r="C2301" s="69" t="s">
        <v>206</v>
      </c>
      <c r="D2301" s="69" t="s">
        <v>207</v>
      </c>
      <c r="E2301" s="69"/>
      <c r="F2301" s="68">
        <v>0</v>
      </c>
      <c r="G2301" s="68">
        <v>0</v>
      </c>
      <c r="H2301" s="68">
        <v>0</v>
      </c>
      <c r="I2301" s="68">
        <v>0</v>
      </c>
      <c r="J2301" s="68">
        <v>0</v>
      </c>
      <c r="K2301" s="68">
        <v>0</v>
      </c>
      <c r="L2301" s="68">
        <v>0</v>
      </c>
      <c r="M2301" s="68">
        <v>0</v>
      </c>
      <c r="N2301" s="68">
        <v>0</v>
      </c>
    </row>
    <row r="2302" spans="1:14" x14ac:dyDescent="0.25">
      <c r="A2302" s="69" t="s">
        <v>7</v>
      </c>
      <c r="B2302" s="69" t="s">
        <v>365</v>
      </c>
      <c r="C2302" s="69" t="s">
        <v>208</v>
      </c>
      <c r="D2302" s="69" t="s">
        <v>209</v>
      </c>
      <c r="E2302" s="69"/>
      <c r="F2302" s="68">
        <v>0</v>
      </c>
      <c r="G2302" s="68">
        <v>192</v>
      </c>
      <c r="H2302" s="68">
        <v>5120</v>
      </c>
      <c r="I2302" s="68">
        <v>0</v>
      </c>
      <c r="J2302" s="68">
        <v>0</v>
      </c>
      <c r="K2302" s="68">
        <v>0</v>
      </c>
      <c r="L2302" s="68">
        <v>0</v>
      </c>
      <c r="M2302" s="68">
        <v>0</v>
      </c>
      <c r="N2302" s="68">
        <v>5312</v>
      </c>
    </row>
    <row r="2303" spans="1:14" x14ac:dyDescent="0.25">
      <c r="A2303" s="69" t="s">
        <v>7</v>
      </c>
      <c r="B2303" s="69" t="s">
        <v>365</v>
      </c>
      <c r="C2303" s="69" t="s">
        <v>210</v>
      </c>
      <c r="D2303" s="69" t="s">
        <v>211</v>
      </c>
      <c r="E2303" s="69"/>
      <c r="F2303" s="68">
        <v>0</v>
      </c>
      <c r="G2303" s="68">
        <v>0</v>
      </c>
      <c r="H2303" s="68">
        <v>0</v>
      </c>
      <c r="I2303" s="68">
        <v>0</v>
      </c>
      <c r="J2303" s="68">
        <v>2480</v>
      </c>
      <c r="K2303" s="68">
        <v>0</v>
      </c>
      <c r="L2303" s="68">
        <v>0</v>
      </c>
      <c r="M2303" s="68">
        <v>0</v>
      </c>
      <c r="N2303" s="68">
        <v>2480</v>
      </c>
    </row>
    <row r="2304" spans="1:14" x14ac:dyDescent="0.25">
      <c r="A2304" s="69" t="s">
        <v>7</v>
      </c>
      <c r="B2304" s="69" t="s">
        <v>365</v>
      </c>
      <c r="C2304" s="69" t="s">
        <v>212</v>
      </c>
      <c r="D2304" s="69" t="s">
        <v>213</v>
      </c>
      <c r="E2304" s="69"/>
      <c r="F2304" s="68">
        <v>0</v>
      </c>
      <c r="G2304" s="68">
        <v>0</v>
      </c>
      <c r="H2304" s="68">
        <v>0</v>
      </c>
      <c r="I2304" s="68">
        <v>0</v>
      </c>
      <c r="J2304" s="68">
        <v>0</v>
      </c>
      <c r="K2304" s="68">
        <v>0</v>
      </c>
      <c r="L2304" s="68">
        <v>0</v>
      </c>
      <c r="M2304" s="68">
        <v>0</v>
      </c>
      <c r="N2304" s="68">
        <v>0</v>
      </c>
    </row>
    <row r="2305" spans="1:14" x14ac:dyDescent="0.25">
      <c r="A2305" s="69" t="s">
        <v>7</v>
      </c>
      <c r="B2305" s="69" t="s">
        <v>365</v>
      </c>
      <c r="C2305" s="69" t="s">
        <v>214</v>
      </c>
      <c r="D2305" s="69" t="s">
        <v>215</v>
      </c>
      <c r="E2305" s="69"/>
      <c r="F2305" s="68">
        <v>0</v>
      </c>
      <c r="G2305" s="68">
        <v>0</v>
      </c>
      <c r="H2305" s="68">
        <v>0</v>
      </c>
      <c r="I2305" s="68">
        <v>0</v>
      </c>
      <c r="J2305" s="68">
        <v>0</v>
      </c>
      <c r="K2305" s="68">
        <v>0</v>
      </c>
      <c r="L2305" s="68">
        <v>0</v>
      </c>
      <c r="M2305" s="68">
        <v>0</v>
      </c>
      <c r="N2305" s="68">
        <v>0</v>
      </c>
    </row>
    <row r="2306" spans="1:14" x14ac:dyDescent="0.25">
      <c r="A2306" s="69" t="s">
        <v>7</v>
      </c>
      <c r="B2306" s="69" t="s">
        <v>365</v>
      </c>
      <c r="C2306" s="69" t="s">
        <v>216</v>
      </c>
      <c r="D2306" s="69" t="s">
        <v>217</v>
      </c>
      <c r="E2306" s="69"/>
      <c r="F2306" s="68">
        <v>0</v>
      </c>
      <c r="G2306" s="68">
        <v>0</v>
      </c>
      <c r="H2306" s="68">
        <v>0</v>
      </c>
      <c r="I2306" s="68">
        <v>0</v>
      </c>
      <c r="J2306" s="68">
        <v>0</v>
      </c>
      <c r="K2306" s="68">
        <v>0</v>
      </c>
      <c r="L2306" s="68">
        <v>0</v>
      </c>
      <c r="M2306" s="68">
        <v>0</v>
      </c>
      <c r="N2306" s="68">
        <v>0</v>
      </c>
    </row>
    <row r="2307" spans="1:14" x14ac:dyDescent="0.25">
      <c r="A2307" s="69" t="s">
        <v>7</v>
      </c>
      <c r="B2307" s="69" t="s">
        <v>365</v>
      </c>
      <c r="C2307" s="69" t="s">
        <v>218</v>
      </c>
      <c r="D2307" s="69" t="s">
        <v>219</v>
      </c>
      <c r="E2307" s="69"/>
      <c r="F2307" s="68">
        <v>0</v>
      </c>
      <c r="G2307" s="68">
        <v>0</v>
      </c>
      <c r="H2307" s="68">
        <v>0</v>
      </c>
      <c r="I2307" s="68">
        <v>0</v>
      </c>
      <c r="J2307" s="68">
        <v>0</v>
      </c>
      <c r="K2307" s="68">
        <v>0</v>
      </c>
      <c r="L2307" s="68">
        <v>0</v>
      </c>
      <c r="M2307" s="68">
        <v>0</v>
      </c>
      <c r="N2307" s="68">
        <v>0</v>
      </c>
    </row>
    <row r="2308" spans="1:14" x14ac:dyDescent="0.25">
      <c r="A2308" s="69" t="s">
        <v>7</v>
      </c>
      <c r="B2308" s="69" t="s">
        <v>365</v>
      </c>
      <c r="C2308" s="69" t="s">
        <v>220</v>
      </c>
      <c r="D2308" s="69" t="s">
        <v>221</v>
      </c>
      <c r="E2308" s="69"/>
      <c r="F2308" s="68">
        <v>1936</v>
      </c>
      <c r="G2308" s="68">
        <v>0</v>
      </c>
      <c r="H2308" s="68">
        <v>0</v>
      </c>
      <c r="I2308" s="68">
        <v>0</v>
      </c>
      <c r="J2308" s="68">
        <v>0</v>
      </c>
      <c r="K2308" s="68">
        <v>0</v>
      </c>
      <c r="L2308" s="68">
        <v>0</v>
      </c>
      <c r="M2308" s="68">
        <v>0</v>
      </c>
      <c r="N2308" s="68">
        <v>1936</v>
      </c>
    </row>
    <row r="2309" spans="1:14" x14ac:dyDescent="0.25">
      <c r="A2309" s="69" t="s">
        <v>7</v>
      </c>
      <c r="B2309" s="69" t="s">
        <v>365</v>
      </c>
      <c r="C2309" s="69" t="s">
        <v>222</v>
      </c>
      <c r="D2309" s="69" t="s">
        <v>223</v>
      </c>
      <c r="E2309" s="69"/>
      <c r="F2309" s="68">
        <v>0</v>
      </c>
      <c r="G2309" s="68">
        <v>0</v>
      </c>
      <c r="H2309" s="68">
        <v>0</v>
      </c>
      <c r="I2309" s="68">
        <v>0</v>
      </c>
      <c r="J2309" s="68">
        <v>1248</v>
      </c>
      <c r="K2309" s="68">
        <v>0</v>
      </c>
      <c r="L2309" s="68">
        <v>0</v>
      </c>
      <c r="M2309" s="68">
        <v>0</v>
      </c>
      <c r="N2309" s="68">
        <v>1248</v>
      </c>
    </row>
    <row r="2310" spans="1:14" x14ac:dyDescent="0.25">
      <c r="A2310" s="69" t="s">
        <v>7</v>
      </c>
      <c r="B2310" s="69" t="s">
        <v>365</v>
      </c>
      <c r="C2310" s="69" t="s">
        <v>224</v>
      </c>
      <c r="D2310" s="69" t="s">
        <v>225</v>
      </c>
      <c r="E2310" s="69"/>
      <c r="F2310" s="68">
        <v>0</v>
      </c>
      <c r="G2310" s="68">
        <v>0</v>
      </c>
      <c r="H2310" s="68">
        <v>0</v>
      </c>
      <c r="I2310" s="68">
        <v>0</v>
      </c>
      <c r="J2310" s="68">
        <v>0</v>
      </c>
      <c r="K2310" s="68">
        <v>0</v>
      </c>
      <c r="L2310" s="68">
        <v>0</v>
      </c>
      <c r="M2310" s="68">
        <v>0</v>
      </c>
      <c r="N2310" s="68">
        <v>0</v>
      </c>
    </row>
    <row r="2311" spans="1:14" x14ac:dyDescent="0.25">
      <c r="A2311" s="69" t="s">
        <v>7</v>
      </c>
      <c r="B2311" s="69" t="s">
        <v>365</v>
      </c>
      <c r="C2311" s="69" t="s">
        <v>226</v>
      </c>
      <c r="D2311" s="69" t="s">
        <v>227</v>
      </c>
      <c r="E2311" s="69"/>
      <c r="F2311" s="68">
        <v>8816</v>
      </c>
      <c r="G2311" s="68">
        <v>2496</v>
      </c>
      <c r="H2311" s="68">
        <v>5120</v>
      </c>
      <c r="I2311" s="68">
        <v>12064</v>
      </c>
      <c r="J2311" s="68">
        <v>15824</v>
      </c>
      <c r="K2311" s="68">
        <v>4656</v>
      </c>
      <c r="L2311" s="68">
        <v>0</v>
      </c>
      <c r="M2311" s="68">
        <v>0</v>
      </c>
      <c r="N2311" s="68">
        <v>48976</v>
      </c>
    </row>
    <row r="2312" spans="1:14" x14ac:dyDescent="0.25">
      <c r="D2312" s="67" t="s">
        <v>228</v>
      </c>
      <c r="E2312" s="67"/>
    </row>
    <row r="2313" spans="1:14" x14ac:dyDescent="0.25">
      <c r="A2313" s="69" t="s">
        <v>7</v>
      </c>
      <c r="B2313" s="69" t="s">
        <v>365</v>
      </c>
      <c r="C2313" s="69" t="s">
        <v>229</v>
      </c>
      <c r="D2313" s="69" t="s">
        <v>230</v>
      </c>
      <c r="E2313" s="69"/>
      <c r="F2313" s="68">
        <v>0</v>
      </c>
      <c r="G2313" s="68">
        <v>0</v>
      </c>
      <c r="H2313" s="68">
        <v>0</v>
      </c>
      <c r="I2313" s="68">
        <v>0</v>
      </c>
      <c r="J2313" s="68">
        <v>0</v>
      </c>
      <c r="K2313" s="68">
        <v>0</v>
      </c>
      <c r="L2313" s="68">
        <v>0</v>
      </c>
      <c r="M2313" s="68">
        <v>0</v>
      </c>
      <c r="N2313" s="68">
        <v>0</v>
      </c>
    </row>
    <row r="2314" spans="1:14" x14ac:dyDescent="0.25">
      <c r="A2314" s="69" t="s">
        <v>7</v>
      </c>
      <c r="B2314" s="69" t="s">
        <v>365</v>
      </c>
      <c r="C2314" s="69" t="s">
        <v>231</v>
      </c>
      <c r="D2314" s="69" t="s">
        <v>232</v>
      </c>
      <c r="E2314" s="69"/>
      <c r="F2314" s="68">
        <v>0</v>
      </c>
      <c r="G2314" s="68">
        <v>0</v>
      </c>
      <c r="H2314" s="68">
        <v>0</v>
      </c>
      <c r="I2314" s="68">
        <v>0</v>
      </c>
      <c r="J2314" s="68">
        <v>0</v>
      </c>
      <c r="K2314" s="68">
        <v>0</v>
      </c>
      <c r="L2314" s="68">
        <v>0</v>
      </c>
      <c r="M2314" s="68">
        <v>0</v>
      </c>
      <c r="N2314" s="68">
        <v>0</v>
      </c>
    </row>
    <row r="2315" spans="1:14" x14ac:dyDescent="0.25">
      <c r="A2315" s="69" t="s">
        <v>7</v>
      </c>
      <c r="B2315" s="69" t="s">
        <v>365</v>
      </c>
      <c r="C2315" s="69" t="s">
        <v>233</v>
      </c>
      <c r="D2315" s="69" t="s">
        <v>234</v>
      </c>
      <c r="E2315" s="69"/>
      <c r="F2315" s="68">
        <v>0</v>
      </c>
      <c r="G2315" s="68">
        <v>0</v>
      </c>
      <c r="H2315" s="68">
        <v>0</v>
      </c>
      <c r="I2315" s="68">
        <v>0</v>
      </c>
      <c r="J2315" s="68">
        <v>0</v>
      </c>
      <c r="K2315" s="68">
        <v>0</v>
      </c>
      <c r="L2315" s="68">
        <v>0</v>
      </c>
      <c r="M2315" s="68">
        <v>0</v>
      </c>
      <c r="N2315" s="68">
        <v>0</v>
      </c>
    </row>
    <row r="2316" spans="1:14" x14ac:dyDescent="0.25">
      <c r="A2316" s="69" t="s">
        <v>7</v>
      </c>
      <c r="B2316" s="69" t="s">
        <v>365</v>
      </c>
      <c r="C2316" s="69" t="s">
        <v>235</v>
      </c>
      <c r="D2316" s="69" t="s">
        <v>236</v>
      </c>
      <c r="E2316" s="69"/>
      <c r="F2316" s="68">
        <v>0</v>
      </c>
      <c r="G2316" s="68">
        <v>0</v>
      </c>
      <c r="H2316" s="68">
        <v>0</v>
      </c>
      <c r="I2316" s="68">
        <v>0</v>
      </c>
      <c r="J2316" s="68">
        <v>0</v>
      </c>
      <c r="K2316" s="68">
        <v>0</v>
      </c>
      <c r="L2316" s="68">
        <v>0</v>
      </c>
      <c r="M2316" s="68">
        <v>0</v>
      </c>
      <c r="N2316" s="68">
        <v>0</v>
      </c>
    </row>
    <row r="2317" spans="1:14" x14ac:dyDescent="0.25">
      <c r="A2317" s="69" t="s">
        <v>7</v>
      </c>
      <c r="B2317" s="69" t="s">
        <v>365</v>
      </c>
      <c r="C2317" s="69" t="s">
        <v>237</v>
      </c>
      <c r="D2317" s="69" t="s">
        <v>238</v>
      </c>
      <c r="E2317" s="69"/>
      <c r="F2317" s="68">
        <v>0</v>
      </c>
      <c r="G2317" s="68">
        <v>0</v>
      </c>
      <c r="H2317" s="68">
        <v>0</v>
      </c>
      <c r="I2317" s="68">
        <v>0</v>
      </c>
      <c r="J2317" s="68">
        <v>0</v>
      </c>
      <c r="K2317" s="68">
        <v>0</v>
      </c>
      <c r="L2317" s="68">
        <v>0</v>
      </c>
      <c r="M2317" s="68">
        <v>0</v>
      </c>
      <c r="N2317" s="68">
        <v>0</v>
      </c>
    </row>
    <row r="2320" spans="1:14" x14ac:dyDescent="0.25">
      <c r="A2320" s="67" t="s">
        <v>366</v>
      </c>
    </row>
    <row r="2321" spans="1:14" x14ac:dyDescent="0.25">
      <c r="A2321" s="69" t="s">
        <v>0</v>
      </c>
      <c r="B2321" s="69" t="s">
        <v>162</v>
      </c>
      <c r="C2321" s="69" t="s">
        <v>115</v>
      </c>
      <c r="D2321" s="67" t="s">
        <v>129</v>
      </c>
      <c r="E2321" s="67"/>
      <c r="F2321" s="68" t="s">
        <v>163</v>
      </c>
      <c r="G2321" s="68" t="s">
        <v>164</v>
      </c>
      <c r="H2321" s="68" t="s">
        <v>165</v>
      </c>
      <c r="I2321" s="68" t="s">
        <v>166</v>
      </c>
      <c r="J2321" s="68" t="s">
        <v>167</v>
      </c>
      <c r="K2321" s="68" t="s">
        <v>168</v>
      </c>
      <c r="L2321" s="68" t="s">
        <v>169</v>
      </c>
      <c r="M2321" s="68" t="s">
        <v>170</v>
      </c>
      <c r="N2321" s="68" t="s">
        <v>1</v>
      </c>
    </row>
    <row r="2322" spans="1:14" x14ac:dyDescent="0.25">
      <c r="A2322" s="69" t="s">
        <v>367</v>
      </c>
      <c r="B2322" s="69" t="s">
        <v>368</v>
      </c>
      <c r="C2322" s="69" t="s">
        <v>172</v>
      </c>
      <c r="D2322" s="69" t="s">
        <v>173</v>
      </c>
      <c r="E2322" s="69"/>
      <c r="F2322" s="68">
        <v>1366760</v>
      </c>
      <c r="G2322" s="68">
        <v>0</v>
      </c>
      <c r="H2322" s="68">
        <v>0</v>
      </c>
      <c r="I2322" s="68">
        <v>0</v>
      </c>
      <c r="J2322" s="68">
        <v>424128</v>
      </c>
      <c r="K2322" s="68">
        <v>0</v>
      </c>
      <c r="L2322" s="68">
        <v>90430</v>
      </c>
      <c r="M2322" s="68">
        <v>0</v>
      </c>
      <c r="N2322" s="68">
        <v>1881318</v>
      </c>
    </row>
    <row r="2323" spans="1:14" x14ac:dyDescent="0.25">
      <c r="A2323" s="69" t="s">
        <v>367</v>
      </c>
      <c r="B2323" s="69" t="s">
        <v>368</v>
      </c>
      <c r="C2323" s="69" t="s">
        <v>174</v>
      </c>
      <c r="D2323" s="69" t="s">
        <v>175</v>
      </c>
      <c r="E2323" s="69"/>
      <c r="F2323" s="68">
        <v>175872</v>
      </c>
      <c r="G2323" s="68">
        <v>0</v>
      </c>
      <c r="H2323" s="68">
        <v>0</v>
      </c>
      <c r="I2323" s="68">
        <v>0</v>
      </c>
      <c r="J2323" s="68">
        <v>5220444</v>
      </c>
      <c r="K2323" s="68">
        <v>0</v>
      </c>
      <c r="L2323" s="68">
        <v>729579</v>
      </c>
      <c r="M2323" s="68">
        <v>0</v>
      </c>
      <c r="N2323" s="68">
        <v>6125895</v>
      </c>
    </row>
    <row r="2324" spans="1:14" x14ac:dyDescent="0.25">
      <c r="A2324" s="69" t="s">
        <v>367</v>
      </c>
      <c r="B2324" s="69" t="s">
        <v>368</v>
      </c>
      <c r="C2324" s="69" t="s">
        <v>176</v>
      </c>
      <c r="D2324" s="69" t="s">
        <v>177</v>
      </c>
      <c r="E2324" s="69"/>
      <c r="F2324" s="68">
        <v>0</v>
      </c>
      <c r="G2324" s="68">
        <v>36767100</v>
      </c>
      <c r="H2324" s="68">
        <v>0</v>
      </c>
      <c r="I2324" s="68">
        <v>0</v>
      </c>
      <c r="J2324" s="68">
        <v>1446992</v>
      </c>
      <c r="K2324" s="68">
        <v>297120</v>
      </c>
      <c r="L2324" s="68">
        <v>27698</v>
      </c>
      <c r="M2324" s="68">
        <v>7139</v>
      </c>
      <c r="N2324" s="68">
        <v>38546049</v>
      </c>
    </row>
    <row r="2325" spans="1:14" x14ac:dyDescent="0.25">
      <c r="A2325" s="69" t="s">
        <v>367</v>
      </c>
      <c r="B2325" s="69" t="s">
        <v>368</v>
      </c>
      <c r="C2325" s="69" t="s">
        <v>178</v>
      </c>
      <c r="D2325" s="69" t="s">
        <v>179</v>
      </c>
      <c r="E2325" s="69"/>
      <c r="F2325" s="68">
        <v>3816104</v>
      </c>
      <c r="G2325" s="68">
        <v>2915024</v>
      </c>
      <c r="H2325" s="68">
        <v>0</v>
      </c>
      <c r="I2325" s="68">
        <v>0</v>
      </c>
      <c r="J2325" s="68">
        <v>8243972</v>
      </c>
      <c r="K2325" s="68">
        <v>2314800</v>
      </c>
      <c r="L2325" s="68">
        <v>1281504</v>
      </c>
      <c r="M2325" s="68">
        <v>227120</v>
      </c>
      <c r="N2325" s="68">
        <v>18798524</v>
      </c>
    </row>
    <row r="2326" spans="1:14" x14ac:dyDescent="0.25">
      <c r="A2326" s="69" t="s">
        <v>367</v>
      </c>
      <c r="B2326" s="69" t="s">
        <v>368</v>
      </c>
      <c r="C2326" s="69" t="s">
        <v>180</v>
      </c>
      <c r="D2326" s="69" t="s">
        <v>181</v>
      </c>
      <c r="E2326" s="69"/>
      <c r="F2326" s="68">
        <v>0</v>
      </c>
      <c r="G2326" s="68">
        <v>0</v>
      </c>
      <c r="H2326" s="68">
        <v>0</v>
      </c>
      <c r="I2326" s="68">
        <v>0</v>
      </c>
      <c r="J2326" s="68">
        <v>147312</v>
      </c>
      <c r="K2326" s="68">
        <v>0</v>
      </c>
      <c r="L2326" s="68">
        <v>6981</v>
      </c>
      <c r="M2326" s="68">
        <v>0</v>
      </c>
      <c r="N2326" s="68">
        <v>154293</v>
      </c>
    </row>
    <row r="2327" spans="1:14" x14ac:dyDescent="0.25">
      <c r="A2327" s="69" t="s">
        <v>367</v>
      </c>
      <c r="B2327" s="69" t="s">
        <v>368</v>
      </c>
      <c r="C2327" s="69" t="s">
        <v>182</v>
      </c>
      <c r="D2327" s="69" t="s">
        <v>183</v>
      </c>
      <c r="E2327" s="69"/>
      <c r="F2327" s="68">
        <v>604224</v>
      </c>
      <c r="G2327" s="68">
        <v>0</v>
      </c>
      <c r="H2327" s="68">
        <v>0</v>
      </c>
      <c r="I2327" s="68">
        <v>0</v>
      </c>
      <c r="J2327" s="68">
        <v>1462442</v>
      </c>
      <c r="K2327" s="68">
        <v>0</v>
      </c>
      <c r="L2327" s="68">
        <v>2094134</v>
      </c>
      <c r="M2327" s="68">
        <v>0</v>
      </c>
      <c r="N2327" s="68">
        <v>4160800</v>
      </c>
    </row>
    <row r="2328" spans="1:14" x14ac:dyDescent="0.25">
      <c r="A2328" s="69" t="s">
        <v>367</v>
      </c>
      <c r="B2328" s="69" t="s">
        <v>368</v>
      </c>
      <c r="C2328" s="69" t="s">
        <v>184</v>
      </c>
      <c r="D2328" s="69" t="s">
        <v>185</v>
      </c>
      <c r="E2328" s="69"/>
      <c r="F2328" s="68">
        <v>0</v>
      </c>
      <c r="G2328" s="68">
        <v>3399264</v>
      </c>
      <c r="H2328" s="68">
        <v>0</v>
      </c>
      <c r="I2328" s="68">
        <v>0</v>
      </c>
      <c r="J2328" s="68">
        <v>192</v>
      </c>
      <c r="K2328" s="68">
        <v>4917292</v>
      </c>
      <c r="L2328" s="68">
        <v>0</v>
      </c>
      <c r="M2328" s="68">
        <v>684681</v>
      </c>
      <c r="N2328" s="68">
        <v>9001429</v>
      </c>
    </row>
    <row r="2329" spans="1:14" x14ac:dyDescent="0.25">
      <c r="A2329" s="69" t="s">
        <v>367</v>
      </c>
      <c r="B2329" s="69" t="s">
        <v>368</v>
      </c>
      <c r="C2329" s="69" t="s">
        <v>186</v>
      </c>
      <c r="D2329" s="69" t="s">
        <v>187</v>
      </c>
      <c r="E2329" s="69"/>
      <c r="F2329" s="68">
        <v>0</v>
      </c>
      <c r="G2329" s="68">
        <v>0</v>
      </c>
      <c r="H2329" s="68">
        <v>0</v>
      </c>
      <c r="I2329" s="68">
        <v>0</v>
      </c>
      <c r="J2329" s="68">
        <v>1190480</v>
      </c>
      <c r="K2329" s="68">
        <v>0</v>
      </c>
      <c r="L2329" s="68">
        <v>886542</v>
      </c>
      <c r="M2329" s="68">
        <v>0</v>
      </c>
      <c r="N2329" s="68">
        <v>2077022</v>
      </c>
    </row>
    <row r="2330" spans="1:14" x14ac:dyDescent="0.25">
      <c r="A2330" s="69" t="s">
        <v>367</v>
      </c>
      <c r="B2330" s="69" t="s">
        <v>368</v>
      </c>
      <c r="C2330" s="69" t="s">
        <v>188</v>
      </c>
      <c r="D2330" s="69" t="s">
        <v>189</v>
      </c>
      <c r="E2330" s="69"/>
      <c r="F2330" s="68">
        <v>1547136</v>
      </c>
      <c r="G2330" s="68">
        <v>1478800</v>
      </c>
      <c r="H2330" s="68">
        <v>0</v>
      </c>
      <c r="I2330" s="68">
        <v>0</v>
      </c>
      <c r="J2330" s="68">
        <v>5811884</v>
      </c>
      <c r="K2330" s="68">
        <v>101936</v>
      </c>
      <c r="L2330" s="68">
        <v>399694</v>
      </c>
      <c r="M2330" s="68">
        <v>36568</v>
      </c>
      <c r="N2330" s="68">
        <v>9376018</v>
      </c>
    </row>
    <row r="2331" spans="1:14" x14ac:dyDescent="0.25">
      <c r="A2331" s="69" t="s">
        <v>367</v>
      </c>
      <c r="B2331" s="69" t="s">
        <v>368</v>
      </c>
      <c r="C2331" s="69" t="s">
        <v>190</v>
      </c>
      <c r="D2331" s="69" t="s">
        <v>191</v>
      </c>
      <c r="E2331" s="69"/>
      <c r="F2331" s="68">
        <v>0</v>
      </c>
      <c r="G2331" s="68">
        <v>481332</v>
      </c>
      <c r="H2331" s="68">
        <v>0</v>
      </c>
      <c r="I2331" s="68">
        <v>0</v>
      </c>
      <c r="J2331" s="68">
        <v>0</v>
      </c>
      <c r="K2331" s="68">
        <v>15952</v>
      </c>
      <c r="L2331" s="68">
        <v>0</v>
      </c>
      <c r="M2331" s="68">
        <v>328</v>
      </c>
      <c r="N2331" s="68">
        <v>497612</v>
      </c>
    </row>
    <row r="2332" spans="1:14" x14ac:dyDescent="0.25">
      <c r="A2332" s="69" t="s">
        <v>367</v>
      </c>
      <c r="B2332" s="69" t="s">
        <v>368</v>
      </c>
      <c r="C2332" s="69" t="s">
        <v>192</v>
      </c>
      <c r="D2332" s="69" t="s">
        <v>193</v>
      </c>
      <c r="E2332" s="69"/>
      <c r="F2332" s="68">
        <v>0</v>
      </c>
      <c r="G2332" s="68">
        <v>250928</v>
      </c>
      <c r="H2332" s="68">
        <v>0</v>
      </c>
      <c r="I2332" s="68">
        <v>0</v>
      </c>
      <c r="J2332" s="68">
        <v>0</v>
      </c>
      <c r="K2332" s="68">
        <v>6468516</v>
      </c>
      <c r="L2332" s="68">
        <v>0</v>
      </c>
      <c r="M2332" s="68">
        <v>1153939</v>
      </c>
      <c r="N2332" s="68">
        <v>7873383</v>
      </c>
    </row>
    <row r="2333" spans="1:14" x14ac:dyDescent="0.25">
      <c r="A2333" s="69" t="s">
        <v>367</v>
      </c>
      <c r="B2333" s="69" t="s">
        <v>368</v>
      </c>
      <c r="C2333" s="69" t="s">
        <v>194</v>
      </c>
      <c r="D2333" s="69" t="s">
        <v>195</v>
      </c>
      <c r="E2333" s="69"/>
      <c r="F2333" s="68">
        <v>34443760</v>
      </c>
      <c r="G2333" s="68">
        <v>0</v>
      </c>
      <c r="H2333" s="68">
        <v>0</v>
      </c>
      <c r="I2333" s="68">
        <v>9785217</v>
      </c>
      <c r="J2333" s="68">
        <v>93456</v>
      </c>
      <c r="K2333" s="68">
        <v>0</v>
      </c>
      <c r="L2333" s="68">
        <v>41372</v>
      </c>
      <c r="M2333" s="68">
        <v>0</v>
      </c>
      <c r="N2333" s="68">
        <v>44363805</v>
      </c>
    </row>
    <row r="2334" spans="1:14" x14ac:dyDescent="0.25">
      <c r="A2334" s="69" t="s">
        <v>367</v>
      </c>
      <c r="B2334" s="69" t="s">
        <v>368</v>
      </c>
      <c r="C2334" s="69" t="s">
        <v>196</v>
      </c>
      <c r="D2334" s="69" t="s">
        <v>197</v>
      </c>
      <c r="E2334" s="69"/>
      <c r="F2334" s="68">
        <v>5556510</v>
      </c>
      <c r="G2334" s="68">
        <v>0</v>
      </c>
      <c r="H2334" s="68">
        <v>0</v>
      </c>
      <c r="I2334" s="68">
        <v>0</v>
      </c>
      <c r="J2334" s="68">
        <v>394048</v>
      </c>
      <c r="K2334" s="68">
        <v>0</v>
      </c>
      <c r="L2334" s="68">
        <v>54522</v>
      </c>
      <c r="M2334" s="68">
        <v>0</v>
      </c>
      <c r="N2334" s="68">
        <v>6005080</v>
      </c>
    </row>
    <row r="2335" spans="1:14" x14ac:dyDescent="0.25">
      <c r="A2335" s="69" t="s">
        <v>367</v>
      </c>
      <c r="B2335" s="69" t="s">
        <v>368</v>
      </c>
      <c r="C2335" s="69" t="s">
        <v>198</v>
      </c>
      <c r="D2335" s="69" t="s">
        <v>199</v>
      </c>
      <c r="E2335" s="69"/>
      <c r="F2335" s="68">
        <v>0</v>
      </c>
      <c r="G2335" s="68">
        <v>139424</v>
      </c>
      <c r="H2335" s="68">
        <v>0</v>
      </c>
      <c r="I2335" s="68">
        <v>0</v>
      </c>
      <c r="J2335" s="68">
        <v>0</v>
      </c>
      <c r="K2335" s="68">
        <v>7505098</v>
      </c>
      <c r="L2335" s="68">
        <v>0</v>
      </c>
      <c r="M2335" s="68">
        <v>586370</v>
      </c>
      <c r="N2335" s="68">
        <v>8230892</v>
      </c>
    </row>
    <row r="2336" spans="1:14" x14ac:dyDescent="0.25">
      <c r="A2336" s="69" t="s">
        <v>367</v>
      </c>
      <c r="B2336" s="69" t="s">
        <v>368</v>
      </c>
      <c r="C2336" s="69" t="s">
        <v>200</v>
      </c>
      <c r="D2336" s="69" t="s">
        <v>201</v>
      </c>
      <c r="E2336" s="69"/>
      <c r="F2336" s="68">
        <v>0</v>
      </c>
      <c r="G2336" s="68">
        <v>0</v>
      </c>
      <c r="H2336" s="68">
        <v>0</v>
      </c>
      <c r="I2336" s="68">
        <v>0</v>
      </c>
      <c r="J2336" s="68">
        <v>0</v>
      </c>
      <c r="K2336" s="68">
        <v>475712</v>
      </c>
      <c r="L2336" s="68">
        <v>0</v>
      </c>
      <c r="M2336" s="68">
        <v>11952</v>
      </c>
      <c r="N2336" s="68">
        <v>487664</v>
      </c>
    </row>
    <row r="2337" spans="1:14" x14ac:dyDescent="0.25">
      <c r="A2337" s="69" t="s">
        <v>367</v>
      </c>
      <c r="B2337" s="69" t="s">
        <v>368</v>
      </c>
      <c r="C2337" s="69" t="s">
        <v>202</v>
      </c>
      <c r="D2337" s="69" t="s">
        <v>203</v>
      </c>
      <c r="E2337" s="69"/>
      <c r="F2337" s="68">
        <v>748704</v>
      </c>
      <c r="G2337" s="68">
        <v>34864</v>
      </c>
      <c r="H2337" s="68">
        <v>0</v>
      </c>
      <c r="I2337" s="68">
        <v>0</v>
      </c>
      <c r="J2337" s="68">
        <v>159920</v>
      </c>
      <c r="K2337" s="68">
        <v>9792069</v>
      </c>
      <c r="L2337" s="68">
        <v>107974</v>
      </c>
      <c r="M2337" s="68">
        <v>1551195</v>
      </c>
      <c r="N2337" s="68">
        <v>12394726</v>
      </c>
    </row>
    <row r="2338" spans="1:14" x14ac:dyDescent="0.25">
      <c r="A2338" s="69" t="s">
        <v>367</v>
      </c>
      <c r="B2338" s="69" t="s">
        <v>368</v>
      </c>
      <c r="C2338" s="69" t="s">
        <v>204</v>
      </c>
      <c r="D2338" s="69" t="s">
        <v>205</v>
      </c>
      <c r="E2338" s="69"/>
      <c r="F2338" s="68">
        <v>0</v>
      </c>
      <c r="G2338" s="68">
        <v>0</v>
      </c>
      <c r="H2338" s="68">
        <v>0</v>
      </c>
      <c r="I2338" s="68">
        <v>0</v>
      </c>
      <c r="J2338" s="68">
        <v>0</v>
      </c>
      <c r="K2338" s="68">
        <v>740702</v>
      </c>
      <c r="L2338" s="68">
        <v>0</v>
      </c>
      <c r="M2338" s="68">
        <v>2118</v>
      </c>
      <c r="N2338" s="68">
        <v>742820</v>
      </c>
    </row>
    <row r="2339" spans="1:14" x14ac:dyDescent="0.25">
      <c r="A2339" s="69" t="s">
        <v>367</v>
      </c>
      <c r="B2339" s="69" t="s">
        <v>368</v>
      </c>
      <c r="C2339" s="69" t="s">
        <v>206</v>
      </c>
      <c r="D2339" s="69" t="s">
        <v>207</v>
      </c>
      <c r="E2339" s="69"/>
      <c r="F2339" s="68">
        <v>0</v>
      </c>
      <c r="G2339" s="68">
        <v>0</v>
      </c>
      <c r="H2339" s="68">
        <v>0</v>
      </c>
      <c r="I2339" s="68">
        <v>0</v>
      </c>
      <c r="J2339" s="68">
        <v>0</v>
      </c>
      <c r="K2339" s="68">
        <v>4249249</v>
      </c>
      <c r="L2339" s="68">
        <v>0</v>
      </c>
      <c r="M2339" s="68">
        <v>15752</v>
      </c>
      <c r="N2339" s="68">
        <v>4265001</v>
      </c>
    </row>
    <row r="2340" spans="1:14" x14ac:dyDescent="0.25">
      <c r="A2340" s="69" t="s">
        <v>367</v>
      </c>
      <c r="B2340" s="69" t="s">
        <v>368</v>
      </c>
      <c r="C2340" s="69" t="s">
        <v>208</v>
      </c>
      <c r="D2340" s="69" t="s">
        <v>209</v>
      </c>
      <c r="E2340" s="69"/>
      <c r="F2340" s="68">
        <v>0</v>
      </c>
      <c r="G2340" s="68">
        <v>19852410</v>
      </c>
      <c r="H2340" s="68">
        <v>10954484</v>
      </c>
      <c r="I2340" s="68">
        <v>0</v>
      </c>
      <c r="J2340" s="68">
        <v>0</v>
      </c>
      <c r="K2340" s="68">
        <v>179232</v>
      </c>
      <c r="L2340" s="68">
        <v>0</v>
      </c>
      <c r="M2340" s="68">
        <v>32276</v>
      </c>
      <c r="N2340" s="68">
        <v>31018402</v>
      </c>
    </row>
    <row r="2341" spans="1:14" x14ac:dyDescent="0.25">
      <c r="A2341" s="69" t="s">
        <v>367</v>
      </c>
      <c r="B2341" s="69" t="s">
        <v>368</v>
      </c>
      <c r="C2341" s="69" t="s">
        <v>210</v>
      </c>
      <c r="D2341" s="69" t="s">
        <v>211</v>
      </c>
      <c r="E2341" s="69"/>
      <c r="F2341" s="68">
        <v>0</v>
      </c>
      <c r="G2341" s="68">
        <v>0</v>
      </c>
      <c r="H2341" s="68">
        <v>0</v>
      </c>
      <c r="I2341" s="68">
        <v>0</v>
      </c>
      <c r="J2341" s="68">
        <v>2976640</v>
      </c>
      <c r="K2341" s="68">
        <v>0</v>
      </c>
      <c r="L2341" s="68">
        <v>209752</v>
      </c>
      <c r="M2341" s="68">
        <v>0</v>
      </c>
      <c r="N2341" s="68">
        <v>3186392</v>
      </c>
    </row>
    <row r="2342" spans="1:14" x14ac:dyDescent="0.25">
      <c r="A2342" s="69" t="s">
        <v>367</v>
      </c>
      <c r="B2342" s="69" t="s">
        <v>368</v>
      </c>
      <c r="C2342" s="69" t="s">
        <v>212</v>
      </c>
      <c r="D2342" s="69" t="s">
        <v>213</v>
      </c>
      <c r="E2342" s="69"/>
      <c r="F2342" s="68">
        <v>400</v>
      </c>
      <c r="G2342" s="68">
        <v>0</v>
      </c>
      <c r="H2342" s="68">
        <v>0</v>
      </c>
      <c r="I2342" s="68">
        <v>0</v>
      </c>
      <c r="J2342" s="68">
        <v>1768556</v>
      </c>
      <c r="K2342" s="68">
        <v>0</v>
      </c>
      <c r="L2342" s="68">
        <v>825130</v>
      </c>
      <c r="M2342" s="68">
        <v>0</v>
      </c>
      <c r="N2342" s="68">
        <v>2594086</v>
      </c>
    </row>
    <row r="2343" spans="1:14" x14ac:dyDescent="0.25">
      <c r="A2343" s="69" t="s">
        <v>367</v>
      </c>
      <c r="B2343" s="69" t="s">
        <v>368</v>
      </c>
      <c r="C2343" s="69" t="s">
        <v>214</v>
      </c>
      <c r="D2343" s="69" t="s">
        <v>215</v>
      </c>
      <c r="E2343" s="69"/>
      <c r="F2343" s="68">
        <v>0</v>
      </c>
      <c r="G2343" s="68">
        <v>0</v>
      </c>
      <c r="H2343" s="68">
        <v>0</v>
      </c>
      <c r="I2343" s="68">
        <v>0</v>
      </c>
      <c r="J2343" s="68">
        <v>808885</v>
      </c>
      <c r="K2343" s="68">
        <v>0</v>
      </c>
      <c r="L2343" s="68">
        <v>141050</v>
      </c>
      <c r="M2343" s="68">
        <v>0</v>
      </c>
      <c r="N2343" s="68">
        <v>949935</v>
      </c>
    </row>
    <row r="2344" spans="1:14" x14ac:dyDescent="0.25">
      <c r="A2344" s="69" t="s">
        <v>367</v>
      </c>
      <c r="B2344" s="69" t="s">
        <v>368</v>
      </c>
      <c r="C2344" s="69" t="s">
        <v>216</v>
      </c>
      <c r="D2344" s="69" t="s">
        <v>217</v>
      </c>
      <c r="E2344" s="69"/>
      <c r="F2344" s="68">
        <v>3646480</v>
      </c>
      <c r="G2344" s="68">
        <v>0</v>
      </c>
      <c r="H2344" s="68">
        <v>0</v>
      </c>
      <c r="I2344" s="68">
        <v>0</v>
      </c>
      <c r="J2344" s="68">
        <v>40656</v>
      </c>
      <c r="K2344" s="68">
        <v>0</v>
      </c>
      <c r="L2344" s="68">
        <v>35658</v>
      </c>
      <c r="M2344" s="68">
        <v>0</v>
      </c>
      <c r="N2344" s="68">
        <v>3722794</v>
      </c>
    </row>
    <row r="2345" spans="1:14" x14ac:dyDescent="0.25">
      <c r="A2345" s="69" t="s">
        <v>367</v>
      </c>
      <c r="B2345" s="69" t="s">
        <v>368</v>
      </c>
      <c r="C2345" s="69" t="s">
        <v>218</v>
      </c>
      <c r="D2345" s="69" t="s">
        <v>219</v>
      </c>
      <c r="E2345" s="69"/>
      <c r="F2345" s="68">
        <v>2490448</v>
      </c>
      <c r="G2345" s="68">
        <v>0</v>
      </c>
      <c r="H2345" s="68">
        <v>0</v>
      </c>
      <c r="I2345" s="68">
        <v>0</v>
      </c>
      <c r="J2345" s="68">
        <v>2195549</v>
      </c>
      <c r="K2345" s="68">
        <v>0</v>
      </c>
      <c r="L2345" s="68">
        <v>3252607</v>
      </c>
      <c r="M2345" s="68">
        <v>0</v>
      </c>
      <c r="N2345" s="68">
        <v>7938604</v>
      </c>
    </row>
    <row r="2346" spans="1:14" x14ac:dyDescent="0.25">
      <c r="A2346" s="69" t="s">
        <v>367</v>
      </c>
      <c r="B2346" s="69" t="s">
        <v>368</v>
      </c>
      <c r="C2346" s="69" t="s">
        <v>220</v>
      </c>
      <c r="D2346" s="69" t="s">
        <v>221</v>
      </c>
      <c r="E2346" s="69"/>
      <c r="F2346" s="68">
        <v>53905513</v>
      </c>
      <c r="G2346" s="68">
        <v>0</v>
      </c>
      <c r="H2346" s="68">
        <v>0</v>
      </c>
      <c r="I2346" s="68">
        <v>0</v>
      </c>
      <c r="J2346" s="68">
        <v>219856</v>
      </c>
      <c r="K2346" s="68">
        <v>0</v>
      </c>
      <c r="L2346" s="68">
        <v>5063</v>
      </c>
      <c r="M2346" s="68">
        <v>0</v>
      </c>
      <c r="N2346" s="68">
        <v>54130432</v>
      </c>
    </row>
    <row r="2347" spans="1:14" x14ac:dyDescent="0.25">
      <c r="A2347" s="69" t="s">
        <v>367</v>
      </c>
      <c r="B2347" s="69" t="s">
        <v>368</v>
      </c>
      <c r="C2347" s="69" t="s">
        <v>222</v>
      </c>
      <c r="D2347" s="69" t="s">
        <v>223</v>
      </c>
      <c r="E2347" s="69"/>
      <c r="F2347" s="68">
        <v>12799032</v>
      </c>
      <c r="G2347" s="68">
        <v>0</v>
      </c>
      <c r="H2347" s="68">
        <v>0</v>
      </c>
      <c r="I2347" s="68">
        <v>0</v>
      </c>
      <c r="J2347" s="68">
        <v>1933200</v>
      </c>
      <c r="K2347" s="68">
        <v>0</v>
      </c>
      <c r="L2347" s="68">
        <v>135340</v>
      </c>
      <c r="M2347" s="68">
        <v>0</v>
      </c>
      <c r="N2347" s="68">
        <v>14867572</v>
      </c>
    </row>
    <row r="2348" spans="1:14" x14ac:dyDescent="0.25">
      <c r="A2348" s="69" t="s">
        <v>367</v>
      </c>
      <c r="B2348" s="69" t="s">
        <v>368</v>
      </c>
      <c r="C2348" s="69" t="s">
        <v>224</v>
      </c>
      <c r="D2348" s="69" t="s">
        <v>225</v>
      </c>
      <c r="E2348" s="69"/>
      <c r="F2348" s="68">
        <v>2160</v>
      </c>
      <c r="G2348" s="68">
        <v>68</v>
      </c>
      <c r="H2348" s="68">
        <v>0</v>
      </c>
      <c r="I2348" s="68">
        <v>0</v>
      </c>
      <c r="J2348" s="68">
        <v>544</v>
      </c>
      <c r="K2348" s="68">
        <v>0</v>
      </c>
      <c r="L2348" s="68">
        <v>0</v>
      </c>
      <c r="M2348" s="68">
        <v>0</v>
      </c>
      <c r="N2348" s="68">
        <v>2772</v>
      </c>
    </row>
    <row r="2349" spans="1:14" x14ac:dyDescent="0.25">
      <c r="A2349" s="69" t="s">
        <v>367</v>
      </c>
      <c r="B2349" s="69" t="s">
        <v>368</v>
      </c>
      <c r="C2349" s="69" t="s">
        <v>226</v>
      </c>
      <c r="D2349" s="69" t="s">
        <v>227</v>
      </c>
      <c r="E2349" s="69"/>
      <c r="F2349" s="68">
        <v>121103103</v>
      </c>
      <c r="G2349" s="68">
        <v>65319214</v>
      </c>
      <c r="H2349" s="68">
        <v>10954484</v>
      </c>
      <c r="I2349" s="68">
        <v>9785217</v>
      </c>
      <c r="J2349" s="68">
        <v>34539156</v>
      </c>
      <c r="K2349" s="68">
        <v>37057678</v>
      </c>
      <c r="L2349" s="68">
        <v>10325030</v>
      </c>
      <c r="M2349" s="68">
        <v>4309438</v>
      </c>
      <c r="N2349" s="68">
        <v>293393320</v>
      </c>
    </row>
    <row r="2350" spans="1:14" x14ac:dyDescent="0.25">
      <c r="D2350" s="67" t="s">
        <v>228</v>
      </c>
      <c r="E2350" s="67"/>
    </row>
    <row r="2351" spans="1:14" x14ac:dyDescent="0.25">
      <c r="A2351" s="69" t="s">
        <v>367</v>
      </c>
      <c r="B2351" s="69" t="s">
        <v>368</v>
      </c>
      <c r="C2351" s="69" t="s">
        <v>229</v>
      </c>
      <c r="D2351" s="69" t="s">
        <v>230</v>
      </c>
      <c r="E2351" s="69"/>
      <c r="F2351" s="68">
        <v>576</v>
      </c>
      <c r="G2351" s="68">
        <v>0</v>
      </c>
      <c r="H2351" s="68">
        <v>0</v>
      </c>
      <c r="I2351" s="68">
        <v>0</v>
      </c>
      <c r="J2351" s="68">
        <v>0</v>
      </c>
      <c r="K2351" s="68">
        <v>0</v>
      </c>
      <c r="L2351" s="68">
        <v>0</v>
      </c>
      <c r="M2351" s="68">
        <v>0</v>
      </c>
      <c r="N2351" s="68">
        <v>576</v>
      </c>
    </row>
    <row r="2352" spans="1:14" x14ac:dyDescent="0.25">
      <c r="A2352" s="69" t="s">
        <v>367</v>
      </c>
      <c r="B2352" s="69" t="s">
        <v>368</v>
      </c>
      <c r="C2352" s="69" t="s">
        <v>231</v>
      </c>
      <c r="D2352" s="69" t="s">
        <v>232</v>
      </c>
      <c r="E2352" s="69"/>
      <c r="F2352" s="68">
        <v>0</v>
      </c>
      <c r="G2352" s="68">
        <v>1992</v>
      </c>
      <c r="H2352" s="68">
        <v>0</v>
      </c>
      <c r="I2352" s="68">
        <v>0</v>
      </c>
      <c r="J2352" s="68">
        <v>0</v>
      </c>
      <c r="K2352" s="68">
        <v>0</v>
      </c>
      <c r="L2352" s="68">
        <v>0</v>
      </c>
      <c r="M2352" s="68">
        <v>0</v>
      </c>
      <c r="N2352" s="68">
        <v>1992</v>
      </c>
    </row>
    <row r="2353" spans="1:14" x14ac:dyDescent="0.25">
      <c r="A2353" s="69" t="s">
        <v>367</v>
      </c>
      <c r="B2353" s="69" t="s">
        <v>368</v>
      </c>
      <c r="C2353" s="69" t="s">
        <v>233</v>
      </c>
      <c r="D2353" s="69" t="s">
        <v>234</v>
      </c>
      <c r="E2353" s="69"/>
      <c r="F2353" s="68">
        <v>11610</v>
      </c>
      <c r="G2353" s="68">
        <v>2814</v>
      </c>
      <c r="H2353" s="68">
        <v>0</v>
      </c>
      <c r="I2353" s="68">
        <v>0</v>
      </c>
      <c r="J2353" s="68">
        <v>0</v>
      </c>
      <c r="K2353" s="68">
        <v>0</v>
      </c>
      <c r="L2353" s="68">
        <v>0</v>
      </c>
      <c r="M2353" s="68">
        <v>0</v>
      </c>
      <c r="N2353" s="68">
        <v>14424</v>
      </c>
    </row>
    <row r="2354" spans="1:14" x14ac:dyDescent="0.25">
      <c r="A2354" s="69" t="s">
        <v>367</v>
      </c>
      <c r="B2354" s="69" t="s">
        <v>368</v>
      </c>
      <c r="C2354" s="69" t="s">
        <v>235</v>
      </c>
      <c r="D2354" s="69" t="s">
        <v>236</v>
      </c>
      <c r="E2354" s="69"/>
      <c r="F2354" s="68">
        <v>0</v>
      </c>
      <c r="G2354" s="68">
        <v>411</v>
      </c>
      <c r="H2354" s="68">
        <v>0</v>
      </c>
      <c r="I2354" s="68">
        <v>0</v>
      </c>
      <c r="J2354" s="68">
        <v>0</v>
      </c>
      <c r="K2354" s="68">
        <v>0</v>
      </c>
      <c r="L2354" s="68">
        <v>0</v>
      </c>
      <c r="M2354" s="68">
        <v>0</v>
      </c>
      <c r="N2354" s="68">
        <v>411</v>
      </c>
    </row>
    <row r="2355" spans="1:14" x14ac:dyDescent="0.25">
      <c r="A2355" s="69" t="s">
        <v>367</v>
      </c>
      <c r="B2355" s="69" t="s">
        <v>368</v>
      </c>
      <c r="C2355" s="69" t="s">
        <v>237</v>
      </c>
      <c r="D2355" s="69" t="s">
        <v>238</v>
      </c>
      <c r="E2355" s="69"/>
      <c r="F2355" s="68">
        <v>12186</v>
      </c>
      <c r="G2355" s="68">
        <v>5217</v>
      </c>
      <c r="H2355" s="68">
        <v>0</v>
      </c>
      <c r="I2355" s="68">
        <v>0</v>
      </c>
      <c r="J2355" s="68">
        <v>0</v>
      </c>
      <c r="K2355" s="68">
        <v>0</v>
      </c>
      <c r="L2355" s="68">
        <v>0</v>
      </c>
      <c r="M2355" s="68">
        <v>0</v>
      </c>
      <c r="N2355" s="68">
        <v>17403</v>
      </c>
    </row>
    <row r="2358" spans="1:14" x14ac:dyDescent="0.25">
      <c r="A2358" s="67" t="s">
        <v>369</v>
      </c>
    </row>
    <row r="2359" spans="1:14" x14ac:dyDescent="0.25">
      <c r="A2359" s="69" t="s">
        <v>0</v>
      </c>
      <c r="B2359" s="69" t="s">
        <v>162</v>
      </c>
      <c r="C2359" s="69" t="s">
        <v>115</v>
      </c>
      <c r="D2359" s="67" t="s">
        <v>129</v>
      </c>
      <c r="E2359" s="67"/>
      <c r="F2359" s="68" t="s">
        <v>163</v>
      </c>
      <c r="G2359" s="68" t="s">
        <v>164</v>
      </c>
      <c r="H2359" s="68" t="s">
        <v>165</v>
      </c>
      <c r="I2359" s="68" t="s">
        <v>166</v>
      </c>
      <c r="J2359" s="68" t="s">
        <v>167</v>
      </c>
      <c r="K2359" s="68" t="s">
        <v>168</v>
      </c>
      <c r="L2359" s="68" t="s">
        <v>169</v>
      </c>
      <c r="M2359" s="68" t="s">
        <v>170</v>
      </c>
      <c r="N2359" s="68" t="s">
        <v>1</v>
      </c>
    </row>
    <row r="2360" spans="1:14" x14ac:dyDescent="0.25">
      <c r="A2360" s="69" t="s">
        <v>370</v>
      </c>
      <c r="B2360" s="69" t="s">
        <v>371</v>
      </c>
      <c r="C2360" s="69" t="s">
        <v>172</v>
      </c>
      <c r="D2360" s="69" t="s">
        <v>173</v>
      </c>
      <c r="E2360" s="69"/>
      <c r="F2360" s="68">
        <v>26352</v>
      </c>
      <c r="G2360" s="68">
        <v>0</v>
      </c>
      <c r="H2360" s="68">
        <v>0</v>
      </c>
      <c r="I2360" s="68">
        <v>0</v>
      </c>
      <c r="J2360" s="68">
        <v>0</v>
      </c>
      <c r="K2360" s="68">
        <v>0</v>
      </c>
      <c r="L2360" s="68">
        <v>0</v>
      </c>
      <c r="M2360" s="68">
        <v>0</v>
      </c>
      <c r="N2360" s="68">
        <v>26352</v>
      </c>
    </row>
    <row r="2361" spans="1:14" x14ac:dyDescent="0.25">
      <c r="A2361" s="69" t="s">
        <v>370</v>
      </c>
      <c r="B2361" s="69" t="s">
        <v>371</v>
      </c>
      <c r="C2361" s="69" t="s">
        <v>174</v>
      </c>
      <c r="D2361" s="69" t="s">
        <v>175</v>
      </c>
      <c r="E2361" s="69"/>
      <c r="F2361" s="68">
        <v>0</v>
      </c>
      <c r="G2361" s="68">
        <v>0</v>
      </c>
      <c r="H2361" s="68">
        <v>0</v>
      </c>
      <c r="I2361" s="68">
        <v>0</v>
      </c>
      <c r="J2361" s="68">
        <v>0</v>
      </c>
      <c r="K2361" s="68">
        <v>0</v>
      </c>
      <c r="L2361" s="68">
        <v>0</v>
      </c>
      <c r="M2361" s="68">
        <v>0</v>
      </c>
      <c r="N2361" s="68">
        <v>0</v>
      </c>
    </row>
    <row r="2362" spans="1:14" x14ac:dyDescent="0.25">
      <c r="A2362" s="69" t="s">
        <v>370</v>
      </c>
      <c r="B2362" s="69" t="s">
        <v>371</v>
      </c>
      <c r="C2362" s="69" t="s">
        <v>176</v>
      </c>
      <c r="D2362" s="69" t="s">
        <v>177</v>
      </c>
      <c r="E2362" s="69"/>
      <c r="F2362" s="68">
        <v>0</v>
      </c>
      <c r="G2362" s="68">
        <v>673344</v>
      </c>
      <c r="H2362" s="68">
        <v>0</v>
      </c>
      <c r="I2362" s="68">
        <v>0</v>
      </c>
      <c r="J2362" s="68">
        <v>1808</v>
      </c>
      <c r="K2362" s="68">
        <v>0</v>
      </c>
      <c r="L2362" s="68">
        <v>0</v>
      </c>
      <c r="M2362" s="68">
        <v>0</v>
      </c>
      <c r="N2362" s="68">
        <v>675152</v>
      </c>
    </row>
    <row r="2363" spans="1:14" x14ac:dyDescent="0.25">
      <c r="A2363" s="69" t="s">
        <v>370</v>
      </c>
      <c r="B2363" s="69" t="s">
        <v>371</v>
      </c>
      <c r="C2363" s="69" t="s">
        <v>178</v>
      </c>
      <c r="D2363" s="69" t="s">
        <v>179</v>
      </c>
      <c r="E2363" s="69"/>
      <c r="F2363" s="68">
        <v>67440</v>
      </c>
      <c r="G2363" s="68">
        <v>30768</v>
      </c>
      <c r="H2363" s="68">
        <v>0</v>
      </c>
      <c r="I2363" s="68">
        <v>0</v>
      </c>
      <c r="J2363" s="68">
        <v>4320</v>
      </c>
      <c r="K2363" s="68">
        <v>19872</v>
      </c>
      <c r="L2363" s="68">
        <v>20824</v>
      </c>
      <c r="M2363" s="68">
        <v>5772</v>
      </c>
      <c r="N2363" s="68">
        <v>148996</v>
      </c>
    </row>
    <row r="2364" spans="1:14" x14ac:dyDescent="0.25">
      <c r="A2364" s="69" t="s">
        <v>370</v>
      </c>
      <c r="B2364" s="69" t="s">
        <v>371</v>
      </c>
      <c r="C2364" s="69" t="s">
        <v>180</v>
      </c>
      <c r="D2364" s="69" t="s">
        <v>181</v>
      </c>
      <c r="E2364" s="69"/>
      <c r="F2364" s="68">
        <v>0</v>
      </c>
      <c r="G2364" s="68">
        <v>0</v>
      </c>
      <c r="H2364" s="68">
        <v>0</v>
      </c>
      <c r="I2364" s="68">
        <v>0</v>
      </c>
      <c r="J2364" s="68">
        <v>0</v>
      </c>
      <c r="K2364" s="68">
        <v>0</v>
      </c>
      <c r="L2364" s="68">
        <v>0</v>
      </c>
      <c r="M2364" s="68">
        <v>0</v>
      </c>
      <c r="N2364" s="68">
        <v>0</v>
      </c>
    </row>
    <row r="2365" spans="1:14" x14ac:dyDescent="0.25">
      <c r="A2365" s="69" t="s">
        <v>370</v>
      </c>
      <c r="B2365" s="69" t="s">
        <v>371</v>
      </c>
      <c r="C2365" s="69" t="s">
        <v>182</v>
      </c>
      <c r="D2365" s="69" t="s">
        <v>183</v>
      </c>
      <c r="E2365" s="69"/>
      <c r="F2365" s="68">
        <v>26352</v>
      </c>
      <c r="G2365" s="68">
        <v>0</v>
      </c>
      <c r="H2365" s="68">
        <v>0</v>
      </c>
      <c r="I2365" s="68">
        <v>0</v>
      </c>
      <c r="J2365" s="68">
        <v>75072</v>
      </c>
      <c r="K2365" s="68">
        <v>0</v>
      </c>
      <c r="L2365" s="68">
        <v>8828</v>
      </c>
      <c r="M2365" s="68">
        <v>0</v>
      </c>
      <c r="N2365" s="68">
        <v>110252</v>
      </c>
    </row>
    <row r="2366" spans="1:14" x14ac:dyDescent="0.25">
      <c r="A2366" s="69" t="s">
        <v>370</v>
      </c>
      <c r="B2366" s="69" t="s">
        <v>371</v>
      </c>
      <c r="C2366" s="69" t="s">
        <v>184</v>
      </c>
      <c r="D2366" s="69" t="s">
        <v>185</v>
      </c>
      <c r="E2366" s="69"/>
      <c r="F2366" s="68">
        <v>0</v>
      </c>
      <c r="G2366" s="68">
        <v>26544</v>
      </c>
      <c r="H2366" s="68">
        <v>0</v>
      </c>
      <c r="I2366" s="68">
        <v>0</v>
      </c>
      <c r="J2366" s="68">
        <v>0</v>
      </c>
      <c r="K2366" s="68">
        <v>118912</v>
      </c>
      <c r="L2366" s="68">
        <v>0</v>
      </c>
      <c r="M2366" s="68">
        <v>6272</v>
      </c>
      <c r="N2366" s="68">
        <v>151728</v>
      </c>
    </row>
    <row r="2367" spans="1:14" x14ac:dyDescent="0.25">
      <c r="A2367" s="69" t="s">
        <v>370</v>
      </c>
      <c r="B2367" s="69" t="s">
        <v>371</v>
      </c>
      <c r="C2367" s="69" t="s">
        <v>186</v>
      </c>
      <c r="D2367" s="69" t="s">
        <v>187</v>
      </c>
      <c r="E2367" s="69"/>
      <c r="F2367" s="68">
        <v>0</v>
      </c>
      <c r="G2367" s="68">
        <v>0</v>
      </c>
      <c r="H2367" s="68">
        <v>0</v>
      </c>
      <c r="I2367" s="68">
        <v>0</v>
      </c>
      <c r="J2367" s="68">
        <v>0</v>
      </c>
      <c r="K2367" s="68">
        <v>0</v>
      </c>
      <c r="L2367" s="68">
        <v>0</v>
      </c>
      <c r="M2367" s="68">
        <v>0</v>
      </c>
      <c r="N2367" s="68">
        <v>0</v>
      </c>
    </row>
    <row r="2368" spans="1:14" x14ac:dyDescent="0.25">
      <c r="A2368" s="69" t="s">
        <v>370</v>
      </c>
      <c r="B2368" s="69" t="s">
        <v>371</v>
      </c>
      <c r="C2368" s="69" t="s">
        <v>188</v>
      </c>
      <c r="D2368" s="69" t="s">
        <v>189</v>
      </c>
      <c r="E2368" s="69"/>
      <c r="F2368" s="68">
        <v>39744</v>
      </c>
      <c r="G2368" s="68">
        <v>56640</v>
      </c>
      <c r="H2368" s="68">
        <v>0</v>
      </c>
      <c r="I2368" s="68">
        <v>0</v>
      </c>
      <c r="J2368" s="68">
        <v>0</v>
      </c>
      <c r="K2368" s="68">
        <v>0</v>
      </c>
      <c r="L2368" s="68">
        <v>0</v>
      </c>
      <c r="M2368" s="68">
        <v>0</v>
      </c>
      <c r="N2368" s="68">
        <v>96384</v>
      </c>
    </row>
    <row r="2369" spans="1:14" x14ac:dyDescent="0.25">
      <c r="A2369" s="69" t="s">
        <v>370</v>
      </c>
      <c r="B2369" s="69" t="s">
        <v>371</v>
      </c>
      <c r="C2369" s="69" t="s">
        <v>190</v>
      </c>
      <c r="D2369" s="69" t="s">
        <v>191</v>
      </c>
      <c r="E2369" s="69"/>
      <c r="F2369" s="68">
        <v>0</v>
      </c>
      <c r="G2369" s="68">
        <v>23728</v>
      </c>
      <c r="H2369" s="68">
        <v>0</v>
      </c>
      <c r="I2369" s="68">
        <v>0</v>
      </c>
      <c r="J2369" s="68">
        <v>0</v>
      </c>
      <c r="K2369" s="68">
        <v>0</v>
      </c>
      <c r="L2369" s="68">
        <v>0</v>
      </c>
      <c r="M2369" s="68">
        <v>0</v>
      </c>
      <c r="N2369" s="68">
        <v>23728</v>
      </c>
    </row>
    <row r="2370" spans="1:14" x14ac:dyDescent="0.25">
      <c r="A2370" s="69" t="s">
        <v>370</v>
      </c>
      <c r="B2370" s="69" t="s">
        <v>371</v>
      </c>
      <c r="C2370" s="69" t="s">
        <v>192</v>
      </c>
      <c r="D2370" s="69" t="s">
        <v>193</v>
      </c>
      <c r="E2370" s="69"/>
      <c r="F2370" s="68">
        <v>0</v>
      </c>
      <c r="G2370" s="68">
        <v>20032</v>
      </c>
      <c r="H2370" s="68">
        <v>0</v>
      </c>
      <c r="I2370" s="68">
        <v>0</v>
      </c>
      <c r="J2370" s="68">
        <v>0</v>
      </c>
      <c r="K2370" s="68">
        <v>4688</v>
      </c>
      <c r="L2370" s="68">
        <v>0</v>
      </c>
      <c r="M2370" s="68">
        <v>0</v>
      </c>
      <c r="N2370" s="68">
        <v>24720</v>
      </c>
    </row>
    <row r="2371" spans="1:14" x14ac:dyDescent="0.25">
      <c r="A2371" s="69" t="s">
        <v>370</v>
      </c>
      <c r="B2371" s="69" t="s">
        <v>371</v>
      </c>
      <c r="C2371" s="69" t="s">
        <v>194</v>
      </c>
      <c r="D2371" s="69" t="s">
        <v>195</v>
      </c>
      <c r="E2371" s="69"/>
      <c r="F2371" s="68">
        <v>993264</v>
      </c>
      <c r="G2371" s="68">
        <v>0</v>
      </c>
      <c r="H2371" s="68">
        <v>0</v>
      </c>
      <c r="I2371" s="68">
        <v>149688</v>
      </c>
      <c r="J2371" s="68">
        <v>0</v>
      </c>
      <c r="K2371" s="68">
        <v>0</v>
      </c>
      <c r="L2371" s="68">
        <v>240</v>
      </c>
      <c r="M2371" s="68">
        <v>0</v>
      </c>
      <c r="N2371" s="68">
        <v>1143192</v>
      </c>
    </row>
    <row r="2372" spans="1:14" x14ac:dyDescent="0.25">
      <c r="A2372" s="69" t="s">
        <v>370</v>
      </c>
      <c r="B2372" s="69" t="s">
        <v>371</v>
      </c>
      <c r="C2372" s="69" t="s">
        <v>196</v>
      </c>
      <c r="D2372" s="69" t="s">
        <v>197</v>
      </c>
      <c r="E2372" s="69"/>
      <c r="F2372" s="68">
        <v>140016</v>
      </c>
      <c r="G2372" s="68">
        <v>0</v>
      </c>
      <c r="H2372" s="68">
        <v>0</v>
      </c>
      <c r="I2372" s="68">
        <v>0</v>
      </c>
      <c r="J2372" s="68">
        <v>0</v>
      </c>
      <c r="K2372" s="68">
        <v>0</v>
      </c>
      <c r="L2372" s="68">
        <v>0</v>
      </c>
      <c r="M2372" s="68">
        <v>0</v>
      </c>
      <c r="N2372" s="68">
        <v>140016</v>
      </c>
    </row>
    <row r="2373" spans="1:14" x14ac:dyDescent="0.25">
      <c r="A2373" s="69" t="s">
        <v>370</v>
      </c>
      <c r="B2373" s="69" t="s">
        <v>371</v>
      </c>
      <c r="C2373" s="69" t="s">
        <v>198</v>
      </c>
      <c r="D2373" s="69" t="s">
        <v>199</v>
      </c>
      <c r="E2373" s="69"/>
      <c r="F2373" s="68">
        <v>0</v>
      </c>
      <c r="G2373" s="68">
        <v>0</v>
      </c>
      <c r="H2373" s="68">
        <v>0</v>
      </c>
      <c r="I2373" s="68">
        <v>0</v>
      </c>
      <c r="J2373" s="68">
        <v>0</v>
      </c>
      <c r="K2373" s="68">
        <v>0</v>
      </c>
      <c r="L2373" s="68">
        <v>0</v>
      </c>
      <c r="M2373" s="68">
        <v>0</v>
      </c>
      <c r="N2373" s="68">
        <v>0</v>
      </c>
    </row>
    <row r="2374" spans="1:14" x14ac:dyDescent="0.25">
      <c r="A2374" s="69" t="s">
        <v>370</v>
      </c>
      <c r="B2374" s="69" t="s">
        <v>371</v>
      </c>
      <c r="C2374" s="69" t="s">
        <v>200</v>
      </c>
      <c r="D2374" s="69" t="s">
        <v>201</v>
      </c>
      <c r="E2374" s="69"/>
      <c r="F2374" s="68">
        <v>0</v>
      </c>
      <c r="G2374" s="68">
        <v>0</v>
      </c>
      <c r="H2374" s="68">
        <v>0</v>
      </c>
      <c r="I2374" s="68">
        <v>0</v>
      </c>
      <c r="J2374" s="68">
        <v>0</v>
      </c>
      <c r="K2374" s="68">
        <v>0</v>
      </c>
      <c r="L2374" s="68">
        <v>0</v>
      </c>
      <c r="M2374" s="68">
        <v>0</v>
      </c>
      <c r="N2374" s="68">
        <v>0</v>
      </c>
    </row>
    <row r="2375" spans="1:14" x14ac:dyDescent="0.25">
      <c r="A2375" s="69" t="s">
        <v>370</v>
      </c>
      <c r="B2375" s="69" t="s">
        <v>371</v>
      </c>
      <c r="C2375" s="69" t="s">
        <v>202</v>
      </c>
      <c r="D2375" s="69" t="s">
        <v>203</v>
      </c>
      <c r="E2375" s="69"/>
      <c r="F2375" s="68">
        <v>15216</v>
      </c>
      <c r="G2375" s="68">
        <v>0</v>
      </c>
      <c r="H2375" s="68">
        <v>0</v>
      </c>
      <c r="I2375" s="68">
        <v>0</v>
      </c>
      <c r="J2375" s="68">
        <v>13008</v>
      </c>
      <c r="K2375" s="68">
        <v>26672</v>
      </c>
      <c r="L2375" s="68">
        <v>3984</v>
      </c>
      <c r="M2375" s="68">
        <v>10996</v>
      </c>
      <c r="N2375" s="68">
        <v>69876</v>
      </c>
    </row>
    <row r="2376" spans="1:14" x14ac:dyDescent="0.25">
      <c r="A2376" s="69" t="s">
        <v>370</v>
      </c>
      <c r="B2376" s="69" t="s">
        <v>371</v>
      </c>
      <c r="C2376" s="69" t="s">
        <v>204</v>
      </c>
      <c r="D2376" s="69" t="s">
        <v>205</v>
      </c>
      <c r="E2376" s="69"/>
      <c r="F2376" s="68">
        <v>0</v>
      </c>
      <c r="G2376" s="68">
        <v>0</v>
      </c>
      <c r="H2376" s="68">
        <v>0</v>
      </c>
      <c r="I2376" s="68">
        <v>0</v>
      </c>
      <c r="J2376" s="68">
        <v>0</v>
      </c>
      <c r="K2376" s="68">
        <v>0</v>
      </c>
      <c r="L2376" s="68">
        <v>0</v>
      </c>
      <c r="M2376" s="68">
        <v>0</v>
      </c>
      <c r="N2376" s="68">
        <v>0</v>
      </c>
    </row>
    <row r="2377" spans="1:14" x14ac:dyDescent="0.25">
      <c r="A2377" s="69" t="s">
        <v>370</v>
      </c>
      <c r="B2377" s="69" t="s">
        <v>371</v>
      </c>
      <c r="C2377" s="69" t="s">
        <v>206</v>
      </c>
      <c r="D2377" s="69" t="s">
        <v>207</v>
      </c>
      <c r="E2377" s="69"/>
      <c r="F2377" s="68">
        <v>0</v>
      </c>
      <c r="G2377" s="68">
        <v>0</v>
      </c>
      <c r="H2377" s="68">
        <v>0</v>
      </c>
      <c r="I2377" s="68">
        <v>0</v>
      </c>
      <c r="J2377" s="68">
        <v>0</v>
      </c>
      <c r="K2377" s="68">
        <v>0</v>
      </c>
      <c r="L2377" s="68">
        <v>0</v>
      </c>
      <c r="M2377" s="68">
        <v>0</v>
      </c>
      <c r="N2377" s="68">
        <v>0</v>
      </c>
    </row>
    <row r="2378" spans="1:14" x14ac:dyDescent="0.25">
      <c r="A2378" s="69" t="s">
        <v>370</v>
      </c>
      <c r="B2378" s="69" t="s">
        <v>371</v>
      </c>
      <c r="C2378" s="69" t="s">
        <v>208</v>
      </c>
      <c r="D2378" s="69" t="s">
        <v>209</v>
      </c>
      <c r="E2378" s="69"/>
      <c r="F2378" s="68">
        <v>0</v>
      </c>
      <c r="G2378" s="68">
        <v>616032</v>
      </c>
      <c r="H2378" s="68">
        <v>262832</v>
      </c>
      <c r="I2378" s="68">
        <v>0</v>
      </c>
      <c r="J2378" s="68">
        <v>0</v>
      </c>
      <c r="K2378" s="68">
        <v>0</v>
      </c>
      <c r="L2378" s="68">
        <v>0</v>
      </c>
      <c r="M2378" s="68">
        <v>0</v>
      </c>
      <c r="N2378" s="68">
        <v>878864</v>
      </c>
    </row>
    <row r="2379" spans="1:14" x14ac:dyDescent="0.25">
      <c r="A2379" s="69" t="s">
        <v>370</v>
      </c>
      <c r="B2379" s="69" t="s">
        <v>371</v>
      </c>
      <c r="C2379" s="69" t="s">
        <v>210</v>
      </c>
      <c r="D2379" s="69" t="s">
        <v>211</v>
      </c>
      <c r="E2379" s="69"/>
      <c r="F2379" s="68">
        <v>0</v>
      </c>
      <c r="G2379" s="68">
        <v>0</v>
      </c>
      <c r="H2379" s="68">
        <v>0</v>
      </c>
      <c r="I2379" s="68">
        <v>0</v>
      </c>
      <c r="J2379" s="68">
        <v>0</v>
      </c>
      <c r="K2379" s="68">
        <v>0</v>
      </c>
      <c r="L2379" s="68">
        <v>0</v>
      </c>
      <c r="M2379" s="68">
        <v>0</v>
      </c>
      <c r="N2379" s="68">
        <v>0</v>
      </c>
    </row>
    <row r="2380" spans="1:14" x14ac:dyDescent="0.25">
      <c r="A2380" s="69" t="s">
        <v>370</v>
      </c>
      <c r="B2380" s="69" t="s">
        <v>371</v>
      </c>
      <c r="C2380" s="69" t="s">
        <v>212</v>
      </c>
      <c r="D2380" s="69" t="s">
        <v>213</v>
      </c>
      <c r="E2380" s="69"/>
      <c r="F2380" s="68">
        <v>0</v>
      </c>
      <c r="G2380" s="68">
        <v>0</v>
      </c>
      <c r="H2380" s="68">
        <v>0</v>
      </c>
      <c r="I2380" s="68">
        <v>0</v>
      </c>
      <c r="J2380" s="68">
        <v>0</v>
      </c>
      <c r="K2380" s="68">
        <v>0</v>
      </c>
      <c r="L2380" s="68">
        <v>0</v>
      </c>
      <c r="M2380" s="68">
        <v>0</v>
      </c>
      <c r="N2380" s="68">
        <v>0</v>
      </c>
    </row>
    <row r="2381" spans="1:14" x14ac:dyDescent="0.25">
      <c r="A2381" s="69" t="s">
        <v>370</v>
      </c>
      <c r="B2381" s="69" t="s">
        <v>371</v>
      </c>
      <c r="C2381" s="69" t="s">
        <v>214</v>
      </c>
      <c r="D2381" s="69" t="s">
        <v>215</v>
      </c>
      <c r="E2381" s="69"/>
      <c r="F2381" s="68">
        <v>0</v>
      </c>
      <c r="G2381" s="68">
        <v>0</v>
      </c>
      <c r="H2381" s="68">
        <v>0</v>
      </c>
      <c r="I2381" s="68">
        <v>0</v>
      </c>
      <c r="J2381" s="68">
        <v>640</v>
      </c>
      <c r="K2381" s="68">
        <v>0</v>
      </c>
      <c r="L2381" s="68">
        <v>0</v>
      </c>
      <c r="M2381" s="68">
        <v>0</v>
      </c>
      <c r="N2381" s="68">
        <v>640</v>
      </c>
    </row>
    <row r="2382" spans="1:14" x14ac:dyDescent="0.25">
      <c r="A2382" s="69" t="s">
        <v>370</v>
      </c>
      <c r="B2382" s="69" t="s">
        <v>371</v>
      </c>
      <c r="C2382" s="69" t="s">
        <v>216</v>
      </c>
      <c r="D2382" s="69" t="s">
        <v>217</v>
      </c>
      <c r="E2382" s="69"/>
      <c r="F2382" s="68">
        <v>53952</v>
      </c>
      <c r="G2382" s="68">
        <v>0</v>
      </c>
      <c r="H2382" s="68">
        <v>0</v>
      </c>
      <c r="I2382" s="68">
        <v>0</v>
      </c>
      <c r="J2382" s="68">
        <v>14528</v>
      </c>
      <c r="K2382" s="68">
        <v>0</v>
      </c>
      <c r="L2382" s="68">
        <v>0</v>
      </c>
      <c r="M2382" s="68">
        <v>0</v>
      </c>
      <c r="N2382" s="68">
        <v>68480</v>
      </c>
    </row>
    <row r="2383" spans="1:14" x14ac:dyDescent="0.25">
      <c r="A2383" s="69" t="s">
        <v>370</v>
      </c>
      <c r="B2383" s="69" t="s">
        <v>371</v>
      </c>
      <c r="C2383" s="69" t="s">
        <v>218</v>
      </c>
      <c r="D2383" s="69" t="s">
        <v>219</v>
      </c>
      <c r="E2383" s="69"/>
      <c r="F2383" s="68">
        <v>58608</v>
      </c>
      <c r="G2383" s="68">
        <v>0</v>
      </c>
      <c r="H2383" s="68">
        <v>0</v>
      </c>
      <c r="I2383" s="68">
        <v>0</v>
      </c>
      <c r="J2383" s="68">
        <v>0</v>
      </c>
      <c r="K2383" s="68">
        <v>0</v>
      </c>
      <c r="L2383" s="68">
        <v>0</v>
      </c>
      <c r="M2383" s="68">
        <v>0</v>
      </c>
      <c r="N2383" s="68">
        <v>58608</v>
      </c>
    </row>
    <row r="2384" spans="1:14" x14ac:dyDescent="0.25">
      <c r="A2384" s="69" t="s">
        <v>370</v>
      </c>
      <c r="B2384" s="69" t="s">
        <v>371</v>
      </c>
      <c r="C2384" s="69" t="s">
        <v>220</v>
      </c>
      <c r="D2384" s="69" t="s">
        <v>221</v>
      </c>
      <c r="E2384" s="69"/>
      <c r="F2384" s="68">
        <v>1312128</v>
      </c>
      <c r="G2384" s="68">
        <v>0</v>
      </c>
      <c r="H2384" s="68">
        <v>0</v>
      </c>
      <c r="I2384" s="68">
        <v>0</v>
      </c>
      <c r="J2384" s="68">
        <v>0</v>
      </c>
      <c r="K2384" s="68">
        <v>0</v>
      </c>
      <c r="L2384" s="68">
        <v>0</v>
      </c>
      <c r="M2384" s="68">
        <v>0</v>
      </c>
      <c r="N2384" s="68">
        <v>1312128</v>
      </c>
    </row>
    <row r="2385" spans="1:14" x14ac:dyDescent="0.25">
      <c r="A2385" s="69" t="s">
        <v>370</v>
      </c>
      <c r="B2385" s="69" t="s">
        <v>371</v>
      </c>
      <c r="C2385" s="69" t="s">
        <v>222</v>
      </c>
      <c r="D2385" s="69" t="s">
        <v>223</v>
      </c>
      <c r="E2385" s="69"/>
      <c r="F2385" s="68">
        <v>332112</v>
      </c>
      <c r="G2385" s="68">
        <v>0</v>
      </c>
      <c r="H2385" s="68">
        <v>0</v>
      </c>
      <c r="I2385" s="68">
        <v>0</v>
      </c>
      <c r="J2385" s="68">
        <v>22352</v>
      </c>
      <c r="K2385" s="68">
        <v>0</v>
      </c>
      <c r="L2385" s="68">
        <v>48</v>
      </c>
      <c r="M2385" s="68">
        <v>0</v>
      </c>
      <c r="N2385" s="68">
        <v>354512</v>
      </c>
    </row>
    <row r="2386" spans="1:14" x14ac:dyDescent="0.25">
      <c r="A2386" s="69" t="s">
        <v>370</v>
      </c>
      <c r="B2386" s="69" t="s">
        <v>371</v>
      </c>
      <c r="C2386" s="69" t="s">
        <v>224</v>
      </c>
      <c r="D2386" s="69" t="s">
        <v>225</v>
      </c>
      <c r="E2386" s="69"/>
      <c r="F2386" s="68">
        <v>0</v>
      </c>
      <c r="G2386" s="68">
        <v>0</v>
      </c>
      <c r="H2386" s="68">
        <v>0</v>
      </c>
      <c r="I2386" s="68">
        <v>0</v>
      </c>
      <c r="J2386" s="68">
        <v>0</v>
      </c>
      <c r="K2386" s="68">
        <v>0</v>
      </c>
      <c r="L2386" s="68">
        <v>0</v>
      </c>
      <c r="M2386" s="68">
        <v>0</v>
      </c>
      <c r="N2386" s="68">
        <v>0</v>
      </c>
    </row>
    <row r="2387" spans="1:14" x14ac:dyDescent="0.25">
      <c r="A2387" s="69" t="s">
        <v>370</v>
      </c>
      <c r="B2387" s="69" t="s">
        <v>371</v>
      </c>
      <c r="C2387" s="69" t="s">
        <v>226</v>
      </c>
      <c r="D2387" s="69" t="s">
        <v>227</v>
      </c>
      <c r="E2387" s="69"/>
      <c r="F2387" s="68">
        <v>3065184</v>
      </c>
      <c r="G2387" s="68">
        <v>1447088</v>
      </c>
      <c r="H2387" s="68">
        <v>262832</v>
      </c>
      <c r="I2387" s="68">
        <v>149688</v>
      </c>
      <c r="J2387" s="68">
        <v>131728</v>
      </c>
      <c r="K2387" s="68">
        <v>170144</v>
      </c>
      <c r="L2387" s="68">
        <v>33924</v>
      </c>
      <c r="M2387" s="68">
        <v>23040</v>
      </c>
      <c r="N2387" s="68">
        <v>5283628</v>
      </c>
    </row>
    <row r="2388" spans="1:14" x14ac:dyDescent="0.25">
      <c r="D2388" s="67" t="s">
        <v>228</v>
      </c>
      <c r="E2388" s="67"/>
    </row>
    <row r="2389" spans="1:14" x14ac:dyDescent="0.25">
      <c r="A2389" s="69" t="s">
        <v>370</v>
      </c>
      <c r="B2389" s="69" t="s">
        <v>371</v>
      </c>
      <c r="C2389" s="69" t="s">
        <v>229</v>
      </c>
      <c r="D2389" s="69" t="s">
        <v>230</v>
      </c>
      <c r="E2389" s="69"/>
      <c r="F2389" s="68">
        <v>0</v>
      </c>
      <c r="G2389" s="68">
        <v>0</v>
      </c>
      <c r="H2389" s="68">
        <v>0</v>
      </c>
      <c r="I2389" s="68">
        <v>0</v>
      </c>
      <c r="J2389" s="68">
        <v>0</v>
      </c>
      <c r="K2389" s="68">
        <v>0</v>
      </c>
      <c r="L2389" s="68">
        <v>0</v>
      </c>
      <c r="M2389" s="68">
        <v>0</v>
      </c>
      <c r="N2389" s="68">
        <v>0</v>
      </c>
    </row>
    <row r="2390" spans="1:14" x14ac:dyDescent="0.25">
      <c r="A2390" s="69" t="s">
        <v>370</v>
      </c>
      <c r="B2390" s="69" t="s">
        <v>371</v>
      </c>
      <c r="C2390" s="69" t="s">
        <v>231</v>
      </c>
      <c r="D2390" s="69" t="s">
        <v>232</v>
      </c>
      <c r="E2390" s="69"/>
      <c r="F2390" s="68">
        <v>0</v>
      </c>
      <c r="G2390" s="68">
        <v>0</v>
      </c>
      <c r="H2390" s="68">
        <v>0</v>
      </c>
      <c r="I2390" s="68">
        <v>0</v>
      </c>
      <c r="J2390" s="68">
        <v>0</v>
      </c>
      <c r="K2390" s="68">
        <v>0</v>
      </c>
      <c r="L2390" s="68">
        <v>0</v>
      </c>
      <c r="M2390" s="68">
        <v>0</v>
      </c>
      <c r="N2390" s="68">
        <v>0</v>
      </c>
    </row>
    <row r="2391" spans="1:14" x14ac:dyDescent="0.25">
      <c r="A2391" s="69" t="s">
        <v>370</v>
      </c>
      <c r="B2391" s="69" t="s">
        <v>371</v>
      </c>
      <c r="C2391" s="69" t="s">
        <v>233</v>
      </c>
      <c r="D2391" s="69" t="s">
        <v>234</v>
      </c>
      <c r="E2391" s="69"/>
      <c r="F2391" s="68">
        <v>0</v>
      </c>
      <c r="G2391" s="68">
        <v>0</v>
      </c>
      <c r="H2391" s="68">
        <v>0</v>
      </c>
      <c r="I2391" s="68">
        <v>0</v>
      </c>
      <c r="J2391" s="68">
        <v>0</v>
      </c>
      <c r="K2391" s="68">
        <v>0</v>
      </c>
      <c r="L2391" s="68">
        <v>0</v>
      </c>
      <c r="M2391" s="68">
        <v>0</v>
      </c>
      <c r="N2391" s="68">
        <v>0</v>
      </c>
    </row>
    <row r="2392" spans="1:14" x14ac:dyDescent="0.25">
      <c r="A2392" s="69" t="s">
        <v>370</v>
      </c>
      <c r="B2392" s="69" t="s">
        <v>371</v>
      </c>
      <c r="C2392" s="69" t="s">
        <v>235</v>
      </c>
      <c r="D2392" s="69" t="s">
        <v>236</v>
      </c>
      <c r="E2392" s="69"/>
      <c r="F2392" s="68">
        <v>0</v>
      </c>
      <c r="G2392" s="68">
        <v>0</v>
      </c>
      <c r="H2392" s="68">
        <v>0</v>
      </c>
      <c r="I2392" s="68">
        <v>0</v>
      </c>
      <c r="J2392" s="68">
        <v>0</v>
      </c>
      <c r="K2392" s="68">
        <v>0</v>
      </c>
      <c r="L2392" s="68">
        <v>0</v>
      </c>
      <c r="M2392" s="68">
        <v>0</v>
      </c>
      <c r="N2392" s="68">
        <v>0</v>
      </c>
    </row>
    <row r="2393" spans="1:14" x14ac:dyDescent="0.25">
      <c r="A2393" s="69" t="s">
        <v>370</v>
      </c>
      <c r="B2393" s="69" t="s">
        <v>371</v>
      </c>
      <c r="C2393" s="69" t="s">
        <v>237</v>
      </c>
      <c r="D2393" s="69" t="s">
        <v>238</v>
      </c>
      <c r="E2393" s="69"/>
      <c r="F2393" s="68">
        <v>0</v>
      </c>
      <c r="G2393" s="68">
        <v>0</v>
      </c>
      <c r="H2393" s="68">
        <v>0</v>
      </c>
      <c r="I2393" s="68">
        <v>0</v>
      </c>
      <c r="J2393" s="68">
        <v>0</v>
      </c>
      <c r="K2393" s="68">
        <v>0</v>
      </c>
      <c r="L2393" s="68">
        <v>0</v>
      </c>
      <c r="M2393" s="68">
        <v>0</v>
      </c>
      <c r="N2393" s="68">
        <v>0</v>
      </c>
    </row>
    <row r="2396" spans="1:14" x14ac:dyDescent="0.25">
      <c r="A2396" s="67" t="s">
        <v>372</v>
      </c>
    </row>
    <row r="2397" spans="1:14" x14ac:dyDescent="0.25">
      <c r="A2397" s="69" t="s">
        <v>0</v>
      </c>
      <c r="B2397" s="69" t="s">
        <v>162</v>
      </c>
      <c r="C2397" s="69" t="s">
        <v>115</v>
      </c>
      <c r="D2397" s="67" t="s">
        <v>129</v>
      </c>
      <c r="E2397" s="67"/>
      <c r="F2397" s="68" t="s">
        <v>163</v>
      </c>
      <c r="G2397" s="68" t="s">
        <v>164</v>
      </c>
      <c r="H2397" s="68" t="s">
        <v>165</v>
      </c>
      <c r="I2397" s="68" t="s">
        <v>166</v>
      </c>
      <c r="J2397" s="68" t="s">
        <v>167</v>
      </c>
      <c r="K2397" s="68" t="s">
        <v>168</v>
      </c>
      <c r="L2397" s="68" t="s">
        <v>169</v>
      </c>
      <c r="M2397" s="68" t="s">
        <v>170</v>
      </c>
      <c r="N2397" s="68" t="s">
        <v>1</v>
      </c>
    </row>
    <row r="2398" spans="1:14" x14ac:dyDescent="0.25">
      <c r="A2398" s="69" t="s">
        <v>373</v>
      </c>
      <c r="B2398" s="69" t="s">
        <v>374</v>
      </c>
      <c r="C2398" s="69" t="s">
        <v>172</v>
      </c>
      <c r="D2398" s="69" t="s">
        <v>173</v>
      </c>
      <c r="E2398" s="69"/>
      <c r="F2398" s="68">
        <v>31904</v>
      </c>
      <c r="G2398" s="68">
        <v>0</v>
      </c>
      <c r="H2398" s="68">
        <v>0</v>
      </c>
      <c r="I2398" s="68">
        <v>0</v>
      </c>
      <c r="J2398" s="68">
        <v>27696</v>
      </c>
      <c r="K2398" s="68">
        <v>0</v>
      </c>
      <c r="L2398" s="68">
        <v>128</v>
      </c>
      <c r="M2398" s="68">
        <v>0</v>
      </c>
      <c r="N2398" s="68">
        <v>59728</v>
      </c>
    </row>
    <row r="2399" spans="1:14" x14ac:dyDescent="0.25">
      <c r="A2399" s="69" t="s">
        <v>373</v>
      </c>
      <c r="B2399" s="69" t="s">
        <v>374</v>
      </c>
      <c r="C2399" s="69" t="s">
        <v>174</v>
      </c>
      <c r="D2399" s="69" t="s">
        <v>175</v>
      </c>
      <c r="E2399" s="69"/>
      <c r="F2399" s="68">
        <v>0</v>
      </c>
      <c r="G2399" s="68">
        <v>0</v>
      </c>
      <c r="H2399" s="68">
        <v>0</v>
      </c>
      <c r="I2399" s="68">
        <v>0</v>
      </c>
      <c r="J2399" s="68">
        <v>0</v>
      </c>
      <c r="K2399" s="68">
        <v>0</v>
      </c>
      <c r="L2399" s="68">
        <v>0</v>
      </c>
      <c r="M2399" s="68">
        <v>0</v>
      </c>
      <c r="N2399" s="68">
        <v>0</v>
      </c>
    </row>
    <row r="2400" spans="1:14" x14ac:dyDescent="0.25">
      <c r="A2400" s="69" t="s">
        <v>373</v>
      </c>
      <c r="B2400" s="69" t="s">
        <v>374</v>
      </c>
      <c r="C2400" s="69" t="s">
        <v>176</v>
      </c>
      <c r="D2400" s="69" t="s">
        <v>177</v>
      </c>
      <c r="E2400" s="69"/>
      <c r="F2400" s="68">
        <v>0</v>
      </c>
      <c r="G2400" s="68">
        <v>286000</v>
      </c>
      <c r="H2400" s="68">
        <v>0</v>
      </c>
      <c r="I2400" s="68">
        <v>0</v>
      </c>
      <c r="J2400" s="68">
        <v>7296</v>
      </c>
      <c r="K2400" s="68">
        <v>0</v>
      </c>
      <c r="L2400" s="68">
        <v>0</v>
      </c>
      <c r="M2400" s="68">
        <v>0</v>
      </c>
      <c r="N2400" s="68">
        <v>293296</v>
      </c>
    </row>
    <row r="2401" spans="1:14" x14ac:dyDescent="0.25">
      <c r="A2401" s="69" t="s">
        <v>373</v>
      </c>
      <c r="B2401" s="69" t="s">
        <v>374</v>
      </c>
      <c r="C2401" s="69" t="s">
        <v>178</v>
      </c>
      <c r="D2401" s="69" t="s">
        <v>179</v>
      </c>
      <c r="E2401" s="69"/>
      <c r="F2401" s="68">
        <v>34032</v>
      </c>
      <c r="G2401" s="68">
        <v>27984</v>
      </c>
      <c r="H2401" s="68">
        <v>0</v>
      </c>
      <c r="I2401" s="68">
        <v>0</v>
      </c>
      <c r="J2401" s="68">
        <v>86096</v>
      </c>
      <c r="K2401" s="68">
        <v>3568</v>
      </c>
      <c r="L2401" s="68">
        <v>448</v>
      </c>
      <c r="M2401" s="68">
        <v>768</v>
      </c>
      <c r="N2401" s="68">
        <v>152896</v>
      </c>
    </row>
    <row r="2402" spans="1:14" x14ac:dyDescent="0.25">
      <c r="A2402" s="69" t="s">
        <v>373</v>
      </c>
      <c r="B2402" s="69" t="s">
        <v>374</v>
      </c>
      <c r="C2402" s="69" t="s">
        <v>180</v>
      </c>
      <c r="D2402" s="69" t="s">
        <v>181</v>
      </c>
      <c r="E2402" s="69"/>
      <c r="F2402" s="68">
        <v>0</v>
      </c>
      <c r="G2402" s="68">
        <v>0</v>
      </c>
      <c r="H2402" s="68">
        <v>0</v>
      </c>
      <c r="I2402" s="68">
        <v>0</v>
      </c>
      <c r="J2402" s="68">
        <v>7152</v>
      </c>
      <c r="K2402" s="68">
        <v>0</v>
      </c>
      <c r="L2402" s="68">
        <v>0</v>
      </c>
      <c r="M2402" s="68">
        <v>0</v>
      </c>
      <c r="N2402" s="68">
        <v>7152</v>
      </c>
    </row>
    <row r="2403" spans="1:14" x14ac:dyDescent="0.25">
      <c r="A2403" s="69" t="s">
        <v>373</v>
      </c>
      <c r="B2403" s="69" t="s">
        <v>374</v>
      </c>
      <c r="C2403" s="69" t="s">
        <v>182</v>
      </c>
      <c r="D2403" s="69" t="s">
        <v>183</v>
      </c>
      <c r="E2403" s="69"/>
      <c r="F2403" s="68">
        <v>19360</v>
      </c>
      <c r="G2403" s="68">
        <v>0</v>
      </c>
      <c r="H2403" s="68">
        <v>0</v>
      </c>
      <c r="I2403" s="68">
        <v>0</v>
      </c>
      <c r="J2403" s="68">
        <v>0</v>
      </c>
      <c r="K2403" s="68">
        <v>0</v>
      </c>
      <c r="L2403" s="68">
        <v>0</v>
      </c>
      <c r="M2403" s="68">
        <v>0</v>
      </c>
      <c r="N2403" s="68">
        <v>19360</v>
      </c>
    </row>
    <row r="2404" spans="1:14" x14ac:dyDescent="0.25">
      <c r="A2404" s="69" t="s">
        <v>373</v>
      </c>
      <c r="B2404" s="69" t="s">
        <v>374</v>
      </c>
      <c r="C2404" s="69" t="s">
        <v>184</v>
      </c>
      <c r="D2404" s="69" t="s">
        <v>185</v>
      </c>
      <c r="E2404" s="69"/>
      <c r="F2404" s="68">
        <v>0</v>
      </c>
      <c r="G2404" s="68">
        <v>52992</v>
      </c>
      <c r="H2404" s="68">
        <v>0</v>
      </c>
      <c r="I2404" s="68">
        <v>0</v>
      </c>
      <c r="J2404" s="68">
        <v>0</v>
      </c>
      <c r="K2404" s="68">
        <v>52256</v>
      </c>
      <c r="L2404" s="68">
        <v>0</v>
      </c>
      <c r="M2404" s="68">
        <v>88</v>
      </c>
      <c r="N2404" s="68">
        <v>105336</v>
      </c>
    </row>
    <row r="2405" spans="1:14" x14ac:dyDescent="0.25">
      <c r="A2405" s="69" t="s">
        <v>373</v>
      </c>
      <c r="B2405" s="69" t="s">
        <v>374</v>
      </c>
      <c r="C2405" s="69" t="s">
        <v>186</v>
      </c>
      <c r="D2405" s="69" t="s">
        <v>187</v>
      </c>
      <c r="E2405" s="69"/>
      <c r="F2405" s="68">
        <v>0</v>
      </c>
      <c r="G2405" s="68">
        <v>0</v>
      </c>
      <c r="H2405" s="68">
        <v>0</v>
      </c>
      <c r="I2405" s="68">
        <v>0</v>
      </c>
      <c r="J2405" s="68">
        <v>0</v>
      </c>
      <c r="K2405" s="68">
        <v>0</v>
      </c>
      <c r="L2405" s="68">
        <v>0</v>
      </c>
      <c r="M2405" s="68">
        <v>0</v>
      </c>
      <c r="N2405" s="68">
        <v>0</v>
      </c>
    </row>
    <row r="2406" spans="1:14" x14ac:dyDescent="0.25">
      <c r="A2406" s="69" t="s">
        <v>373</v>
      </c>
      <c r="B2406" s="69" t="s">
        <v>374</v>
      </c>
      <c r="C2406" s="69" t="s">
        <v>188</v>
      </c>
      <c r="D2406" s="69" t="s">
        <v>189</v>
      </c>
      <c r="E2406" s="69"/>
      <c r="F2406" s="68">
        <v>15696</v>
      </c>
      <c r="G2406" s="68">
        <v>30656</v>
      </c>
      <c r="H2406" s="68">
        <v>0</v>
      </c>
      <c r="I2406" s="68">
        <v>0</v>
      </c>
      <c r="J2406" s="68">
        <v>49648</v>
      </c>
      <c r="K2406" s="68">
        <v>0</v>
      </c>
      <c r="L2406" s="68">
        <v>0</v>
      </c>
      <c r="M2406" s="68">
        <v>0</v>
      </c>
      <c r="N2406" s="68">
        <v>96000</v>
      </c>
    </row>
    <row r="2407" spans="1:14" x14ac:dyDescent="0.25">
      <c r="A2407" s="69" t="s">
        <v>373</v>
      </c>
      <c r="B2407" s="69" t="s">
        <v>374</v>
      </c>
      <c r="C2407" s="69" t="s">
        <v>190</v>
      </c>
      <c r="D2407" s="69" t="s">
        <v>191</v>
      </c>
      <c r="E2407" s="69"/>
      <c r="F2407" s="68">
        <v>0</v>
      </c>
      <c r="G2407" s="68">
        <v>8320</v>
      </c>
      <c r="H2407" s="68">
        <v>0</v>
      </c>
      <c r="I2407" s="68">
        <v>0</v>
      </c>
      <c r="J2407" s="68">
        <v>0</v>
      </c>
      <c r="K2407" s="68">
        <v>0</v>
      </c>
      <c r="L2407" s="68">
        <v>0</v>
      </c>
      <c r="M2407" s="68">
        <v>0</v>
      </c>
      <c r="N2407" s="68">
        <v>8320</v>
      </c>
    </row>
    <row r="2408" spans="1:14" x14ac:dyDescent="0.25">
      <c r="A2408" s="69" t="s">
        <v>373</v>
      </c>
      <c r="B2408" s="69" t="s">
        <v>374</v>
      </c>
      <c r="C2408" s="69" t="s">
        <v>192</v>
      </c>
      <c r="D2408" s="69" t="s">
        <v>193</v>
      </c>
      <c r="E2408" s="69"/>
      <c r="F2408" s="68">
        <v>0</v>
      </c>
      <c r="G2408" s="68">
        <v>3648</v>
      </c>
      <c r="H2408" s="68">
        <v>0</v>
      </c>
      <c r="I2408" s="68">
        <v>0</v>
      </c>
      <c r="J2408" s="68">
        <v>0</v>
      </c>
      <c r="K2408" s="68">
        <v>10768</v>
      </c>
      <c r="L2408" s="68">
        <v>0</v>
      </c>
      <c r="M2408" s="68">
        <v>8860</v>
      </c>
      <c r="N2408" s="68">
        <v>23276</v>
      </c>
    </row>
    <row r="2409" spans="1:14" x14ac:dyDescent="0.25">
      <c r="A2409" s="69" t="s">
        <v>373</v>
      </c>
      <c r="B2409" s="69" t="s">
        <v>374</v>
      </c>
      <c r="C2409" s="69" t="s">
        <v>194</v>
      </c>
      <c r="D2409" s="69" t="s">
        <v>195</v>
      </c>
      <c r="E2409" s="69"/>
      <c r="F2409" s="68">
        <v>490896</v>
      </c>
      <c r="G2409" s="68">
        <v>0</v>
      </c>
      <c r="H2409" s="68">
        <v>0</v>
      </c>
      <c r="I2409" s="68">
        <v>53160</v>
      </c>
      <c r="J2409" s="68">
        <v>0</v>
      </c>
      <c r="K2409" s="68">
        <v>0</v>
      </c>
      <c r="L2409" s="68">
        <v>1356</v>
      </c>
      <c r="M2409" s="68">
        <v>0</v>
      </c>
      <c r="N2409" s="68">
        <v>545412</v>
      </c>
    </row>
    <row r="2410" spans="1:14" x14ac:dyDescent="0.25">
      <c r="A2410" s="69" t="s">
        <v>373</v>
      </c>
      <c r="B2410" s="69" t="s">
        <v>374</v>
      </c>
      <c r="C2410" s="69" t="s">
        <v>196</v>
      </c>
      <c r="D2410" s="69" t="s">
        <v>197</v>
      </c>
      <c r="E2410" s="69"/>
      <c r="F2410" s="68">
        <v>30096</v>
      </c>
      <c r="G2410" s="68">
        <v>0</v>
      </c>
      <c r="H2410" s="68">
        <v>0</v>
      </c>
      <c r="I2410" s="68">
        <v>0</v>
      </c>
      <c r="J2410" s="68">
        <v>0</v>
      </c>
      <c r="K2410" s="68">
        <v>0</v>
      </c>
      <c r="L2410" s="68">
        <v>0</v>
      </c>
      <c r="M2410" s="68">
        <v>0</v>
      </c>
      <c r="N2410" s="68">
        <v>30096</v>
      </c>
    </row>
    <row r="2411" spans="1:14" x14ac:dyDescent="0.25">
      <c r="A2411" s="69" t="s">
        <v>373</v>
      </c>
      <c r="B2411" s="69" t="s">
        <v>374</v>
      </c>
      <c r="C2411" s="69" t="s">
        <v>198</v>
      </c>
      <c r="D2411" s="69" t="s">
        <v>199</v>
      </c>
      <c r="E2411" s="69"/>
      <c r="F2411" s="68">
        <v>0</v>
      </c>
      <c r="G2411" s="68">
        <v>0</v>
      </c>
      <c r="H2411" s="68">
        <v>0</v>
      </c>
      <c r="I2411" s="68">
        <v>0</v>
      </c>
      <c r="J2411" s="68">
        <v>0</v>
      </c>
      <c r="K2411" s="68">
        <v>0</v>
      </c>
      <c r="L2411" s="68">
        <v>0</v>
      </c>
      <c r="M2411" s="68">
        <v>0</v>
      </c>
      <c r="N2411" s="68">
        <v>0</v>
      </c>
    </row>
    <row r="2412" spans="1:14" x14ac:dyDescent="0.25">
      <c r="A2412" s="69" t="s">
        <v>373</v>
      </c>
      <c r="B2412" s="69" t="s">
        <v>374</v>
      </c>
      <c r="C2412" s="69" t="s">
        <v>200</v>
      </c>
      <c r="D2412" s="69" t="s">
        <v>201</v>
      </c>
      <c r="E2412" s="69"/>
      <c r="F2412" s="68">
        <v>0</v>
      </c>
      <c r="G2412" s="68">
        <v>0</v>
      </c>
      <c r="H2412" s="68">
        <v>0</v>
      </c>
      <c r="I2412" s="68">
        <v>0</v>
      </c>
      <c r="J2412" s="68">
        <v>0</v>
      </c>
      <c r="K2412" s="68">
        <v>0</v>
      </c>
      <c r="L2412" s="68">
        <v>0</v>
      </c>
      <c r="M2412" s="68">
        <v>0</v>
      </c>
      <c r="N2412" s="68">
        <v>0</v>
      </c>
    </row>
    <row r="2413" spans="1:14" x14ac:dyDescent="0.25">
      <c r="A2413" s="69" t="s">
        <v>373</v>
      </c>
      <c r="B2413" s="69" t="s">
        <v>374</v>
      </c>
      <c r="C2413" s="69" t="s">
        <v>202</v>
      </c>
      <c r="D2413" s="69" t="s">
        <v>203</v>
      </c>
      <c r="E2413" s="69"/>
      <c r="F2413" s="68">
        <v>37488</v>
      </c>
      <c r="G2413" s="68">
        <v>0</v>
      </c>
      <c r="H2413" s="68">
        <v>0</v>
      </c>
      <c r="I2413" s="68">
        <v>0</v>
      </c>
      <c r="J2413" s="68">
        <v>0</v>
      </c>
      <c r="K2413" s="68">
        <v>44752</v>
      </c>
      <c r="L2413" s="68">
        <v>0</v>
      </c>
      <c r="M2413" s="68">
        <v>44076</v>
      </c>
      <c r="N2413" s="68">
        <v>126316</v>
      </c>
    </row>
    <row r="2414" spans="1:14" x14ac:dyDescent="0.25">
      <c r="A2414" s="69" t="s">
        <v>373</v>
      </c>
      <c r="B2414" s="69" t="s">
        <v>374</v>
      </c>
      <c r="C2414" s="69" t="s">
        <v>204</v>
      </c>
      <c r="D2414" s="69" t="s">
        <v>205</v>
      </c>
      <c r="E2414" s="69"/>
      <c r="F2414" s="68">
        <v>0</v>
      </c>
      <c r="G2414" s="68">
        <v>0</v>
      </c>
      <c r="H2414" s="68">
        <v>0</v>
      </c>
      <c r="I2414" s="68">
        <v>0</v>
      </c>
      <c r="J2414" s="68">
        <v>0</v>
      </c>
      <c r="K2414" s="68">
        <v>0</v>
      </c>
      <c r="L2414" s="68">
        <v>0</v>
      </c>
      <c r="M2414" s="68">
        <v>0</v>
      </c>
      <c r="N2414" s="68">
        <v>0</v>
      </c>
    </row>
    <row r="2415" spans="1:14" x14ac:dyDescent="0.25">
      <c r="A2415" s="69" t="s">
        <v>373</v>
      </c>
      <c r="B2415" s="69" t="s">
        <v>374</v>
      </c>
      <c r="C2415" s="69" t="s">
        <v>206</v>
      </c>
      <c r="D2415" s="69" t="s">
        <v>207</v>
      </c>
      <c r="E2415" s="69"/>
      <c r="F2415" s="68">
        <v>0</v>
      </c>
      <c r="G2415" s="68">
        <v>0</v>
      </c>
      <c r="H2415" s="68">
        <v>0</v>
      </c>
      <c r="I2415" s="68">
        <v>0</v>
      </c>
      <c r="J2415" s="68">
        <v>0</v>
      </c>
      <c r="K2415" s="68">
        <v>0</v>
      </c>
      <c r="L2415" s="68">
        <v>0</v>
      </c>
      <c r="M2415" s="68">
        <v>0</v>
      </c>
      <c r="N2415" s="68">
        <v>0</v>
      </c>
    </row>
    <row r="2416" spans="1:14" x14ac:dyDescent="0.25">
      <c r="A2416" s="69" t="s">
        <v>373</v>
      </c>
      <c r="B2416" s="69" t="s">
        <v>374</v>
      </c>
      <c r="C2416" s="69" t="s">
        <v>208</v>
      </c>
      <c r="D2416" s="69" t="s">
        <v>209</v>
      </c>
      <c r="E2416" s="69"/>
      <c r="F2416" s="68">
        <v>0</v>
      </c>
      <c r="G2416" s="68">
        <v>265232</v>
      </c>
      <c r="H2416" s="68">
        <v>202336</v>
      </c>
      <c r="I2416" s="68">
        <v>0</v>
      </c>
      <c r="J2416" s="68">
        <v>0</v>
      </c>
      <c r="K2416" s="68">
        <v>288</v>
      </c>
      <c r="L2416" s="68">
        <v>0</v>
      </c>
      <c r="M2416" s="68">
        <v>0</v>
      </c>
      <c r="N2416" s="68">
        <v>467856</v>
      </c>
    </row>
    <row r="2417" spans="1:14" x14ac:dyDescent="0.25">
      <c r="A2417" s="69" t="s">
        <v>373</v>
      </c>
      <c r="B2417" s="69" t="s">
        <v>374</v>
      </c>
      <c r="C2417" s="69" t="s">
        <v>210</v>
      </c>
      <c r="D2417" s="69" t="s">
        <v>211</v>
      </c>
      <c r="E2417" s="69"/>
      <c r="F2417" s="68">
        <v>0</v>
      </c>
      <c r="G2417" s="68">
        <v>0</v>
      </c>
      <c r="H2417" s="68">
        <v>0</v>
      </c>
      <c r="I2417" s="68">
        <v>0</v>
      </c>
      <c r="J2417" s="68">
        <v>0</v>
      </c>
      <c r="K2417" s="68">
        <v>0</v>
      </c>
      <c r="L2417" s="68">
        <v>0</v>
      </c>
      <c r="M2417" s="68">
        <v>0</v>
      </c>
      <c r="N2417" s="68">
        <v>0</v>
      </c>
    </row>
    <row r="2418" spans="1:14" x14ac:dyDescent="0.25">
      <c r="A2418" s="69" t="s">
        <v>373</v>
      </c>
      <c r="B2418" s="69" t="s">
        <v>374</v>
      </c>
      <c r="C2418" s="69" t="s">
        <v>212</v>
      </c>
      <c r="D2418" s="69" t="s">
        <v>213</v>
      </c>
      <c r="E2418" s="69"/>
      <c r="F2418" s="68">
        <v>0</v>
      </c>
      <c r="G2418" s="68">
        <v>0</v>
      </c>
      <c r="H2418" s="68">
        <v>0</v>
      </c>
      <c r="I2418" s="68">
        <v>0</v>
      </c>
      <c r="J2418" s="68">
        <v>768</v>
      </c>
      <c r="K2418" s="68">
        <v>0</v>
      </c>
      <c r="L2418" s="68">
        <v>0</v>
      </c>
      <c r="M2418" s="68">
        <v>0</v>
      </c>
      <c r="N2418" s="68">
        <v>768</v>
      </c>
    </row>
    <row r="2419" spans="1:14" x14ac:dyDescent="0.25">
      <c r="A2419" s="69" t="s">
        <v>373</v>
      </c>
      <c r="B2419" s="69" t="s">
        <v>374</v>
      </c>
      <c r="C2419" s="69" t="s">
        <v>214</v>
      </c>
      <c r="D2419" s="69" t="s">
        <v>215</v>
      </c>
      <c r="E2419" s="69"/>
      <c r="F2419" s="68">
        <v>0</v>
      </c>
      <c r="G2419" s="68">
        <v>0</v>
      </c>
      <c r="H2419" s="68">
        <v>0</v>
      </c>
      <c r="I2419" s="68">
        <v>0</v>
      </c>
      <c r="J2419" s="68">
        <v>3200</v>
      </c>
      <c r="K2419" s="68">
        <v>0</v>
      </c>
      <c r="L2419" s="68">
        <v>0</v>
      </c>
      <c r="M2419" s="68">
        <v>0</v>
      </c>
      <c r="N2419" s="68">
        <v>3200</v>
      </c>
    </row>
    <row r="2420" spans="1:14" x14ac:dyDescent="0.25">
      <c r="A2420" s="69" t="s">
        <v>373</v>
      </c>
      <c r="B2420" s="69" t="s">
        <v>374</v>
      </c>
      <c r="C2420" s="69" t="s">
        <v>216</v>
      </c>
      <c r="D2420" s="69" t="s">
        <v>217</v>
      </c>
      <c r="E2420" s="69"/>
      <c r="F2420" s="68">
        <v>48336</v>
      </c>
      <c r="G2420" s="68">
        <v>0</v>
      </c>
      <c r="H2420" s="68">
        <v>0</v>
      </c>
      <c r="I2420" s="68">
        <v>0</v>
      </c>
      <c r="J2420" s="68">
        <v>0</v>
      </c>
      <c r="K2420" s="68">
        <v>0</v>
      </c>
      <c r="L2420" s="68">
        <v>0</v>
      </c>
      <c r="M2420" s="68">
        <v>0</v>
      </c>
      <c r="N2420" s="68">
        <v>48336</v>
      </c>
    </row>
    <row r="2421" spans="1:14" x14ac:dyDescent="0.25">
      <c r="A2421" s="69" t="s">
        <v>373</v>
      </c>
      <c r="B2421" s="69" t="s">
        <v>374</v>
      </c>
      <c r="C2421" s="69" t="s">
        <v>218</v>
      </c>
      <c r="D2421" s="69" t="s">
        <v>219</v>
      </c>
      <c r="E2421" s="69"/>
      <c r="F2421" s="68">
        <v>42240</v>
      </c>
      <c r="G2421" s="68">
        <v>0</v>
      </c>
      <c r="H2421" s="68">
        <v>0</v>
      </c>
      <c r="I2421" s="68">
        <v>0</v>
      </c>
      <c r="J2421" s="68">
        <v>0</v>
      </c>
      <c r="K2421" s="68">
        <v>0</v>
      </c>
      <c r="L2421" s="68">
        <v>0</v>
      </c>
      <c r="M2421" s="68">
        <v>0</v>
      </c>
      <c r="N2421" s="68">
        <v>42240</v>
      </c>
    </row>
    <row r="2422" spans="1:14" x14ac:dyDescent="0.25">
      <c r="A2422" s="69" t="s">
        <v>373</v>
      </c>
      <c r="B2422" s="69" t="s">
        <v>374</v>
      </c>
      <c r="C2422" s="69" t="s">
        <v>220</v>
      </c>
      <c r="D2422" s="69" t="s">
        <v>221</v>
      </c>
      <c r="E2422" s="69"/>
      <c r="F2422" s="68">
        <v>681936</v>
      </c>
      <c r="G2422" s="68">
        <v>0</v>
      </c>
      <c r="H2422" s="68">
        <v>0</v>
      </c>
      <c r="I2422" s="68">
        <v>0</v>
      </c>
      <c r="J2422" s="68">
        <v>0</v>
      </c>
      <c r="K2422" s="68">
        <v>0</v>
      </c>
      <c r="L2422" s="68">
        <v>0</v>
      </c>
      <c r="M2422" s="68">
        <v>0</v>
      </c>
      <c r="N2422" s="68">
        <v>681936</v>
      </c>
    </row>
    <row r="2423" spans="1:14" x14ac:dyDescent="0.25">
      <c r="A2423" s="69" t="s">
        <v>373</v>
      </c>
      <c r="B2423" s="69" t="s">
        <v>374</v>
      </c>
      <c r="C2423" s="69" t="s">
        <v>222</v>
      </c>
      <c r="D2423" s="69" t="s">
        <v>223</v>
      </c>
      <c r="E2423" s="69"/>
      <c r="F2423" s="68">
        <v>189344</v>
      </c>
      <c r="G2423" s="68">
        <v>0</v>
      </c>
      <c r="H2423" s="68">
        <v>0</v>
      </c>
      <c r="I2423" s="68">
        <v>0</v>
      </c>
      <c r="J2423" s="68">
        <v>0</v>
      </c>
      <c r="K2423" s="68">
        <v>0</v>
      </c>
      <c r="L2423" s="68">
        <v>273</v>
      </c>
      <c r="M2423" s="68">
        <v>0</v>
      </c>
      <c r="N2423" s="68">
        <v>189617</v>
      </c>
    </row>
    <row r="2424" spans="1:14" x14ac:dyDescent="0.25">
      <c r="A2424" s="69" t="s">
        <v>373</v>
      </c>
      <c r="B2424" s="69" t="s">
        <v>374</v>
      </c>
      <c r="C2424" s="69" t="s">
        <v>224</v>
      </c>
      <c r="D2424" s="69" t="s">
        <v>225</v>
      </c>
      <c r="E2424" s="69"/>
      <c r="F2424" s="68">
        <v>0</v>
      </c>
      <c r="G2424" s="68">
        <v>0</v>
      </c>
      <c r="H2424" s="68">
        <v>0</v>
      </c>
      <c r="I2424" s="68">
        <v>0</v>
      </c>
      <c r="J2424" s="68">
        <v>0</v>
      </c>
      <c r="K2424" s="68">
        <v>0</v>
      </c>
      <c r="L2424" s="68">
        <v>0</v>
      </c>
      <c r="M2424" s="68">
        <v>0</v>
      </c>
      <c r="N2424" s="68">
        <v>0</v>
      </c>
    </row>
    <row r="2425" spans="1:14" x14ac:dyDescent="0.25">
      <c r="A2425" s="69" t="s">
        <v>373</v>
      </c>
      <c r="B2425" s="69" t="s">
        <v>374</v>
      </c>
      <c r="C2425" s="69" t="s">
        <v>226</v>
      </c>
      <c r="D2425" s="69" t="s">
        <v>227</v>
      </c>
      <c r="E2425" s="69"/>
      <c r="F2425" s="68">
        <v>1621328</v>
      </c>
      <c r="G2425" s="68">
        <v>674832</v>
      </c>
      <c r="H2425" s="68">
        <v>202336</v>
      </c>
      <c r="I2425" s="68">
        <v>53160</v>
      </c>
      <c r="J2425" s="68">
        <v>181856</v>
      </c>
      <c r="K2425" s="68">
        <v>111632</v>
      </c>
      <c r="L2425" s="68">
        <v>2205</v>
      </c>
      <c r="M2425" s="68">
        <v>53792</v>
      </c>
      <c r="N2425" s="68">
        <v>2901141</v>
      </c>
    </row>
    <row r="2426" spans="1:14" x14ac:dyDescent="0.25">
      <c r="D2426" s="67" t="s">
        <v>228</v>
      </c>
      <c r="E2426" s="67"/>
    </row>
    <row r="2427" spans="1:14" x14ac:dyDescent="0.25">
      <c r="A2427" s="69" t="s">
        <v>373</v>
      </c>
      <c r="B2427" s="69" t="s">
        <v>374</v>
      </c>
      <c r="C2427" s="69" t="s">
        <v>229</v>
      </c>
      <c r="D2427" s="69" t="s">
        <v>230</v>
      </c>
      <c r="E2427" s="69"/>
      <c r="F2427" s="68">
        <v>0</v>
      </c>
      <c r="G2427" s="68">
        <v>0</v>
      </c>
      <c r="H2427" s="68">
        <v>0</v>
      </c>
      <c r="I2427" s="68">
        <v>0</v>
      </c>
      <c r="J2427" s="68">
        <v>0</v>
      </c>
      <c r="K2427" s="68">
        <v>0</v>
      </c>
      <c r="L2427" s="68">
        <v>0</v>
      </c>
      <c r="M2427" s="68">
        <v>0</v>
      </c>
      <c r="N2427" s="68">
        <v>0</v>
      </c>
    </row>
    <row r="2428" spans="1:14" x14ac:dyDescent="0.25">
      <c r="A2428" s="69" t="s">
        <v>373</v>
      </c>
      <c r="B2428" s="69" t="s">
        <v>374</v>
      </c>
      <c r="C2428" s="69" t="s">
        <v>231</v>
      </c>
      <c r="D2428" s="69" t="s">
        <v>232</v>
      </c>
      <c r="E2428" s="69"/>
      <c r="F2428" s="68">
        <v>0</v>
      </c>
      <c r="G2428" s="68">
        <v>0</v>
      </c>
      <c r="H2428" s="68">
        <v>0</v>
      </c>
      <c r="I2428" s="68">
        <v>0</v>
      </c>
      <c r="J2428" s="68">
        <v>0</v>
      </c>
      <c r="K2428" s="68">
        <v>0</v>
      </c>
      <c r="L2428" s="68">
        <v>0</v>
      </c>
      <c r="M2428" s="68">
        <v>0</v>
      </c>
      <c r="N2428" s="68">
        <v>0</v>
      </c>
    </row>
    <row r="2429" spans="1:14" x14ac:dyDescent="0.25">
      <c r="A2429" s="69" t="s">
        <v>373</v>
      </c>
      <c r="B2429" s="69" t="s">
        <v>374</v>
      </c>
      <c r="C2429" s="69" t="s">
        <v>233</v>
      </c>
      <c r="D2429" s="69" t="s">
        <v>234</v>
      </c>
      <c r="E2429" s="69"/>
      <c r="F2429" s="68">
        <v>0</v>
      </c>
      <c r="G2429" s="68">
        <v>0</v>
      </c>
      <c r="H2429" s="68">
        <v>0</v>
      </c>
      <c r="I2429" s="68">
        <v>0</v>
      </c>
      <c r="J2429" s="68">
        <v>0</v>
      </c>
      <c r="K2429" s="68">
        <v>0</v>
      </c>
      <c r="L2429" s="68">
        <v>0</v>
      </c>
      <c r="M2429" s="68">
        <v>0</v>
      </c>
      <c r="N2429" s="68">
        <v>0</v>
      </c>
    </row>
    <row r="2430" spans="1:14" x14ac:dyDescent="0.25">
      <c r="A2430" s="69" t="s">
        <v>373</v>
      </c>
      <c r="B2430" s="69" t="s">
        <v>374</v>
      </c>
      <c r="C2430" s="69" t="s">
        <v>235</v>
      </c>
      <c r="D2430" s="69" t="s">
        <v>236</v>
      </c>
      <c r="E2430" s="69"/>
      <c r="F2430" s="68">
        <v>0</v>
      </c>
      <c r="G2430" s="68">
        <v>0</v>
      </c>
      <c r="H2430" s="68">
        <v>0</v>
      </c>
      <c r="I2430" s="68">
        <v>0</v>
      </c>
      <c r="J2430" s="68">
        <v>0</v>
      </c>
      <c r="K2430" s="68">
        <v>0</v>
      </c>
      <c r="L2430" s="68">
        <v>0</v>
      </c>
      <c r="M2430" s="68">
        <v>0</v>
      </c>
      <c r="N2430" s="68">
        <v>0</v>
      </c>
    </row>
    <row r="2431" spans="1:14" x14ac:dyDescent="0.25">
      <c r="A2431" s="69" t="s">
        <v>373</v>
      </c>
      <c r="B2431" s="69" t="s">
        <v>374</v>
      </c>
      <c r="C2431" s="69" t="s">
        <v>237</v>
      </c>
      <c r="D2431" s="69" t="s">
        <v>238</v>
      </c>
      <c r="E2431" s="69"/>
      <c r="F2431" s="68">
        <v>0</v>
      </c>
      <c r="G2431" s="68">
        <v>0</v>
      </c>
      <c r="H2431" s="68">
        <v>0</v>
      </c>
      <c r="I2431" s="68">
        <v>0</v>
      </c>
      <c r="J2431" s="68">
        <v>0</v>
      </c>
      <c r="K2431" s="68">
        <v>0</v>
      </c>
      <c r="L2431" s="68">
        <v>0</v>
      </c>
      <c r="M2431" s="68">
        <v>0</v>
      </c>
      <c r="N2431" s="68">
        <v>0</v>
      </c>
    </row>
    <row r="2434" spans="1:14" x14ac:dyDescent="0.25">
      <c r="A2434" s="67" t="s">
        <v>375</v>
      </c>
    </row>
    <row r="2435" spans="1:14" x14ac:dyDescent="0.25">
      <c r="A2435" s="69" t="s">
        <v>0</v>
      </c>
      <c r="B2435" s="69" t="s">
        <v>162</v>
      </c>
      <c r="C2435" s="69" t="s">
        <v>115</v>
      </c>
      <c r="D2435" s="67" t="s">
        <v>129</v>
      </c>
      <c r="E2435" s="67"/>
      <c r="F2435" s="68" t="s">
        <v>163</v>
      </c>
      <c r="G2435" s="68" t="s">
        <v>164</v>
      </c>
      <c r="H2435" s="68" t="s">
        <v>165</v>
      </c>
      <c r="I2435" s="68" t="s">
        <v>166</v>
      </c>
      <c r="J2435" s="68" t="s">
        <v>167</v>
      </c>
      <c r="K2435" s="68" t="s">
        <v>168</v>
      </c>
      <c r="L2435" s="68" t="s">
        <v>169</v>
      </c>
      <c r="M2435" s="68" t="s">
        <v>170</v>
      </c>
      <c r="N2435" s="68" t="s">
        <v>1</v>
      </c>
    </row>
    <row r="2436" spans="1:14" x14ac:dyDescent="0.25">
      <c r="A2436" s="69" t="s">
        <v>376</v>
      </c>
      <c r="B2436" s="69" t="s">
        <v>377</v>
      </c>
      <c r="C2436" s="69" t="s">
        <v>172</v>
      </c>
      <c r="D2436" s="69" t="s">
        <v>173</v>
      </c>
      <c r="E2436" s="69"/>
      <c r="F2436" s="68">
        <v>18336</v>
      </c>
      <c r="G2436" s="68">
        <v>0</v>
      </c>
      <c r="H2436" s="68">
        <v>0</v>
      </c>
      <c r="I2436" s="68">
        <v>0</v>
      </c>
      <c r="J2436" s="68">
        <v>0</v>
      </c>
      <c r="K2436" s="68">
        <v>0</v>
      </c>
      <c r="L2436" s="68">
        <v>0</v>
      </c>
      <c r="M2436" s="68">
        <v>0</v>
      </c>
      <c r="N2436" s="68">
        <v>18336</v>
      </c>
    </row>
    <row r="2437" spans="1:14" x14ac:dyDescent="0.25">
      <c r="A2437" s="69" t="s">
        <v>376</v>
      </c>
      <c r="B2437" s="69" t="s">
        <v>377</v>
      </c>
      <c r="C2437" s="69" t="s">
        <v>174</v>
      </c>
      <c r="D2437" s="69" t="s">
        <v>175</v>
      </c>
      <c r="E2437" s="69"/>
      <c r="F2437" s="68">
        <v>39312</v>
      </c>
      <c r="G2437" s="68">
        <v>0</v>
      </c>
      <c r="H2437" s="68">
        <v>0</v>
      </c>
      <c r="I2437" s="68">
        <v>0</v>
      </c>
      <c r="J2437" s="68">
        <v>3168</v>
      </c>
      <c r="K2437" s="68">
        <v>0</v>
      </c>
      <c r="L2437" s="68">
        <v>0</v>
      </c>
      <c r="M2437" s="68">
        <v>0</v>
      </c>
      <c r="N2437" s="68">
        <v>42480</v>
      </c>
    </row>
    <row r="2438" spans="1:14" x14ac:dyDescent="0.25">
      <c r="A2438" s="69" t="s">
        <v>376</v>
      </c>
      <c r="B2438" s="69" t="s">
        <v>377</v>
      </c>
      <c r="C2438" s="69" t="s">
        <v>176</v>
      </c>
      <c r="D2438" s="69" t="s">
        <v>177</v>
      </c>
      <c r="E2438" s="69"/>
      <c r="F2438" s="68">
        <v>0</v>
      </c>
      <c r="G2438" s="68">
        <v>702624</v>
      </c>
      <c r="H2438" s="68">
        <v>0</v>
      </c>
      <c r="I2438" s="68">
        <v>0</v>
      </c>
      <c r="J2438" s="68">
        <v>0</v>
      </c>
      <c r="K2438" s="68">
        <v>0</v>
      </c>
      <c r="L2438" s="68">
        <v>0</v>
      </c>
      <c r="M2438" s="68">
        <v>0</v>
      </c>
      <c r="N2438" s="68">
        <v>702624</v>
      </c>
    </row>
    <row r="2439" spans="1:14" x14ac:dyDescent="0.25">
      <c r="A2439" s="69" t="s">
        <v>376</v>
      </c>
      <c r="B2439" s="69" t="s">
        <v>377</v>
      </c>
      <c r="C2439" s="69" t="s">
        <v>178</v>
      </c>
      <c r="D2439" s="69" t="s">
        <v>179</v>
      </c>
      <c r="E2439" s="69"/>
      <c r="F2439" s="68">
        <v>63072</v>
      </c>
      <c r="G2439" s="68">
        <v>37008</v>
      </c>
      <c r="H2439" s="68">
        <v>0</v>
      </c>
      <c r="I2439" s="68">
        <v>0</v>
      </c>
      <c r="J2439" s="68">
        <v>182672</v>
      </c>
      <c r="K2439" s="68">
        <v>17600</v>
      </c>
      <c r="L2439" s="68">
        <v>3852</v>
      </c>
      <c r="M2439" s="68">
        <v>0</v>
      </c>
      <c r="N2439" s="68">
        <v>304204</v>
      </c>
    </row>
    <row r="2440" spans="1:14" x14ac:dyDescent="0.25">
      <c r="A2440" s="69" t="s">
        <v>376</v>
      </c>
      <c r="B2440" s="69" t="s">
        <v>377</v>
      </c>
      <c r="C2440" s="69" t="s">
        <v>180</v>
      </c>
      <c r="D2440" s="69" t="s">
        <v>181</v>
      </c>
      <c r="E2440" s="69"/>
      <c r="F2440" s="68">
        <v>0</v>
      </c>
      <c r="G2440" s="68">
        <v>0</v>
      </c>
      <c r="H2440" s="68">
        <v>0</v>
      </c>
      <c r="I2440" s="68">
        <v>0</v>
      </c>
      <c r="J2440" s="68">
        <v>0</v>
      </c>
      <c r="K2440" s="68">
        <v>0</v>
      </c>
      <c r="L2440" s="68">
        <v>0</v>
      </c>
      <c r="M2440" s="68">
        <v>0</v>
      </c>
      <c r="N2440" s="68">
        <v>0</v>
      </c>
    </row>
    <row r="2441" spans="1:14" x14ac:dyDescent="0.25">
      <c r="A2441" s="69" t="s">
        <v>376</v>
      </c>
      <c r="B2441" s="69" t="s">
        <v>377</v>
      </c>
      <c r="C2441" s="69" t="s">
        <v>182</v>
      </c>
      <c r="D2441" s="69" t="s">
        <v>183</v>
      </c>
      <c r="E2441" s="69"/>
      <c r="F2441" s="68">
        <v>55952</v>
      </c>
      <c r="G2441" s="68">
        <v>0</v>
      </c>
      <c r="H2441" s="68">
        <v>0</v>
      </c>
      <c r="I2441" s="68">
        <v>0</v>
      </c>
      <c r="J2441" s="68">
        <v>13088</v>
      </c>
      <c r="K2441" s="68">
        <v>0</v>
      </c>
      <c r="L2441" s="68">
        <v>304</v>
      </c>
      <c r="M2441" s="68">
        <v>0</v>
      </c>
      <c r="N2441" s="68">
        <v>69344</v>
      </c>
    </row>
    <row r="2442" spans="1:14" x14ac:dyDescent="0.25">
      <c r="A2442" s="69" t="s">
        <v>376</v>
      </c>
      <c r="B2442" s="69" t="s">
        <v>377</v>
      </c>
      <c r="C2442" s="69" t="s">
        <v>184</v>
      </c>
      <c r="D2442" s="69" t="s">
        <v>185</v>
      </c>
      <c r="E2442" s="69"/>
      <c r="F2442" s="68">
        <v>0</v>
      </c>
      <c r="G2442" s="68">
        <v>27888</v>
      </c>
      <c r="H2442" s="68">
        <v>0</v>
      </c>
      <c r="I2442" s="68">
        <v>0</v>
      </c>
      <c r="J2442" s="68">
        <v>0</v>
      </c>
      <c r="K2442" s="68">
        <v>209376</v>
      </c>
      <c r="L2442" s="68">
        <v>0</v>
      </c>
      <c r="M2442" s="68">
        <v>324</v>
      </c>
      <c r="N2442" s="68">
        <v>237588</v>
      </c>
    </row>
    <row r="2443" spans="1:14" x14ac:dyDescent="0.25">
      <c r="A2443" s="69" t="s">
        <v>376</v>
      </c>
      <c r="B2443" s="69" t="s">
        <v>377</v>
      </c>
      <c r="C2443" s="69" t="s">
        <v>186</v>
      </c>
      <c r="D2443" s="69" t="s">
        <v>187</v>
      </c>
      <c r="E2443" s="69"/>
      <c r="F2443" s="68">
        <v>0</v>
      </c>
      <c r="G2443" s="68">
        <v>0</v>
      </c>
      <c r="H2443" s="68">
        <v>0</v>
      </c>
      <c r="I2443" s="68">
        <v>0</v>
      </c>
      <c r="J2443" s="68">
        <v>0</v>
      </c>
      <c r="K2443" s="68">
        <v>0</v>
      </c>
      <c r="L2443" s="68">
        <v>0</v>
      </c>
      <c r="M2443" s="68">
        <v>0</v>
      </c>
      <c r="N2443" s="68">
        <v>0</v>
      </c>
    </row>
    <row r="2444" spans="1:14" x14ac:dyDescent="0.25">
      <c r="A2444" s="69" t="s">
        <v>376</v>
      </c>
      <c r="B2444" s="69" t="s">
        <v>377</v>
      </c>
      <c r="C2444" s="69" t="s">
        <v>188</v>
      </c>
      <c r="D2444" s="69" t="s">
        <v>189</v>
      </c>
      <c r="E2444" s="69"/>
      <c r="F2444" s="68">
        <v>70464</v>
      </c>
      <c r="G2444" s="68">
        <v>30912</v>
      </c>
      <c r="H2444" s="68">
        <v>0</v>
      </c>
      <c r="I2444" s="68">
        <v>0</v>
      </c>
      <c r="J2444" s="68">
        <v>74032</v>
      </c>
      <c r="K2444" s="68">
        <v>480</v>
      </c>
      <c r="L2444" s="68">
        <v>18240</v>
      </c>
      <c r="M2444" s="68">
        <v>0</v>
      </c>
      <c r="N2444" s="68">
        <v>194128</v>
      </c>
    </row>
    <row r="2445" spans="1:14" x14ac:dyDescent="0.25">
      <c r="A2445" s="69" t="s">
        <v>376</v>
      </c>
      <c r="B2445" s="69" t="s">
        <v>377</v>
      </c>
      <c r="C2445" s="69" t="s">
        <v>190</v>
      </c>
      <c r="D2445" s="69" t="s">
        <v>191</v>
      </c>
      <c r="E2445" s="69"/>
      <c r="F2445" s="68">
        <v>0</v>
      </c>
      <c r="G2445" s="68">
        <v>10288</v>
      </c>
      <c r="H2445" s="68">
        <v>0</v>
      </c>
      <c r="I2445" s="68">
        <v>0</v>
      </c>
      <c r="J2445" s="68">
        <v>0</v>
      </c>
      <c r="K2445" s="68">
        <v>0</v>
      </c>
      <c r="L2445" s="68">
        <v>0</v>
      </c>
      <c r="M2445" s="68">
        <v>0</v>
      </c>
      <c r="N2445" s="68">
        <v>10288</v>
      </c>
    </row>
    <row r="2446" spans="1:14" x14ac:dyDescent="0.25">
      <c r="A2446" s="69" t="s">
        <v>376</v>
      </c>
      <c r="B2446" s="69" t="s">
        <v>377</v>
      </c>
      <c r="C2446" s="69" t="s">
        <v>192</v>
      </c>
      <c r="D2446" s="69" t="s">
        <v>193</v>
      </c>
      <c r="E2446" s="69"/>
      <c r="F2446" s="68">
        <v>0</v>
      </c>
      <c r="G2446" s="68">
        <v>36288</v>
      </c>
      <c r="H2446" s="68">
        <v>0</v>
      </c>
      <c r="I2446" s="68">
        <v>0</v>
      </c>
      <c r="J2446" s="68">
        <v>0</v>
      </c>
      <c r="K2446" s="68">
        <v>2592</v>
      </c>
      <c r="L2446" s="68">
        <v>0</v>
      </c>
      <c r="M2446" s="68">
        <v>0</v>
      </c>
      <c r="N2446" s="68">
        <v>38880</v>
      </c>
    </row>
    <row r="2447" spans="1:14" x14ac:dyDescent="0.25">
      <c r="A2447" s="69" t="s">
        <v>376</v>
      </c>
      <c r="B2447" s="69" t="s">
        <v>377</v>
      </c>
      <c r="C2447" s="69" t="s">
        <v>194</v>
      </c>
      <c r="D2447" s="69" t="s">
        <v>195</v>
      </c>
      <c r="E2447" s="69"/>
      <c r="F2447" s="68">
        <v>934848</v>
      </c>
      <c r="G2447" s="68">
        <v>0</v>
      </c>
      <c r="H2447" s="68">
        <v>0</v>
      </c>
      <c r="I2447" s="68">
        <v>214992</v>
      </c>
      <c r="J2447" s="68">
        <v>0</v>
      </c>
      <c r="K2447" s="68">
        <v>0</v>
      </c>
      <c r="L2447" s="68">
        <v>0</v>
      </c>
      <c r="M2447" s="68">
        <v>0</v>
      </c>
      <c r="N2447" s="68">
        <v>1149840</v>
      </c>
    </row>
    <row r="2448" spans="1:14" x14ac:dyDescent="0.25">
      <c r="A2448" s="69" t="s">
        <v>376</v>
      </c>
      <c r="B2448" s="69" t="s">
        <v>377</v>
      </c>
      <c r="C2448" s="69" t="s">
        <v>196</v>
      </c>
      <c r="D2448" s="69" t="s">
        <v>197</v>
      </c>
      <c r="E2448" s="69"/>
      <c r="F2448" s="68">
        <v>231696</v>
      </c>
      <c r="G2448" s="68">
        <v>0</v>
      </c>
      <c r="H2448" s="68">
        <v>0</v>
      </c>
      <c r="I2448" s="68">
        <v>0</v>
      </c>
      <c r="J2448" s="68">
        <v>73680</v>
      </c>
      <c r="K2448" s="68">
        <v>0</v>
      </c>
      <c r="L2448" s="68">
        <v>368</v>
      </c>
      <c r="M2448" s="68">
        <v>0</v>
      </c>
      <c r="N2448" s="68">
        <v>305744</v>
      </c>
    </row>
    <row r="2449" spans="1:14" x14ac:dyDescent="0.25">
      <c r="A2449" s="69" t="s">
        <v>376</v>
      </c>
      <c r="B2449" s="69" t="s">
        <v>377</v>
      </c>
      <c r="C2449" s="69" t="s">
        <v>198</v>
      </c>
      <c r="D2449" s="69" t="s">
        <v>199</v>
      </c>
      <c r="E2449" s="69"/>
      <c r="F2449" s="68">
        <v>0</v>
      </c>
      <c r="G2449" s="68">
        <v>0</v>
      </c>
      <c r="H2449" s="68">
        <v>0</v>
      </c>
      <c r="I2449" s="68">
        <v>0</v>
      </c>
      <c r="J2449" s="68">
        <v>0</v>
      </c>
      <c r="K2449" s="68">
        <v>230704</v>
      </c>
      <c r="L2449" s="68">
        <v>0</v>
      </c>
      <c r="M2449" s="68">
        <v>0</v>
      </c>
      <c r="N2449" s="68">
        <v>230704</v>
      </c>
    </row>
    <row r="2450" spans="1:14" x14ac:dyDescent="0.25">
      <c r="A2450" s="69" t="s">
        <v>376</v>
      </c>
      <c r="B2450" s="69" t="s">
        <v>377</v>
      </c>
      <c r="C2450" s="69" t="s">
        <v>200</v>
      </c>
      <c r="D2450" s="69" t="s">
        <v>201</v>
      </c>
      <c r="E2450" s="69"/>
      <c r="F2450" s="68">
        <v>0</v>
      </c>
      <c r="G2450" s="68">
        <v>0</v>
      </c>
      <c r="H2450" s="68">
        <v>0</v>
      </c>
      <c r="I2450" s="68">
        <v>0</v>
      </c>
      <c r="J2450" s="68">
        <v>0</v>
      </c>
      <c r="K2450" s="68">
        <v>0</v>
      </c>
      <c r="L2450" s="68">
        <v>0</v>
      </c>
      <c r="M2450" s="68">
        <v>0</v>
      </c>
      <c r="N2450" s="68">
        <v>0</v>
      </c>
    </row>
    <row r="2451" spans="1:14" x14ac:dyDescent="0.25">
      <c r="A2451" s="69" t="s">
        <v>376</v>
      </c>
      <c r="B2451" s="69" t="s">
        <v>377</v>
      </c>
      <c r="C2451" s="69" t="s">
        <v>202</v>
      </c>
      <c r="D2451" s="69" t="s">
        <v>203</v>
      </c>
      <c r="E2451" s="69"/>
      <c r="F2451" s="68">
        <v>32688</v>
      </c>
      <c r="G2451" s="68">
        <v>0</v>
      </c>
      <c r="H2451" s="68">
        <v>0</v>
      </c>
      <c r="I2451" s="68">
        <v>0</v>
      </c>
      <c r="J2451" s="68">
        <v>0</v>
      </c>
      <c r="K2451" s="68">
        <v>90032</v>
      </c>
      <c r="L2451" s="68">
        <v>0</v>
      </c>
      <c r="M2451" s="68">
        <v>168</v>
      </c>
      <c r="N2451" s="68">
        <v>122888</v>
      </c>
    </row>
    <row r="2452" spans="1:14" x14ac:dyDescent="0.25">
      <c r="A2452" s="69" t="s">
        <v>376</v>
      </c>
      <c r="B2452" s="69" t="s">
        <v>377</v>
      </c>
      <c r="C2452" s="69" t="s">
        <v>204</v>
      </c>
      <c r="D2452" s="69" t="s">
        <v>205</v>
      </c>
      <c r="E2452" s="69"/>
      <c r="F2452" s="68">
        <v>0</v>
      </c>
      <c r="G2452" s="68">
        <v>0</v>
      </c>
      <c r="H2452" s="68">
        <v>0</v>
      </c>
      <c r="I2452" s="68">
        <v>0</v>
      </c>
      <c r="J2452" s="68">
        <v>0</v>
      </c>
      <c r="K2452" s="68">
        <v>0</v>
      </c>
      <c r="L2452" s="68">
        <v>0</v>
      </c>
      <c r="M2452" s="68">
        <v>0</v>
      </c>
      <c r="N2452" s="68">
        <v>0</v>
      </c>
    </row>
    <row r="2453" spans="1:14" x14ac:dyDescent="0.25">
      <c r="A2453" s="69" t="s">
        <v>376</v>
      </c>
      <c r="B2453" s="69" t="s">
        <v>377</v>
      </c>
      <c r="C2453" s="69" t="s">
        <v>206</v>
      </c>
      <c r="D2453" s="69" t="s">
        <v>207</v>
      </c>
      <c r="E2453" s="69"/>
      <c r="F2453" s="68">
        <v>0</v>
      </c>
      <c r="G2453" s="68">
        <v>0</v>
      </c>
      <c r="H2453" s="68">
        <v>0</v>
      </c>
      <c r="I2453" s="68">
        <v>0</v>
      </c>
      <c r="J2453" s="68">
        <v>0</v>
      </c>
      <c r="K2453" s="68">
        <v>0</v>
      </c>
      <c r="L2453" s="68">
        <v>0</v>
      </c>
      <c r="M2453" s="68">
        <v>0</v>
      </c>
      <c r="N2453" s="68">
        <v>0</v>
      </c>
    </row>
    <row r="2454" spans="1:14" x14ac:dyDescent="0.25">
      <c r="A2454" s="69" t="s">
        <v>376</v>
      </c>
      <c r="B2454" s="69" t="s">
        <v>377</v>
      </c>
      <c r="C2454" s="69" t="s">
        <v>208</v>
      </c>
      <c r="D2454" s="69" t="s">
        <v>209</v>
      </c>
      <c r="E2454" s="69"/>
      <c r="F2454" s="68">
        <v>0</v>
      </c>
      <c r="G2454" s="68">
        <v>498304</v>
      </c>
      <c r="H2454" s="68">
        <v>329568</v>
      </c>
      <c r="I2454" s="68">
        <v>0</v>
      </c>
      <c r="J2454" s="68">
        <v>0</v>
      </c>
      <c r="K2454" s="68">
        <v>0</v>
      </c>
      <c r="L2454" s="68">
        <v>0</v>
      </c>
      <c r="M2454" s="68">
        <v>0</v>
      </c>
      <c r="N2454" s="68">
        <v>827872</v>
      </c>
    </row>
    <row r="2455" spans="1:14" x14ac:dyDescent="0.25">
      <c r="A2455" s="69" t="s">
        <v>376</v>
      </c>
      <c r="B2455" s="69" t="s">
        <v>377</v>
      </c>
      <c r="C2455" s="69" t="s">
        <v>210</v>
      </c>
      <c r="D2455" s="69" t="s">
        <v>211</v>
      </c>
      <c r="E2455" s="69"/>
      <c r="F2455" s="68">
        <v>0</v>
      </c>
      <c r="G2455" s="68">
        <v>0</v>
      </c>
      <c r="H2455" s="68">
        <v>0</v>
      </c>
      <c r="I2455" s="68">
        <v>0</v>
      </c>
      <c r="J2455" s="68">
        <v>0</v>
      </c>
      <c r="K2455" s="68">
        <v>0</v>
      </c>
      <c r="L2455" s="68">
        <v>0</v>
      </c>
      <c r="M2455" s="68">
        <v>0</v>
      </c>
      <c r="N2455" s="68">
        <v>0</v>
      </c>
    </row>
    <row r="2456" spans="1:14" x14ac:dyDescent="0.25">
      <c r="A2456" s="69" t="s">
        <v>376</v>
      </c>
      <c r="B2456" s="69" t="s">
        <v>377</v>
      </c>
      <c r="C2456" s="69" t="s">
        <v>212</v>
      </c>
      <c r="D2456" s="69" t="s">
        <v>213</v>
      </c>
      <c r="E2456" s="69"/>
      <c r="F2456" s="68">
        <v>0</v>
      </c>
      <c r="G2456" s="68">
        <v>0</v>
      </c>
      <c r="H2456" s="68">
        <v>0</v>
      </c>
      <c r="I2456" s="68">
        <v>0</v>
      </c>
      <c r="J2456" s="68">
        <v>0</v>
      </c>
      <c r="K2456" s="68">
        <v>0</v>
      </c>
      <c r="L2456" s="68">
        <v>0</v>
      </c>
      <c r="M2456" s="68">
        <v>0</v>
      </c>
      <c r="N2456" s="68">
        <v>0</v>
      </c>
    </row>
    <row r="2457" spans="1:14" x14ac:dyDescent="0.25">
      <c r="A2457" s="69" t="s">
        <v>376</v>
      </c>
      <c r="B2457" s="69" t="s">
        <v>377</v>
      </c>
      <c r="C2457" s="69" t="s">
        <v>214</v>
      </c>
      <c r="D2457" s="69" t="s">
        <v>215</v>
      </c>
      <c r="E2457" s="69"/>
      <c r="F2457" s="68">
        <v>0</v>
      </c>
      <c r="G2457" s="68">
        <v>0</v>
      </c>
      <c r="H2457" s="68">
        <v>0</v>
      </c>
      <c r="I2457" s="68">
        <v>0</v>
      </c>
      <c r="J2457" s="68">
        <v>10800</v>
      </c>
      <c r="K2457" s="68">
        <v>0</v>
      </c>
      <c r="L2457" s="68">
        <v>0</v>
      </c>
      <c r="M2457" s="68">
        <v>0</v>
      </c>
      <c r="N2457" s="68">
        <v>10800</v>
      </c>
    </row>
    <row r="2458" spans="1:14" x14ac:dyDescent="0.25">
      <c r="A2458" s="69" t="s">
        <v>376</v>
      </c>
      <c r="B2458" s="69" t="s">
        <v>377</v>
      </c>
      <c r="C2458" s="69" t="s">
        <v>216</v>
      </c>
      <c r="D2458" s="69" t="s">
        <v>217</v>
      </c>
      <c r="E2458" s="69"/>
      <c r="F2458" s="68">
        <v>76848</v>
      </c>
      <c r="G2458" s="68">
        <v>0</v>
      </c>
      <c r="H2458" s="68">
        <v>0</v>
      </c>
      <c r="I2458" s="68">
        <v>0</v>
      </c>
      <c r="J2458" s="68">
        <v>0</v>
      </c>
      <c r="K2458" s="68">
        <v>0</v>
      </c>
      <c r="L2458" s="68">
        <v>0</v>
      </c>
      <c r="M2458" s="68">
        <v>0</v>
      </c>
      <c r="N2458" s="68">
        <v>76848</v>
      </c>
    </row>
    <row r="2459" spans="1:14" x14ac:dyDescent="0.25">
      <c r="A2459" s="69" t="s">
        <v>376</v>
      </c>
      <c r="B2459" s="69" t="s">
        <v>377</v>
      </c>
      <c r="C2459" s="69" t="s">
        <v>218</v>
      </c>
      <c r="D2459" s="69" t="s">
        <v>219</v>
      </c>
      <c r="E2459" s="69"/>
      <c r="F2459" s="68">
        <v>96576</v>
      </c>
      <c r="G2459" s="68">
        <v>0</v>
      </c>
      <c r="H2459" s="68">
        <v>0</v>
      </c>
      <c r="I2459" s="68">
        <v>0</v>
      </c>
      <c r="J2459" s="68">
        <v>118720</v>
      </c>
      <c r="K2459" s="68">
        <v>0</v>
      </c>
      <c r="L2459" s="68">
        <v>129895</v>
      </c>
      <c r="M2459" s="68">
        <v>0</v>
      </c>
      <c r="N2459" s="68">
        <v>345191</v>
      </c>
    </row>
    <row r="2460" spans="1:14" x14ac:dyDescent="0.25">
      <c r="A2460" s="69" t="s">
        <v>376</v>
      </c>
      <c r="B2460" s="69" t="s">
        <v>377</v>
      </c>
      <c r="C2460" s="69" t="s">
        <v>220</v>
      </c>
      <c r="D2460" s="69" t="s">
        <v>221</v>
      </c>
      <c r="E2460" s="69"/>
      <c r="F2460" s="68">
        <v>1374432</v>
      </c>
      <c r="G2460" s="68">
        <v>0</v>
      </c>
      <c r="H2460" s="68">
        <v>0</v>
      </c>
      <c r="I2460" s="68">
        <v>0</v>
      </c>
      <c r="J2460" s="68">
        <v>12576</v>
      </c>
      <c r="K2460" s="68">
        <v>0</v>
      </c>
      <c r="L2460" s="68">
        <v>0</v>
      </c>
      <c r="M2460" s="68">
        <v>0</v>
      </c>
      <c r="N2460" s="68">
        <v>1387008</v>
      </c>
    </row>
    <row r="2461" spans="1:14" x14ac:dyDescent="0.25">
      <c r="A2461" s="69" t="s">
        <v>376</v>
      </c>
      <c r="B2461" s="69" t="s">
        <v>377</v>
      </c>
      <c r="C2461" s="69" t="s">
        <v>222</v>
      </c>
      <c r="D2461" s="69" t="s">
        <v>223</v>
      </c>
      <c r="E2461" s="69"/>
      <c r="F2461" s="68">
        <v>310896</v>
      </c>
      <c r="G2461" s="68">
        <v>0</v>
      </c>
      <c r="H2461" s="68">
        <v>0</v>
      </c>
      <c r="I2461" s="68">
        <v>0</v>
      </c>
      <c r="J2461" s="68">
        <v>46272</v>
      </c>
      <c r="K2461" s="68">
        <v>0</v>
      </c>
      <c r="L2461" s="68">
        <v>0</v>
      </c>
      <c r="M2461" s="68">
        <v>0</v>
      </c>
      <c r="N2461" s="68">
        <v>357168</v>
      </c>
    </row>
    <row r="2462" spans="1:14" x14ac:dyDescent="0.25">
      <c r="A2462" s="69" t="s">
        <v>376</v>
      </c>
      <c r="B2462" s="69" t="s">
        <v>377</v>
      </c>
      <c r="C2462" s="69" t="s">
        <v>224</v>
      </c>
      <c r="D2462" s="69" t="s">
        <v>225</v>
      </c>
      <c r="E2462" s="69"/>
      <c r="F2462" s="68">
        <v>0</v>
      </c>
      <c r="G2462" s="68">
        <v>0</v>
      </c>
      <c r="H2462" s="68">
        <v>0</v>
      </c>
      <c r="I2462" s="68">
        <v>0</v>
      </c>
      <c r="J2462" s="68">
        <v>0</v>
      </c>
      <c r="K2462" s="68">
        <v>0</v>
      </c>
      <c r="L2462" s="68">
        <v>0</v>
      </c>
      <c r="M2462" s="68">
        <v>0</v>
      </c>
      <c r="N2462" s="68">
        <v>0</v>
      </c>
    </row>
    <row r="2463" spans="1:14" x14ac:dyDescent="0.25">
      <c r="A2463" s="69" t="s">
        <v>376</v>
      </c>
      <c r="B2463" s="69" t="s">
        <v>377</v>
      </c>
      <c r="C2463" s="69" t="s">
        <v>226</v>
      </c>
      <c r="D2463" s="69" t="s">
        <v>227</v>
      </c>
      <c r="E2463" s="69"/>
      <c r="F2463" s="68">
        <v>3305120</v>
      </c>
      <c r="G2463" s="68">
        <v>1343312</v>
      </c>
      <c r="H2463" s="68">
        <v>329568</v>
      </c>
      <c r="I2463" s="68">
        <v>214992</v>
      </c>
      <c r="J2463" s="68">
        <v>535008</v>
      </c>
      <c r="K2463" s="68">
        <v>550784</v>
      </c>
      <c r="L2463" s="68">
        <v>152659</v>
      </c>
      <c r="M2463" s="68">
        <v>492</v>
      </c>
      <c r="N2463" s="68">
        <v>6431935</v>
      </c>
    </row>
    <row r="2464" spans="1:14" x14ac:dyDescent="0.25">
      <c r="D2464" s="67" t="s">
        <v>228</v>
      </c>
      <c r="E2464" s="67"/>
    </row>
    <row r="2465" spans="1:14" x14ac:dyDescent="0.25">
      <c r="A2465" s="69" t="s">
        <v>376</v>
      </c>
      <c r="B2465" s="69" t="s">
        <v>377</v>
      </c>
      <c r="C2465" s="69" t="s">
        <v>229</v>
      </c>
      <c r="D2465" s="69" t="s">
        <v>230</v>
      </c>
      <c r="E2465" s="69"/>
      <c r="F2465" s="68">
        <v>0</v>
      </c>
      <c r="G2465" s="68">
        <v>0</v>
      </c>
      <c r="H2465" s="68">
        <v>0</v>
      </c>
      <c r="I2465" s="68">
        <v>0</v>
      </c>
      <c r="J2465" s="68">
        <v>0</v>
      </c>
      <c r="K2465" s="68">
        <v>0</v>
      </c>
      <c r="L2465" s="68">
        <v>0</v>
      </c>
      <c r="M2465" s="68">
        <v>0</v>
      </c>
      <c r="N2465" s="68">
        <v>0</v>
      </c>
    </row>
    <row r="2466" spans="1:14" x14ac:dyDescent="0.25">
      <c r="A2466" s="69" t="s">
        <v>376</v>
      </c>
      <c r="B2466" s="69" t="s">
        <v>377</v>
      </c>
      <c r="C2466" s="69" t="s">
        <v>231</v>
      </c>
      <c r="D2466" s="69" t="s">
        <v>232</v>
      </c>
      <c r="E2466" s="69"/>
      <c r="F2466" s="68">
        <v>0</v>
      </c>
      <c r="G2466" s="68">
        <v>0</v>
      </c>
      <c r="H2466" s="68">
        <v>0</v>
      </c>
      <c r="I2466" s="68">
        <v>0</v>
      </c>
      <c r="J2466" s="68">
        <v>0</v>
      </c>
      <c r="K2466" s="68">
        <v>0</v>
      </c>
      <c r="L2466" s="68">
        <v>0</v>
      </c>
      <c r="M2466" s="68">
        <v>0</v>
      </c>
      <c r="N2466" s="68">
        <v>0</v>
      </c>
    </row>
    <row r="2467" spans="1:14" x14ac:dyDescent="0.25">
      <c r="A2467" s="69" t="s">
        <v>376</v>
      </c>
      <c r="B2467" s="69" t="s">
        <v>377</v>
      </c>
      <c r="C2467" s="69" t="s">
        <v>233</v>
      </c>
      <c r="D2467" s="69" t="s">
        <v>234</v>
      </c>
      <c r="E2467" s="69"/>
      <c r="F2467" s="68">
        <v>0</v>
      </c>
      <c r="G2467" s="68">
        <v>0</v>
      </c>
      <c r="H2467" s="68">
        <v>0</v>
      </c>
      <c r="I2467" s="68">
        <v>0</v>
      </c>
      <c r="J2467" s="68">
        <v>0</v>
      </c>
      <c r="K2467" s="68">
        <v>0</v>
      </c>
      <c r="L2467" s="68">
        <v>0</v>
      </c>
      <c r="M2467" s="68">
        <v>0</v>
      </c>
      <c r="N2467" s="68">
        <v>0</v>
      </c>
    </row>
    <row r="2468" spans="1:14" x14ac:dyDescent="0.25">
      <c r="A2468" s="69" t="s">
        <v>376</v>
      </c>
      <c r="B2468" s="69" t="s">
        <v>377</v>
      </c>
      <c r="C2468" s="69" t="s">
        <v>235</v>
      </c>
      <c r="D2468" s="69" t="s">
        <v>236</v>
      </c>
      <c r="E2468" s="69"/>
      <c r="F2468" s="68">
        <v>0</v>
      </c>
      <c r="G2468" s="68">
        <v>0</v>
      </c>
      <c r="H2468" s="68">
        <v>0</v>
      </c>
      <c r="I2468" s="68">
        <v>0</v>
      </c>
      <c r="J2468" s="68">
        <v>0</v>
      </c>
      <c r="K2468" s="68">
        <v>0</v>
      </c>
      <c r="L2468" s="68">
        <v>0</v>
      </c>
      <c r="M2468" s="68">
        <v>0</v>
      </c>
      <c r="N2468" s="68">
        <v>0</v>
      </c>
    </row>
    <row r="2469" spans="1:14" x14ac:dyDescent="0.25">
      <c r="A2469" s="69" t="s">
        <v>376</v>
      </c>
      <c r="B2469" s="69" t="s">
        <v>377</v>
      </c>
      <c r="C2469" s="69" t="s">
        <v>237</v>
      </c>
      <c r="D2469" s="69" t="s">
        <v>238</v>
      </c>
      <c r="E2469" s="69"/>
      <c r="F2469" s="68">
        <v>0</v>
      </c>
      <c r="G2469" s="68">
        <v>0</v>
      </c>
      <c r="H2469" s="68">
        <v>0</v>
      </c>
      <c r="I2469" s="68">
        <v>0</v>
      </c>
      <c r="J2469" s="68">
        <v>0</v>
      </c>
      <c r="K2469" s="68">
        <v>0</v>
      </c>
      <c r="L2469" s="68">
        <v>0</v>
      </c>
      <c r="M2469" s="68">
        <v>0</v>
      </c>
      <c r="N2469" s="68">
        <v>0</v>
      </c>
    </row>
    <row r="2472" spans="1:14" x14ac:dyDescent="0.25">
      <c r="A2472" s="67" t="s">
        <v>378</v>
      </c>
    </row>
    <row r="2473" spans="1:14" x14ac:dyDescent="0.25">
      <c r="A2473" s="69" t="s">
        <v>0</v>
      </c>
      <c r="B2473" s="69" t="s">
        <v>162</v>
      </c>
      <c r="C2473" s="69" t="s">
        <v>115</v>
      </c>
      <c r="D2473" s="67" t="s">
        <v>129</v>
      </c>
      <c r="E2473" s="67"/>
      <c r="F2473" s="68" t="s">
        <v>163</v>
      </c>
      <c r="G2473" s="68" t="s">
        <v>164</v>
      </c>
      <c r="H2473" s="68" t="s">
        <v>165</v>
      </c>
      <c r="I2473" s="68" t="s">
        <v>166</v>
      </c>
      <c r="J2473" s="68" t="s">
        <v>167</v>
      </c>
      <c r="K2473" s="68" t="s">
        <v>168</v>
      </c>
      <c r="L2473" s="68" t="s">
        <v>169</v>
      </c>
      <c r="M2473" s="68" t="s">
        <v>170</v>
      </c>
      <c r="N2473" s="68" t="s">
        <v>1</v>
      </c>
    </row>
    <row r="2474" spans="1:14" x14ac:dyDescent="0.25">
      <c r="A2474" s="69" t="s">
        <v>379</v>
      </c>
      <c r="B2474" s="69" t="s">
        <v>380</v>
      </c>
      <c r="C2474" s="69" t="s">
        <v>172</v>
      </c>
      <c r="D2474" s="69" t="s">
        <v>173</v>
      </c>
      <c r="E2474" s="69"/>
      <c r="F2474" s="68">
        <v>3312</v>
      </c>
      <c r="G2474" s="68">
        <v>0</v>
      </c>
      <c r="H2474" s="68">
        <v>0</v>
      </c>
      <c r="I2474" s="68">
        <v>0</v>
      </c>
      <c r="J2474" s="68">
        <v>0</v>
      </c>
      <c r="K2474" s="68">
        <v>0</v>
      </c>
      <c r="L2474" s="68">
        <v>0</v>
      </c>
      <c r="M2474" s="68">
        <v>0</v>
      </c>
      <c r="N2474" s="68">
        <v>3312</v>
      </c>
    </row>
    <row r="2475" spans="1:14" x14ac:dyDescent="0.25">
      <c r="A2475" s="69" t="s">
        <v>379</v>
      </c>
      <c r="B2475" s="69" t="s">
        <v>380</v>
      </c>
      <c r="C2475" s="69" t="s">
        <v>174</v>
      </c>
      <c r="D2475" s="69" t="s">
        <v>175</v>
      </c>
      <c r="E2475" s="69"/>
      <c r="F2475" s="68">
        <v>0</v>
      </c>
      <c r="G2475" s="68">
        <v>0</v>
      </c>
      <c r="H2475" s="68">
        <v>0</v>
      </c>
      <c r="I2475" s="68">
        <v>0</v>
      </c>
      <c r="J2475" s="68">
        <v>107520</v>
      </c>
      <c r="K2475" s="68">
        <v>0</v>
      </c>
      <c r="L2475" s="68">
        <v>14565</v>
      </c>
      <c r="M2475" s="68">
        <v>0</v>
      </c>
      <c r="N2475" s="68">
        <v>122085</v>
      </c>
    </row>
    <row r="2476" spans="1:14" x14ac:dyDescent="0.25">
      <c r="A2476" s="69" t="s">
        <v>379</v>
      </c>
      <c r="B2476" s="69" t="s">
        <v>380</v>
      </c>
      <c r="C2476" s="69" t="s">
        <v>176</v>
      </c>
      <c r="D2476" s="69" t="s">
        <v>177</v>
      </c>
      <c r="E2476" s="69"/>
      <c r="F2476" s="68">
        <v>0</v>
      </c>
      <c r="G2476" s="68">
        <v>544848</v>
      </c>
      <c r="H2476" s="68">
        <v>0</v>
      </c>
      <c r="I2476" s="68">
        <v>0</v>
      </c>
      <c r="J2476" s="68">
        <v>1008</v>
      </c>
      <c r="K2476" s="68">
        <v>0</v>
      </c>
      <c r="L2476" s="68">
        <v>0</v>
      </c>
      <c r="M2476" s="68">
        <v>0</v>
      </c>
      <c r="N2476" s="68">
        <v>545856</v>
      </c>
    </row>
    <row r="2477" spans="1:14" x14ac:dyDescent="0.25">
      <c r="A2477" s="69" t="s">
        <v>379</v>
      </c>
      <c r="B2477" s="69" t="s">
        <v>380</v>
      </c>
      <c r="C2477" s="69" t="s">
        <v>178</v>
      </c>
      <c r="D2477" s="69" t="s">
        <v>179</v>
      </c>
      <c r="E2477" s="69"/>
      <c r="F2477" s="68">
        <v>15936</v>
      </c>
      <c r="G2477" s="68">
        <v>12528</v>
      </c>
      <c r="H2477" s="68">
        <v>0</v>
      </c>
      <c r="I2477" s="68">
        <v>0</v>
      </c>
      <c r="J2477" s="68">
        <v>75344</v>
      </c>
      <c r="K2477" s="68">
        <v>74592</v>
      </c>
      <c r="L2477" s="68">
        <v>1298</v>
      </c>
      <c r="M2477" s="68">
        <v>400</v>
      </c>
      <c r="N2477" s="68">
        <v>180098</v>
      </c>
    </row>
    <row r="2478" spans="1:14" x14ac:dyDescent="0.25">
      <c r="A2478" s="69" t="s">
        <v>379</v>
      </c>
      <c r="B2478" s="69" t="s">
        <v>380</v>
      </c>
      <c r="C2478" s="69" t="s">
        <v>180</v>
      </c>
      <c r="D2478" s="69" t="s">
        <v>181</v>
      </c>
      <c r="E2478" s="69"/>
      <c r="F2478" s="68">
        <v>0</v>
      </c>
      <c r="G2478" s="68">
        <v>0</v>
      </c>
      <c r="H2478" s="68">
        <v>0</v>
      </c>
      <c r="I2478" s="68">
        <v>0</v>
      </c>
      <c r="J2478" s="68">
        <v>0</v>
      </c>
      <c r="K2478" s="68">
        <v>0</v>
      </c>
      <c r="L2478" s="68">
        <v>0</v>
      </c>
      <c r="M2478" s="68">
        <v>0</v>
      </c>
      <c r="N2478" s="68">
        <v>0</v>
      </c>
    </row>
    <row r="2479" spans="1:14" x14ac:dyDescent="0.25">
      <c r="A2479" s="69" t="s">
        <v>379</v>
      </c>
      <c r="B2479" s="69" t="s">
        <v>380</v>
      </c>
      <c r="C2479" s="69" t="s">
        <v>182</v>
      </c>
      <c r="D2479" s="69" t="s">
        <v>183</v>
      </c>
      <c r="E2479" s="69"/>
      <c r="F2479" s="68">
        <v>0</v>
      </c>
      <c r="G2479" s="68">
        <v>0</v>
      </c>
      <c r="H2479" s="68">
        <v>0</v>
      </c>
      <c r="I2479" s="68">
        <v>0</v>
      </c>
      <c r="J2479" s="68">
        <v>768</v>
      </c>
      <c r="K2479" s="68">
        <v>0</v>
      </c>
      <c r="L2479" s="68">
        <v>0</v>
      </c>
      <c r="M2479" s="68">
        <v>0</v>
      </c>
      <c r="N2479" s="68">
        <v>768</v>
      </c>
    </row>
    <row r="2480" spans="1:14" x14ac:dyDescent="0.25">
      <c r="A2480" s="69" t="s">
        <v>379</v>
      </c>
      <c r="B2480" s="69" t="s">
        <v>380</v>
      </c>
      <c r="C2480" s="69" t="s">
        <v>184</v>
      </c>
      <c r="D2480" s="69" t="s">
        <v>185</v>
      </c>
      <c r="E2480" s="69"/>
      <c r="F2480" s="68">
        <v>0</v>
      </c>
      <c r="G2480" s="68">
        <v>28304</v>
      </c>
      <c r="H2480" s="68">
        <v>0</v>
      </c>
      <c r="I2480" s="68">
        <v>0</v>
      </c>
      <c r="J2480" s="68">
        <v>0</v>
      </c>
      <c r="K2480" s="68">
        <v>81424</v>
      </c>
      <c r="L2480" s="68">
        <v>0</v>
      </c>
      <c r="M2480" s="68">
        <v>0</v>
      </c>
      <c r="N2480" s="68">
        <v>109728</v>
      </c>
    </row>
    <row r="2481" spans="1:14" x14ac:dyDescent="0.25">
      <c r="A2481" s="69" t="s">
        <v>379</v>
      </c>
      <c r="B2481" s="69" t="s">
        <v>380</v>
      </c>
      <c r="C2481" s="69" t="s">
        <v>186</v>
      </c>
      <c r="D2481" s="69" t="s">
        <v>187</v>
      </c>
      <c r="E2481" s="69"/>
      <c r="F2481" s="68">
        <v>0</v>
      </c>
      <c r="G2481" s="68">
        <v>0</v>
      </c>
      <c r="H2481" s="68">
        <v>0</v>
      </c>
      <c r="I2481" s="68">
        <v>0</v>
      </c>
      <c r="J2481" s="68">
        <v>50112</v>
      </c>
      <c r="K2481" s="68">
        <v>0</v>
      </c>
      <c r="L2481" s="68">
        <v>1536</v>
      </c>
      <c r="M2481" s="68">
        <v>0</v>
      </c>
      <c r="N2481" s="68">
        <v>51648</v>
      </c>
    </row>
    <row r="2482" spans="1:14" x14ac:dyDescent="0.25">
      <c r="A2482" s="69" t="s">
        <v>379</v>
      </c>
      <c r="B2482" s="69" t="s">
        <v>380</v>
      </c>
      <c r="C2482" s="69" t="s">
        <v>188</v>
      </c>
      <c r="D2482" s="69" t="s">
        <v>189</v>
      </c>
      <c r="E2482" s="69"/>
      <c r="F2482" s="68">
        <v>27840</v>
      </c>
      <c r="G2482" s="68">
        <v>10432</v>
      </c>
      <c r="H2482" s="68">
        <v>0</v>
      </c>
      <c r="I2482" s="68">
        <v>0</v>
      </c>
      <c r="J2482" s="68">
        <v>136656</v>
      </c>
      <c r="K2482" s="68">
        <v>0</v>
      </c>
      <c r="L2482" s="68">
        <v>598</v>
      </c>
      <c r="M2482" s="68">
        <v>0</v>
      </c>
      <c r="N2482" s="68">
        <v>175526</v>
      </c>
    </row>
    <row r="2483" spans="1:14" x14ac:dyDescent="0.25">
      <c r="A2483" s="69" t="s">
        <v>379</v>
      </c>
      <c r="B2483" s="69" t="s">
        <v>380</v>
      </c>
      <c r="C2483" s="69" t="s">
        <v>190</v>
      </c>
      <c r="D2483" s="69" t="s">
        <v>191</v>
      </c>
      <c r="E2483" s="69"/>
      <c r="F2483" s="68">
        <v>0</v>
      </c>
      <c r="G2483" s="68">
        <v>3264</v>
      </c>
      <c r="H2483" s="68">
        <v>0</v>
      </c>
      <c r="I2483" s="68">
        <v>0</v>
      </c>
      <c r="J2483" s="68">
        <v>0</v>
      </c>
      <c r="K2483" s="68">
        <v>0</v>
      </c>
      <c r="L2483" s="68">
        <v>0</v>
      </c>
      <c r="M2483" s="68">
        <v>0</v>
      </c>
      <c r="N2483" s="68">
        <v>3264</v>
      </c>
    </row>
    <row r="2484" spans="1:14" x14ac:dyDescent="0.25">
      <c r="A2484" s="69" t="s">
        <v>379</v>
      </c>
      <c r="B2484" s="69" t="s">
        <v>380</v>
      </c>
      <c r="C2484" s="69" t="s">
        <v>192</v>
      </c>
      <c r="D2484" s="69" t="s">
        <v>193</v>
      </c>
      <c r="E2484" s="69"/>
      <c r="F2484" s="68">
        <v>0</v>
      </c>
      <c r="G2484" s="68">
        <v>3648</v>
      </c>
      <c r="H2484" s="68">
        <v>0</v>
      </c>
      <c r="I2484" s="68">
        <v>0</v>
      </c>
      <c r="J2484" s="68">
        <v>0</v>
      </c>
      <c r="K2484" s="68">
        <v>157696</v>
      </c>
      <c r="L2484" s="68">
        <v>0</v>
      </c>
      <c r="M2484" s="68">
        <v>9093</v>
      </c>
      <c r="N2484" s="68">
        <v>170437</v>
      </c>
    </row>
    <row r="2485" spans="1:14" x14ac:dyDescent="0.25">
      <c r="A2485" s="69" t="s">
        <v>379</v>
      </c>
      <c r="B2485" s="69" t="s">
        <v>380</v>
      </c>
      <c r="C2485" s="69" t="s">
        <v>194</v>
      </c>
      <c r="D2485" s="69" t="s">
        <v>195</v>
      </c>
      <c r="E2485" s="69"/>
      <c r="F2485" s="68">
        <v>414576</v>
      </c>
      <c r="G2485" s="68">
        <v>0</v>
      </c>
      <c r="H2485" s="68">
        <v>0</v>
      </c>
      <c r="I2485" s="68">
        <v>95976</v>
      </c>
      <c r="J2485" s="68">
        <v>0</v>
      </c>
      <c r="K2485" s="68">
        <v>0</v>
      </c>
      <c r="L2485" s="68">
        <v>0</v>
      </c>
      <c r="M2485" s="68">
        <v>0</v>
      </c>
      <c r="N2485" s="68">
        <v>510552</v>
      </c>
    </row>
    <row r="2486" spans="1:14" x14ac:dyDescent="0.25">
      <c r="A2486" s="69" t="s">
        <v>379</v>
      </c>
      <c r="B2486" s="69" t="s">
        <v>380</v>
      </c>
      <c r="C2486" s="69" t="s">
        <v>196</v>
      </c>
      <c r="D2486" s="69" t="s">
        <v>197</v>
      </c>
      <c r="E2486" s="69"/>
      <c r="F2486" s="68">
        <v>99040</v>
      </c>
      <c r="G2486" s="68">
        <v>0</v>
      </c>
      <c r="H2486" s="68">
        <v>0</v>
      </c>
      <c r="I2486" s="68">
        <v>0</v>
      </c>
      <c r="J2486" s="68">
        <v>0</v>
      </c>
      <c r="K2486" s="68">
        <v>0</v>
      </c>
      <c r="L2486" s="68">
        <v>0</v>
      </c>
      <c r="M2486" s="68">
        <v>0</v>
      </c>
      <c r="N2486" s="68">
        <v>99040</v>
      </c>
    </row>
    <row r="2487" spans="1:14" x14ac:dyDescent="0.25">
      <c r="A2487" s="69" t="s">
        <v>379</v>
      </c>
      <c r="B2487" s="69" t="s">
        <v>380</v>
      </c>
      <c r="C2487" s="69" t="s">
        <v>198</v>
      </c>
      <c r="D2487" s="69" t="s">
        <v>199</v>
      </c>
      <c r="E2487" s="69"/>
      <c r="F2487" s="68">
        <v>0</v>
      </c>
      <c r="G2487" s="68">
        <v>0</v>
      </c>
      <c r="H2487" s="68">
        <v>0</v>
      </c>
      <c r="I2487" s="68">
        <v>0</v>
      </c>
      <c r="J2487" s="68">
        <v>0</v>
      </c>
      <c r="K2487" s="68">
        <v>56656</v>
      </c>
      <c r="L2487" s="68">
        <v>0</v>
      </c>
      <c r="M2487" s="68">
        <v>0</v>
      </c>
      <c r="N2487" s="68">
        <v>56656</v>
      </c>
    </row>
    <row r="2488" spans="1:14" x14ac:dyDescent="0.25">
      <c r="A2488" s="69" t="s">
        <v>379</v>
      </c>
      <c r="B2488" s="69" t="s">
        <v>380</v>
      </c>
      <c r="C2488" s="69" t="s">
        <v>200</v>
      </c>
      <c r="D2488" s="69" t="s">
        <v>201</v>
      </c>
      <c r="E2488" s="69"/>
      <c r="F2488" s="68">
        <v>0</v>
      </c>
      <c r="G2488" s="68">
        <v>0</v>
      </c>
      <c r="H2488" s="68">
        <v>0</v>
      </c>
      <c r="I2488" s="68">
        <v>0</v>
      </c>
      <c r="J2488" s="68">
        <v>0</v>
      </c>
      <c r="K2488" s="68">
        <v>0</v>
      </c>
      <c r="L2488" s="68">
        <v>0</v>
      </c>
      <c r="M2488" s="68">
        <v>0</v>
      </c>
      <c r="N2488" s="68">
        <v>0</v>
      </c>
    </row>
    <row r="2489" spans="1:14" x14ac:dyDescent="0.25">
      <c r="A2489" s="69" t="s">
        <v>379</v>
      </c>
      <c r="B2489" s="69" t="s">
        <v>380</v>
      </c>
      <c r="C2489" s="69" t="s">
        <v>202</v>
      </c>
      <c r="D2489" s="69" t="s">
        <v>203</v>
      </c>
      <c r="E2489" s="69"/>
      <c r="F2489" s="68">
        <v>16608</v>
      </c>
      <c r="G2489" s="68">
        <v>0</v>
      </c>
      <c r="H2489" s="68">
        <v>0</v>
      </c>
      <c r="I2489" s="68">
        <v>0</v>
      </c>
      <c r="J2489" s="68">
        <v>0</v>
      </c>
      <c r="K2489" s="68">
        <v>242048</v>
      </c>
      <c r="L2489" s="68">
        <v>1610</v>
      </c>
      <c r="M2489" s="68">
        <v>7700</v>
      </c>
      <c r="N2489" s="68">
        <v>267966</v>
      </c>
    </row>
    <row r="2490" spans="1:14" x14ac:dyDescent="0.25">
      <c r="A2490" s="69" t="s">
        <v>379</v>
      </c>
      <c r="B2490" s="69" t="s">
        <v>380</v>
      </c>
      <c r="C2490" s="69" t="s">
        <v>204</v>
      </c>
      <c r="D2490" s="69" t="s">
        <v>205</v>
      </c>
      <c r="E2490" s="69"/>
      <c r="F2490" s="68">
        <v>0</v>
      </c>
      <c r="G2490" s="68">
        <v>0</v>
      </c>
      <c r="H2490" s="68">
        <v>0</v>
      </c>
      <c r="I2490" s="68">
        <v>0</v>
      </c>
      <c r="J2490" s="68">
        <v>0</v>
      </c>
      <c r="K2490" s="68">
        <v>43536</v>
      </c>
      <c r="L2490" s="68">
        <v>0</v>
      </c>
      <c r="M2490" s="68">
        <v>0</v>
      </c>
      <c r="N2490" s="68">
        <v>43536</v>
      </c>
    </row>
    <row r="2491" spans="1:14" x14ac:dyDescent="0.25">
      <c r="A2491" s="69" t="s">
        <v>379</v>
      </c>
      <c r="B2491" s="69" t="s">
        <v>380</v>
      </c>
      <c r="C2491" s="69" t="s">
        <v>206</v>
      </c>
      <c r="D2491" s="69" t="s">
        <v>207</v>
      </c>
      <c r="E2491" s="69"/>
      <c r="F2491" s="68">
        <v>0</v>
      </c>
      <c r="G2491" s="68">
        <v>0</v>
      </c>
      <c r="H2491" s="68">
        <v>0</v>
      </c>
      <c r="I2491" s="68">
        <v>0</v>
      </c>
      <c r="J2491" s="68">
        <v>0</v>
      </c>
      <c r="K2491" s="68">
        <v>143936</v>
      </c>
      <c r="L2491" s="68">
        <v>0</v>
      </c>
      <c r="M2491" s="68">
        <v>0</v>
      </c>
      <c r="N2491" s="68">
        <v>143936</v>
      </c>
    </row>
    <row r="2492" spans="1:14" x14ac:dyDescent="0.25">
      <c r="A2492" s="69" t="s">
        <v>379</v>
      </c>
      <c r="B2492" s="69" t="s">
        <v>380</v>
      </c>
      <c r="C2492" s="69" t="s">
        <v>208</v>
      </c>
      <c r="D2492" s="69" t="s">
        <v>209</v>
      </c>
      <c r="E2492" s="69"/>
      <c r="F2492" s="68">
        <v>0</v>
      </c>
      <c r="G2492" s="68">
        <v>195376</v>
      </c>
      <c r="H2492" s="68">
        <v>162176</v>
      </c>
      <c r="I2492" s="68">
        <v>0</v>
      </c>
      <c r="J2492" s="68">
        <v>0</v>
      </c>
      <c r="K2492" s="68">
        <v>4368</v>
      </c>
      <c r="L2492" s="68">
        <v>0</v>
      </c>
      <c r="M2492" s="68">
        <v>120</v>
      </c>
      <c r="N2492" s="68">
        <v>362040</v>
      </c>
    </row>
    <row r="2493" spans="1:14" x14ac:dyDescent="0.25">
      <c r="A2493" s="69" t="s">
        <v>379</v>
      </c>
      <c r="B2493" s="69" t="s">
        <v>380</v>
      </c>
      <c r="C2493" s="69" t="s">
        <v>210</v>
      </c>
      <c r="D2493" s="69" t="s">
        <v>211</v>
      </c>
      <c r="E2493" s="69"/>
      <c r="F2493" s="68">
        <v>0</v>
      </c>
      <c r="G2493" s="68">
        <v>0</v>
      </c>
      <c r="H2493" s="68">
        <v>0</v>
      </c>
      <c r="I2493" s="68">
        <v>0</v>
      </c>
      <c r="J2493" s="68">
        <v>191568</v>
      </c>
      <c r="K2493" s="68">
        <v>0</v>
      </c>
      <c r="L2493" s="68">
        <v>23732</v>
      </c>
      <c r="M2493" s="68">
        <v>0</v>
      </c>
      <c r="N2493" s="68">
        <v>215300</v>
      </c>
    </row>
    <row r="2494" spans="1:14" x14ac:dyDescent="0.25">
      <c r="A2494" s="69" t="s">
        <v>379</v>
      </c>
      <c r="B2494" s="69" t="s">
        <v>380</v>
      </c>
      <c r="C2494" s="69" t="s">
        <v>212</v>
      </c>
      <c r="D2494" s="69" t="s">
        <v>213</v>
      </c>
      <c r="E2494" s="69"/>
      <c r="F2494" s="68">
        <v>0</v>
      </c>
      <c r="G2494" s="68">
        <v>0</v>
      </c>
      <c r="H2494" s="68">
        <v>0</v>
      </c>
      <c r="I2494" s="68">
        <v>0</v>
      </c>
      <c r="J2494" s="68">
        <v>191312</v>
      </c>
      <c r="K2494" s="68">
        <v>0</v>
      </c>
      <c r="L2494" s="68">
        <v>16836</v>
      </c>
      <c r="M2494" s="68">
        <v>0</v>
      </c>
      <c r="N2494" s="68">
        <v>208148</v>
      </c>
    </row>
    <row r="2495" spans="1:14" x14ac:dyDescent="0.25">
      <c r="A2495" s="69" t="s">
        <v>379</v>
      </c>
      <c r="B2495" s="69" t="s">
        <v>380</v>
      </c>
      <c r="C2495" s="69" t="s">
        <v>214</v>
      </c>
      <c r="D2495" s="69" t="s">
        <v>215</v>
      </c>
      <c r="E2495" s="69"/>
      <c r="F2495" s="68">
        <v>0</v>
      </c>
      <c r="G2495" s="68">
        <v>0</v>
      </c>
      <c r="H2495" s="68">
        <v>0</v>
      </c>
      <c r="I2495" s="68">
        <v>0</v>
      </c>
      <c r="J2495" s="68">
        <v>8400</v>
      </c>
      <c r="K2495" s="68">
        <v>0</v>
      </c>
      <c r="L2495" s="68">
        <v>400</v>
      </c>
      <c r="M2495" s="68">
        <v>0</v>
      </c>
      <c r="N2495" s="68">
        <v>8800</v>
      </c>
    </row>
    <row r="2496" spans="1:14" x14ac:dyDescent="0.25">
      <c r="A2496" s="69" t="s">
        <v>379</v>
      </c>
      <c r="B2496" s="69" t="s">
        <v>380</v>
      </c>
      <c r="C2496" s="69" t="s">
        <v>216</v>
      </c>
      <c r="D2496" s="69" t="s">
        <v>217</v>
      </c>
      <c r="E2496" s="69"/>
      <c r="F2496" s="68">
        <v>16416</v>
      </c>
      <c r="G2496" s="68">
        <v>0</v>
      </c>
      <c r="H2496" s="68">
        <v>0</v>
      </c>
      <c r="I2496" s="68">
        <v>0</v>
      </c>
      <c r="J2496" s="68">
        <v>0</v>
      </c>
      <c r="K2496" s="68">
        <v>0</v>
      </c>
      <c r="L2496" s="68">
        <v>0</v>
      </c>
      <c r="M2496" s="68">
        <v>0</v>
      </c>
      <c r="N2496" s="68">
        <v>16416</v>
      </c>
    </row>
    <row r="2497" spans="1:14" x14ac:dyDescent="0.25">
      <c r="A2497" s="69" t="s">
        <v>379</v>
      </c>
      <c r="B2497" s="69" t="s">
        <v>380</v>
      </c>
      <c r="C2497" s="69" t="s">
        <v>218</v>
      </c>
      <c r="D2497" s="69" t="s">
        <v>219</v>
      </c>
      <c r="E2497" s="69"/>
      <c r="F2497" s="68">
        <v>24912</v>
      </c>
      <c r="G2497" s="68">
        <v>0</v>
      </c>
      <c r="H2497" s="68">
        <v>0</v>
      </c>
      <c r="I2497" s="68">
        <v>0</v>
      </c>
      <c r="J2497" s="68">
        <v>0</v>
      </c>
      <c r="K2497" s="68">
        <v>0</v>
      </c>
      <c r="L2497" s="68">
        <v>0</v>
      </c>
      <c r="M2497" s="68">
        <v>0</v>
      </c>
      <c r="N2497" s="68">
        <v>24912</v>
      </c>
    </row>
    <row r="2498" spans="1:14" x14ac:dyDescent="0.25">
      <c r="A2498" s="69" t="s">
        <v>379</v>
      </c>
      <c r="B2498" s="69" t="s">
        <v>380</v>
      </c>
      <c r="C2498" s="69" t="s">
        <v>220</v>
      </c>
      <c r="D2498" s="69" t="s">
        <v>221</v>
      </c>
      <c r="E2498" s="69"/>
      <c r="F2498" s="68">
        <v>634896</v>
      </c>
      <c r="G2498" s="68">
        <v>0</v>
      </c>
      <c r="H2498" s="68">
        <v>0</v>
      </c>
      <c r="I2498" s="68">
        <v>0</v>
      </c>
      <c r="J2498" s="68">
        <v>0</v>
      </c>
      <c r="K2498" s="68">
        <v>0</v>
      </c>
      <c r="L2498" s="68">
        <v>0</v>
      </c>
      <c r="M2498" s="68">
        <v>0</v>
      </c>
      <c r="N2498" s="68">
        <v>634896</v>
      </c>
    </row>
    <row r="2499" spans="1:14" x14ac:dyDescent="0.25">
      <c r="A2499" s="69" t="s">
        <v>379</v>
      </c>
      <c r="B2499" s="69" t="s">
        <v>380</v>
      </c>
      <c r="C2499" s="69" t="s">
        <v>222</v>
      </c>
      <c r="D2499" s="69" t="s">
        <v>223</v>
      </c>
      <c r="E2499" s="69"/>
      <c r="F2499" s="68">
        <v>135760</v>
      </c>
      <c r="G2499" s="68">
        <v>0</v>
      </c>
      <c r="H2499" s="68">
        <v>0</v>
      </c>
      <c r="I2499" s="68">
        <v>0</v>
      </c>
      <c r="J2499" s="68">
        <v>5568</v>
      </c>
      <c r="K2499" s="68">
        <v>0</v>
      </c>
      <c r="L2499" s="68">
        <v>0</v>
      </c>
      <c r="M2499" s="68">
        <v>0</v>
      </c>
      <c r="N2499" s="68">
        <v>141328</v>
      </c>
    </row>
    <row r="2500" spans="1:14" x14ac:dyDescent="0.25">
      <c r="A2500" s="69" t="s">
        <v>379</v>
      </c>
      <c r="B2500" s="69" t="s">
        <v>380</v>
      </c>
      <c r="C2500" s="69" t="s">
        <v>224</v>
      </c>
      <c r="D2500" s="69" t="s">
        <v>225</v>
      </c>
      <c r="E2500" s="69"/>
      <c r="F2500" s="68">
        <v>0</v>
      </c>
      <c r="G2500" s="68">
        <v>0</v>
      </c>
      <c r="H2500" s="68">
        <v>0</v>
      </c>
      <c r="I2500" s="68">
        <v>0</v>
      </c>
      <c r="J2500" s="68">
        <v>0</v>
      </c>
      <c r="K2500" s="68">
        <v>0</v>
      </c>
      <c r="L2500" s="68">
        <v>0</v>
      </c>
      <c r="M2500" s="68">
        <v>0</v>
      </c>
      <c r="N2500" s="68">
        <v>0</v>
      </c>
    </row>
    <row r="2501" spans="1:14" x14ac:dyDescent="0.25">
      <c r="A2501" s="69" t="s">
        <v>379</v>
      </c>
      <c r="B2501" s="69" t="s">
        <v>380</v>
      </c>
      <c r="C2501" s="69" t="s">
        <v>226</v>
      </c>
      <c r="D2501" s="69" t="s">
        <v>227</v>
      </c>
      <c r="E2501" s="69"/>
      <c r="F2501" s="68">
        <v>1389296</v>
      </c>
      <c r="G2501" s="68">
        <v>798400</v>
      </c>
      <c r="H2501" s="68">
        <v>162176</v>
      </c>
      <c r="I2501" s="68">
        <v>95976</v>
      </c>
      <c r="J2501" s="68">
        <v>768256</v>
      </c>
      <c r="K2501" s="68">
        <v>804256</v>
      </c>
      <c r="L2501" s="68">
        <v>60575</v>
      </c>
      <c r="M2501" s="68">
        <v>17313</v>
      </c>
      <c r="N2501" s="68">
        <v>4096248</v>
      </c>
    </row>
    <row r="2502" spans="1:14" x14ac:dyDescent="0.25">
      <c r="D2502" s="67" t="s">
        <v>228</v>
      </c>
      <c r="E2502" s="67"/>
    </row>
    <row r="2503" spans="1:14" x14ac:dyDescent="0.25">
      <c r="A2503" s="69" t="s">
        <v>379</v>
      </c>
      <c r="B2503" s="69" t="s">
        <v>380</v>
      </c>
      <c r="C2503" s="69" t="s">
        <v>229</v>
      </c>
      <c r="D2503" s="69" t="s">
        <v>230</v>
      </c>
      <c r="E2503" s="69"/>
      <c r="F2503" s="68">
        <v>0</v>
      </c>
      <c r="G2503" s="68">
        <v>0</v>
      </c>
      <c r="H2503" s="68">
        <v>0</v>
      </c>
      <c r="I2503" s="68">
        <v>0</v>
      </c>
      <c r="J2503" s="68">
        <v>0</v>
      </c>
      <c r="K2503" s="68">
        <v>0</v>
      </c>
      <c r="L2503" s="68">
        <v>0</v>
      </c>
      <c r="M2503" s="68">
        <v>0</v>
      </c>
      <c r="N2503" s="68">
        <v>0</v>
      </c>
    </row>
    <row r="2504" spans="1:14" x14ac:dyDescent="0.25">
      <c r="A2504" s="69" t="s">
        <v>379</v>
      </c>
      <c r="B2504" s="69" t="s">
        <v>380</v>
      </c>
      <c r="C2504" s="69" t="s">
        <v>231</v>
      </c>
      <c r="D2504" s="69" t="s">
        <v>232</v>
      </c>
      <c r="E2504" s="69"/>
      <c r="F2504" s="68">
        <v>0</v>
      </c>
      <c r="G2504" s="68">
        <v>0</v>
      </c>
      <c r="H2504" s="68">
        <v>0</v>
      </c>
      <c r="I2504" s="68">
        <v>0</v>
      </c>
      <c r="J2504" s="68">
        <v>0</v>
      </c>
      <c r="K2504" s="68">
        <v>0</v>
      </c>
      <c r="L2504" s="68">
        <v>0</v>
      </c>
      <c r="M2504" s="68">
        <v>0</v>
      </c>
      <c r="N2504" s="68">
        <v>0</v>
      </c>
    </row>
    <row r="2505" spans="1:14" x14ac:dyDescent="0.25">
      <c r="A2505" s="69" t="s">
        <v>379</v>
      </c>
      <c r="B2505" s="69" t="s">
        <v>380</v>
      </c>
      <c r="C2505" s="69" t="s">
        <v>233</v>
      </c>
      <c r="D2505" s="69" t="s">
        <v>234</v>
      </c>
      <c r="E2505" s="69"/>
      <c r="F2505" s="68">
        <v>0</v>
      </c>
      <c r="G2505" s="68">
        <v>0</v>
      </c>
      <c r="H2505" s="68">
        <v>0</v>
      </c>
      <c r="I2505" s="68">
        <v>0</v>
      </c>
      <c r="J2505" s="68">
        <v>0</v>
      </c>
      <c r="K2505" s="68">
        <v>0</v>
      </c>
      <c r="L2505" s="68">
        <v>0</v>
      </c>
      <c r="M2505" s="68">
        <v>0</v>
      </c>
      <c r="N2505" s="68">
        <v>0</v>
      </c>
    </row>
    <row r="2506" spans="1:14" x14ac:dyDescent="0.25">
      <c r="A2506" s="69" t="s">
        <v>379</v>
      </c>
      <c r="B2506" s="69" t="s">
        <v>380</v>
      </c>
      <c r="C2506" s="69" t="s">
        <v>235</v>
      </c>
      <c r="D2506" s="69" t="s">
        <v>236</v>
      </c>
      <c r="E2506" s="69"/>
      <c r="F2506" s="68">
        <v>0</v>
      </c>
      <c r="G2506" s="68">
        <v>0</v>
      </c>
      <c r="H2506" s="68">
        <v>0</v>
      </c>
      <c r="I2506" s="68">
        <v>0</v>
      </c>
      <c r="J2506" s="68">
        <v>0</v>
      </c>
      <c r="K2506" s="68">
        <v>0</v>
      </c>
      <c r="L2506" s="68">
        <v>0</v>
      </c>
      <c r="M2506" s="68">
        <v>0</v>
      </c>
      <c r="N2506" s="68">
        <v>0</v>
      </c>
    </row>
    <row r="2507" spans="1:14" x14ac:dyDescent="0.25">
      <c r="A2507" s="69" t="s">
        <v>379</v>
      </c>
      <c r="B2507" s="69" t="s">
        <v>380</v>
      </c>
      <c r="C2507" s="69" t="s">
        <v>237</v>
      </c>
      <c r="D2507" s="69" t="s">
        <v>238</v>
      </c>
      <c r="E2507" s="69"/>
      <c r="F2507" s="68">
        <v>0</v>
      </c>
      <c r="G2507" s="68">
        <v>0</v>
      </c>
      <c r="H2507" s="68">
        <v>0</v>
      </c>
      <c r="I2507" s="68">
        <v>0</v>
      </c>
      <c r="J2507" s="68">
        <v>0</v>
      </c>
      <c r="K2507" s="68">
        <v>0</v>
      </c>
      <c r="L2507" s="68">
        <v>0</v>
      </c>
      <c r="M2507" s="68">
        <v>0</v>
      </c>
      <c r="N2507" s="68">
        <v>0</v>
      </c>
    </row>
    <row r="2510" spans="1:14" x14ac:dyDescent="0.25">
      <c r="A2510" s="67" t="s">
        <v>381</v>
      </c>
    </row>
    <row r="2511" spans="1:14" x14ac:dyDescent="0.25">
      <c r="A2511" s="69" t="s">
        <v>0</v>
      </c>
      <c r="B2511" s="69" t="s">
        <v>162</v>
      </c>
      <c r="C2511" s="69" t="s">
        <v>115</v>
      </c>
      <c r="D2511" s="67" t="s">
        <v>129</v>
      </c>
      <c r="E2511" s="67"/>
      <c r="F2511" s="68" t="s">
        <v>163</v>
      </c>
      <c r="G2511" s="68" t="s">
        <v>164</v>
      </c>
      <c r="H2511" s="68" t="s">
        <v>165</v>
      </c>
      <c r="I2511" s="68" t="s">
        <v>166</v>
      </c>
      <c r="J2511" s="68" t="s">
        <v>167</v>
      </c>
      <c r="K2511" s="68" t="s">
        <v>168</v>
      </c>
      <c r="L2511" s="68" t="s">
        <v>169</v>
      </c>
      <c r="M2511" s="68" t="s">
        <v>170</v>
      </c>
      <c r="N2511" s="68" t="s">
        <v>1</v>
      </c>
    </row>
    <row r="2512" spans="1:14" x14ac:dyDescent="0.25">
      <c r="A2512" s="69" t="s">
        <v>382</v>
      </c>
      <c r="B2512" s="69" t="s">
        <v>383</v>
      </c>
      <c r="C2512" s="69" t="s">
        <v>172</v>
      </c>
      <c r="D2512" s="69" t="s">
        <v>173</v>
      </c>
      <c r="E2512" s="69"/>
      <c r="F2512" s="68">
        <v>0</v>
      </c>
      <c r="G2512" s="68">
        <v>0</v>
      </c>
      <c r="H2512" s="68">
        <v>0</v>
      </c>
      <c r="I2512" s="68">
        <v>0</v>
      </c>
      <c r="J2512" s="68">
        <v>0</v>
      </c>
      <c r="K2512" s="68">
        <v>0</v>
      </c>
      <c r="L2512" s="68">
        <v>0</v>
      </c>
      <c r="M2512" s="68">
        <v>0</v>
      </c>
      <c r="N2512" s="68">
        <v>0</v>
      </c>
    </row>
    <row r="2513" spans="1:14" x14ac:dyDescent="0.25">
      <c r="A2513" s="69" t="s">
        <v>382</v>
      </c>
      <c r="B2513" s="69" t="s">
        <v>383</v>
      </c>
      <c r="C2513" s="69" t="s">
        <v>174</v>
      </c>
      <c r="D2513" s="69" t="s">
        <v>175</v>
      </c>
      <c r="E2513" s="69"/>
      <c r="F2513" s="68">
        <v>0</v>
      </c>
      <c r="G2513" s="68">
        <v>0</v>
      </c>
      <c r="H2513" s="68">
        <v>0</v>
      </c>
      <c r="I2513" s="68">
        <v>0</v>
      </c>
      <c r="J2513" s="68">
        <v>0</v>
      </c>
      <c r="K2513" s="68">
        <v>0</v>
      </c>
      <c r="L2513" s="68">
        <v>0</v>
      </c>
      <c r="M2513" s="68">
        <v>0</v>
      </c>
      <c r="N2513" s="68">
        <v>0</v>
      </c>
    </row>
    <row r="2514" spans="1:14" x14ac:dyDescent="0.25">
      <c r="A2514" s="69" t="s">
        <v>382</v>
      </c>
      <c r="B2514" s="69" t="s">
        <v>383</v>
      </c>
      <c r="C2514" s="69" t="s">
        <v>176</v>
      </c>
      <c r="D2514" s="69" t="s">
        <v>177</v>
      </c>
      <c r="E2514" s="69"/>
      <c r="F2514" s="68">
        <v>0</v>
      </c>
      <c r="G2514" s="68">
        <v>165136</v>
      </c>
      <c r="H2514" s="68">
        <v>0</v>
      </c>
      <c r="I2514" s="68">
        <v>0</v>
      </c>
      <c r="J2514" s="68">
        <v>0</v>
      </c>
      <c r="K2514" s="68">
        <v>0</v>
      </c>
      <c r="L2514" s="68">
        <v>0</v>
      </c>
      <c r="M2514" s="68">
        <v>0</v>
      </c>
      <c r="N2514" s="68">
        <v>165136</v>
      </c>
    </row>
    <row r="2515" spans="1:14" x14ac:dyDescent="0.25">
      <c r="A2515" s="69" t="s">
        <v>382</v>
      </c>
      <c r="B2515" s="69" t="s">
        <v>383</v>
      </c>
      <c r="C2515" s="69" t="s">
        <v>178</v>
      </c>
      <c r="D2515" s="69" t="s">
        <v>179</v>
      </c>
      <c r="E2515" s="69"/>
      <c r="F2515" s="68">
        <v>11088</v>
      </c>
      <c r="G2515" s="68">
        <v>7632</v>
      </c>
      <c r="H2515" s="68">
        <v>0</v>
      </c>
      <c r="I2515" s="68">
        <v>0</v>
      </c>
      <c r="J2515" s="68">
        <v>0</v>
      </c>
      <c r="K2515" s="68">
        <v>0</v>
      </c>
      <c r="L2515" s="68">
        <v>4178</v>
      </c>
      <c r="M2515" s="68">
        <v>1800</v>
      </c>
      <c r="N2515" s="68">
        <v>24698</v>
      </c>
    </row>
    <row r="2516" spans="1:14" x14ac:dyDescent="0.25">
      <c r="A2516" s="69" t="s">
        <v>382</v>
      </c>
      <c r="B2516" s="69" t="s">
        <v>383</v>
      </c>
      <c r="C2516" s="69" t="s">
        <v>180</v>
      </c>
      <c r="D2516" s="69" t="s">
        <v>181</v>
      </c>
      <c r="E2516" s="69"/>
      <c r="F2516" s="68">
        <v>0</v>
      </c>
      <c r="G2516" s="68">
        <v>0</v>
      </c>
      <c r="H2516" s="68">
        <v>0</v>
      </c>
      <c r="I2516" s="68">
        <v>0</v>
      </c>
      <c r="J2516" s="68">
        <v>0</v>
      </c>
      <c r="K2516" s="68">
        <v>0</v>
      </c>
      <c r="L2516" s="68">
        <v>0</v>
      </c>
      <c r="M2516" s="68">
        <v>0</v>
      </c>
      <c r="N2516" s="68">
        <v>0</v>
      </c>
    </row>
    <row r="2517" spans="1:14" x14ac:dyDescent="0.25">
      <c r="A2517" s="69" t="s">
        <v>382</v>
      </c>
      <c r="B2517" s="69" t="s">
        <v>383</v>
      </c>
      <c r="C2517" s="69" t="s">
        <v>182</v>
      </c>
      <c r="D2517" s="69" t="s">
        <v>183</v>
      </c>
      <c r="E2517" s="69"/>
      <c r="F2517" s="68">
        <v>0</v>
      </c>
      <c r="G2517" s="68">
        <v>0</v>
      </c>
      <c r="H2517" s="68">
        <v>0</v>
      </c>
      <c r="I2517" s="68">
        <v>0</v>
      </c>
      <c r="J2517" s="68">
        <v>0</v>
      </c>
      <c r="K2517" s="68">
        <v>0</v>
      </c>
      <c r="L2517" s="68">
        <v>0</v>
      </c>
      <c r="M2517" s="68">
        <v>0</v>
      </c>
      <c r="N2517" s="68">
        <v>0</v>
      </c>
    </row>
    <row r="2518" spans="1:14" x14ac:dyDescent="0.25">
      <c r="A2518" s="69" t="s">
        <v>382</v>
      </c>
      <c r="B2518" s="69" t="s">
        <v>383</v>
      </c>
      <c r="C2518" s="69" t="s">
        <v>184</v>
      </c>
      <c r="D2518" s="69" t="s">
        <v>185</v>
      </c>
      <c r="E2518" s="69"/>
      <c r="F2518" s="68">
        <v>0</v>
      </c>
      <c r="G2518" s="68">
        <v>6720</v>
      </c>
      <c r="H2518" s="68">
        <v>0</v>
      </c>
      <c r="I2518" s="68">
        <v>0</v>
      </c>
      <c r="J2518" s="68">
        <v>0</v>
      </c>
      <c r="K2518" s="68">
        <v>0</v>
      </c>
      <c r="L2518" s="68">
        <v>0</v>
      </c>
      <c r="M2518" s="68">
        <v>9242</v>
      </c>
      <c r="N2518" s="68">
        <v>15962</v>
      </c>
    </row>
    <row r="2519" spans="1:14" x14ac:dyDescent="0.25">
      <c r="A2519" s="69" t="s">
        <v>382</v>
      </c>
      <c r="B2519" s="69" t="s">
        <v>383</v>
      </c>
      <c r="C2519" s="69" t="s">
        <v>186</v>
      </c>
      <c r="D2519" s="69" t="s">
        <v>187</v>
      </c>
      <c r="E2519" s="69"/>
      <c r="F2519" s="68">
        <v>0</v>
      </c>
      <c r="G2519" s="68">
        <v>0</v>
      </c>
      <c r="H2519" s="68">
        <v>0</v>
      </c>
      <c r="I2519" s="68">
        <v>0</v>
      </c>
      <c r="J2519" s="68">
        <v>0</v>
      </c>
      <c r="K2519" s="68">
        <v>0</v>
      </c>
      <c r="L2519" s="68">
        <v>0</v>
      </c>
      <c r="M2519" s="68">
        <v>0</v>
      </c>
      <c r="N2519" s="68">
        <v>0</v>
      </c>
    </row>
    <row r="2520" spans="1:14" x14ac:dyDescent="0.25">
      <c r="A2520" s="69" t="s">
        <v>382</v>
      </c>
      <c r="B2520" s="69" t="s">
        <v>383</v>
      </c>
      <c r="C2520" s="69" t="s">
        <v>188</v>
      </c>
      <c r="D2520" s="69" t="s">
        <v>189</v>
      </c>
      <c r="E2520" s="69"/>
      <c r="F2520" s="68">
        <v>21024</v>
      </c>
      <c r="G2520" s="68">
        <v>11328</v>
      </c>
      <c r="H2520" s="68">
        <v>0</v>
      </c>
      <c r="I2520" s="68">
        <v>0</v>
      </c>
      <c r="J2520" s="68">
        <v>0</v>
      </c>
      <c r="K2520" s="68">
        <v>0</v>
      </c>
      <c r="L2520" s="68">
        <v>0</v>
      </c>
      <c r="M2520" s="68">
        <v>0</v>
      </c>
      <c r="N2520" s="68">
        <v>32352</v>
      </c>
    </row>
    <row r="2521" spans="1:14" x14ac:dyDescent="0.25">
      <c r="A2521" s="69" t="s">
        <v>382</v>
      </c>
      <c r="B2521" s="69" t="s">
        <v>383</v>
      </c>
      <c r="C2521" s="69" t="s">
        <v>190</v>
      </c>
      <c r="D2521" s="69" t="s">
        <v>191</v>
      </c>
      <c r="E2521" s="69"/>
      <c r="F2521" s="68">
        <v>0</v>
      </c>
      <c r="G2521" s="68">
        <v>0</v>
      </c>
      <c r="H2521" s="68">
        <v>0</v>
      </c>
      <c r="I2521" s="68">
        <v>0</v>
      </c>
      <c r="J2521" s="68">
        <v>0</v>
      </c>
      <c r="K2521" s="68">
        <v>0</v>
      </c>
      <c r="L2521" s="68">
        <v>0</v>
      </c>
      <c r="M2521" s="68">
        <v>0</v>
      </c>
      <c r="N2521" s="68">
        <v>0</v>
      </c>
    </row>
    <row r="2522" spans="1:14" x14ac:dyDescent="0.25">
      <c r="A2522" s="69" t="s">
        <v>382</v>
      </c>
      <c r="B2522" s="69" t="s">
        <v>383</v>
      </c>
      <c r="C2522" s="69" t="s">
        <v>192</v>
      </c>
      <c r="D2522" s="69" t="s">
        <v>193</v>
      </c>
      <c r="E2522" s="69"/>
      <c r="F2522" s="68">
        <v>0</v>
      </c>
      <c r="G2522" s="68">
        <v>0</v>
      </c>
      <c r="H2522" s="68">
        <v>0</v>
      </c>
      <c r="I2522" s="68">
        <v>0</v>
      </c>
      <c r="J2522" s="68">
        <v>0</v>
      </c>
      <c r="K2522" s="68">
        <v>0</v>
      </c>
      <c r="L2522" s="68">
        <v>0</v>
      </c>
      <c r="M2522" s="68">
        <v>0</v>
      </c>
      <c r="N2522" s="68">
        <v>0</v>
      </c>
    </row>
    <row r="2523" spans="1:14" x14ac:dyDescent="0.25">
      <c r="A2523" s="69" t="s">
        <v>382</v>
      </c>
      <c r="B2523" s="69" t="s">
        <v>383</v>
      </c>
      <c r="C2523" s="69" t="s">
        <v>194</v>
      </c>
      <c r="D2523" s="69" t="s">
        <v>195</v>
      </c>
      <c r="E2523" s="69"/>
      <c r="F2523" s="68">
        <v>205440</v>
      </c>
      <c r="G2523" s="68">
        <v>0</v>
      </c>
      <c r="H2523" s="68">
        <v>0</v>
      </c>
      <c r="I2523" s="68">
        <v>38384</v>
      </c>
      <c r="J2523" s="68">
        <v>0</v>
      </c>
      <c r="K2523" s="68">
        <v>0</v>
      </c>
      <c r="L2523" s="68">
        <v>0</v>
      </c>
      <c r="M2523" s="68">
        <v>0</v>
      </c>
      <c r="N2523" s="68">
        <v>243824</v>
      </c>
    </row>
    <row r="2524" spans="1:14" x14ac:dyDescent="0.25">
      <c r="A2524" s="69" t="s">
        <v>382</v>
      </c>
      <c r="B2524" s="69" t="s">
        <v>383</v>
      </c>
      <c r="C2524" s="69" t="s">
        <v>196</v>
      </c>
      <c r="D2524" s="69" t="s">
        <v>197</v>
      </c>
      <c r="E2524" s="69"/>
      <c r="F2524" s="68">
        <v>12400</v>
      </c>
      <c r="G2524" s="68">
        <v>0</v>
      </c>
      <c r="H2524" s="68">
        <v>0</v>
      </c>
      <c r="I2524" s="68">
        <v>0</v>
      </c>
      <c r="J2524" s="68">
        <v>0</v>
      </c>
      <c r="K2524" s="68">
        <v>0</v>
      </c>
      <c r="L2524" s="68">
        <v>0</v>
      </c>
      <c r="M2524" s="68">
        <v>0</v>
      </c>
      <c r="N2524" s="68">
        <v>12400</v>
      </c>
    </row>
    <row r="2525" spans="1:14" x14ac:dyDescent="0.25">
      <c r="A2525" s="69" t="s">
        <v>382</v>
      </c>
      <c r="B2525" s="69" t="s">
        <v>383</v>
      </c>
      <c r="C2525" s="69" t="s">
        <v>198</v>
      </c>
      <c r="D2525" s="69" t="s">
        <v>199</v>
      </c>
      <c r="E2525" s="69"/>
      <c r="F2525" s="68">
        <v>0</v>
      </c>
      <c r="G2525" s="68">
        <v>0</v>
      </c>
      <c r="H2525" s="68">
        <v>0</v>
      </c>
      <c r="I2525" s="68">
        <v>0</v>
      </c>
      <c r="J2525" s="68">
        <v>0</v>
      </c>
      <c r="K2525" s="68">
        <v>0</v>
      </c>
      <c r="L2525" s="68">
        <v>0</v>
      </c>
      <c r="M2525" s="68">
        <v>0</v>
      </c>
      <c r="N2525" s="68">
        <v>0</v>
      </c>
    </row>
    <row r="2526" spans="1:14" x14ac:dyDescent="0.25">
      <c r="A2526" s="69" t="s">
        <v>382</v>
      </c>
      <c r="B2526" s="69" t="s">
        <v>383</v>
      </c>
      <c r="C2526" s="69" t="s">
        <v>200</v>
      </c>
      <c r="D2526" s="69" t="s">
        <v>201</v>
      </c>
      <c r="E2526" s="69"/>
      <c r="F2526" s="68">
        <v>0</v>
      </c>
      <c r="G2526" s="68">
        <v>0</v>
      </c>
      <c r="H2526" s="68">
        <v>0</v>
      </c>
      <c r="I2526" s="68">
        <v>0</v>
      </c>
      <c r="J2526" s="68">
        <v>0</v>
      </c>
      <c r="K2526" s="68">
        <v>0</v>
      </c>
      <c r="L2526" s="68">
        <v>0</v>
      </c>
      <c r="M2526" s="68">
        <v>0</v>
      </c>
      <c r="N2526" s="68">
        <v>0</v>
      </c>
    </row>
    <row r="2527" spans="1:14" x14ac:dyDescent="0.25">
      <c r="A2527" s="69" t="s">
        <v>382</v>
      </c>
      <c r="B2527" s="69" t="s">
        <v>383</v>
      </c>
      <c r="C2527" s="69" t="s">
        <v>202</v>
      </c>
      <c r="D2527" s="69" t="s">
        <v>203</v>
      </c>
      <c r="E2527" s="69"/>
      <c r="F2527" s="68">
        <v>4656</v>
      </c>
      <c r="G2527" s="68">
        <v>0</v>
      </c>
      <c r="H2527" s="68">
        <v>0</v>
      </c>
      <c r="I2527" s="68">
        <v>0</v>
      </c>
      <c r="J2527" s="68">
        <v>0</v>
      </c>
      <c r="K2527" s="68">
        <v>0</v>
      </c>
      <c r="L2527" s="68">
        <v>0</v>
      </c>
      <c r="M2527" s="68">
        <v>0</v>
      </c>
      <c r="N2527" s="68">
        <v>4656</v>
      </c>
    </row>
    <row r="2528" spans="1:14" x14ac:dyDescent="0.25">
      <c r="A2528" s="69" t="s">
        <v>382</v>
      </c>
      <c r="B2528" s="69" t="s">
        <v>383</v>
      </c>
      <c r="C2528" s="69" t="s">
        <v>204</v>
      </c>
      <c r="D2528" s="69" t="s">
        <v>205</v>
      </c>
      <c r="E2528" s="69"/>
      <c r="F2528" s="68">
        <v>0</v>
      </c>
      <c r="G2528" s="68">
        <v>0</v>
      </c>
      <c r="H2528" s="68">
        <v>0</v>
      </c>
      <c r="I2528" s="68">
        <v>0</v>
      </c>
      <c r="J2528" s="68">
        <v>0</v>
      </c>
      <c r="K2528" s="68">
        <v>0</v>
      </c>
      <c r="L2528" s="68">
        <v>0</v>
      </c>
      <c r="M2528" s="68">
        <v>0</v>
      </c>
      <c r="N2528" s="68">
        <v>0</v>
      </c>
    </row>
    <row r="2529" spans="1:14" x14ac:dyDescent="0.25">
      <c r="A2529" s="69" t="s">
        <v>382</v>
      </c>
      <c r="B2529" s="69" t="s">
        <v>383</v>
      </c>
      <c r="C2529" s="69" t="s">
        <v>206</v>
      </c>
      <c r="D2529" s="69" t="s">
        <v>207</v>
      </c>
      <c r="E2529" s="69"/>
      <c r="F2529" s="68">
        <v>0</v>
      </c>
      <c r="G2529" s="68">
        <v>0</v>
      </c>
      <c r="H2529" s="68">
        <v>0</v>
      </c>
      <c r="I2529" s="68">
        <v>0</v>
      </c>
      <c r="J2529" s="68">
        <v>0</v>
      </c>
      <c r="K2529" s="68">
        <v>0</v>
      </c>
      <c r="L2529" s="68">
        <v>0</v>
      </c>
      <c r="M2529" s="68">
        <v>0</v>
      </c>
      <c r="N2529" s="68">
        <v>0</v>
      </c>
    </row>
    <row r="2530" spans="1:14" x14ac:dyDescent="0.25">
      <c r="A2530" s="69" t="s">
        <v>382</v>
      </c>
      <c r="B2530" s="69" t="s">
        <v>383</v>
      </c>
      <c r="C2530" s="69" t="s">
        <v>208</v>
      </c>
      <c r="D2530" s="69" t="s">
        <v>209</v>
      </c>
      <c r="E2530" s="69"/>
      <c r="F2530" s="68">
        <v>0</v>
      </c>
      <c r="G2530" s="68">
        <v>77088</v>
      </c>
      <c r="H2530" s="68">
        <v>65232</v>
      </c>
      <c r="I2530" s="68">
        <v>0</v>
      </c>
      <c r="J2530" s="68">
        <v>0</v>
      </c>
      <c r="K2530" s="68">
        <v>0</v>
      </c>
      <c r="L2530" s="68">
        <v>0</v>
      </c>
      <c r="M2530" s="68">
        <v>0</v>
      </c>
      <c r="N2530" s="68">
        <v>142320</v>
      </c>
    </row>
    <row r="2531" spans="1:14" x14ac:dyDescent="0.25">
      <c r="A2531" s="69" t="s">
        <v>382</v>
      </c>
      <c r="B2531" s="69" t="s">
        <v>383</v>
      </c>
      <c r="C2531" s="69" t="s">
        <v>210</v>
      </c>
      <c r="D2531" s="69" t="s">
        <v>211</v>
      </c>
      <c r="E2531" s="69"/>
      <c r="F2531" s="68">
        <v>0</v>
      </c>
      <c r="G2531" s="68">
        <v>0</v>
      </c>
      <c r="H2531" s="68">
        <v>0</v>
      </c>
      <c r="I2531" s="68">
        <v>0</v>
      </c>
      <c r="J2531" s="68">
        <v>0</v>
      </c>
      <c r="K2531" s="68">
        <v>0</v>
      </c>
      <c r="L2531" s="68">
        <v>0</v>
      </c>
      <c r="M2531" s="68">
        <v>0</v>
      </c>
      <c r="N2531" s="68">
        <v>0</v>
      </c>
    </row>
    <row r="2532" spans="1:14" x14ac:dyDescent="0.25">
      <c r="A2532" s="69" t="s">
        <v>382</v>
      </c>
      <c r="B2532" s="69" t="s">
        <v>383</v>
      </c>
      <c r="C2532" s="69" t="s">
        <v>212</v>
      </c>
      <c r="D2532" s="69" t="s">
        <v>213</v>
      </c>
      <c r="E2532" s="69"/>
      <c r="F2532" s="68">
        <v>0</v>
      </c>
      <c r="G2532" s="68">
        <v>0</v>
      </c>
      <c r="H2532" s="68">
        <v>0</v>
      </c>
      <c r="I2532" s="68">
        <v>0</v>
      </c>
      <c r="J2532" s="68">
        <v>0</v>
      </c>
      <c r="K2532" s="68">
        <v>0</v>
      </c>
      <c r="L2532" s="68">
        <v>0</v>
      </c>
      <c r="M2532" s="68">
        <v>0</v>
      </c>
      <c r="N2532" s="68">
        <v>0</v>
      </c>
    </row>
    <row r="2533" spans="1:14" x14ac:dyDescent="0.25">
      <c r="A2533" s="69" t="s">
        <v>382</v>
      </c>
      <c r="B2533" s="69" t="s">
        <v>383</v>
      </c>
      <c r="C2533" s="69" t="s">
        <v>214</v>
      </c>
      <c r="D2533" s="69" t="s">
        <v>215</v>
      </c>
      <c r="E2533" s="69"/>
      <c r="F2533" s="68">
        <v>0</v>
      </c>
      <c r="G2533" s="68">
        <v>0</v>
      </c>
      <c r="H2533" s="68">
        <v>0</v>
      </c>
      <c r="I2533" s="68">
        <v>0</v>
      </c>
      <c r="J2533" s="68">
        <v>0</v>
      </c>
      <c r="K2533" s="68">
        <v>0</v>
      </c>
      <c r="L2533" s="68">
        <v>1224</v>
      </c>
      <c r="M2533" s="68">
        <v>0</v>
      </c>
      <c r="N2533" s="68">
        <v>1224</v>
      </c>
    </row>
    <row r="2534" spans="1:14" x14ac:dyDescent="0.25">
      <c r="A2534" s="69" t="s">
        <v>382</v>
      </c>
      <c r="B2534" s="69" t="s">
        <v>383</v>
      </c>
      <c r="C2534" s="69" t="s">
        <v>216</v>
      </c>
      <c r="D2534" s="69" t="s">
        <v>217</v>
      </c>
      <c r="E2534" s="69"/>
      <c r="F2534" s="68">
        <v>6528</v>
      </c>
      <c r="G2534" s="68">
        <v>0</v>
      </c>
      <c r="H2534" s="68">
        <v>0</v>
      </c>
      <c r="I2534" s="68">
        <v>0</v>
      </c>
      <c r="J2534" s="68">
        <v>0</v>
      </c>
      <c r="K2534" s="68">
        <v>0</v>
      </c>
      <c r="L2534" s="68">
        <v>0</v>
      </c>
      <c r="M2534" s="68">
        <v>0</v>
      </c>
      <c r="N2534" s="68">
        <v>6528</v>
      </c>
    </row>
    <row r="2535" spans="1:14" x14ac:dyDescent="0.25">
      <c r="A2535" s="69" t="s">
        <v>382</v>
      </c>
      <c r="B2535" s="69" t="s">
        <v>383</v>
      </c>
      <c r="C2535" s="69" t="s">
        <v>218</v>
      </c>
      <c r="D2535" s="69" t="s">
        <v>219</v>
      </c>
      <c r="E2535" s="69"/>
      <c r="F2535" s="68">
        <v>0</v>
      </c>
      <c r="G2535" s="68">
        <v>0</v>
      </c>
      <c r="H2535" s="68">
        <v>0</v>
      </c>
      <c r="I2535" s="68">
        <v>0</v>
      </c>
      <c r="J2535" s="68">
        <v>0</v>
      </c>
      <c r="K2535" s="68">
        <v>0</v>
      </c>
      <c r="L2535" s="68">
        <v>66</v>
      </c>
      <c r="M2535" s="68">
        <v>0</v>
      </c>
      <c r="N2535" s="68">
        <v>66</v>
      </c>
    </row>
    <row r="2536" spans="1:14" x14ac:dyDescent="0.25">
      <c r="A2536" s="69" t="s">
        <v>382</v>
      </c>
      <c r="B2536" s="69" t="s">
        <v>383</v>
      </c>
      <c r="C2536" s="69" t="s">
        <v>220</v>
      </c>
      <c r="D2536" s="69" t="s">
        <v>221</v>
      </c>
      <c r="E2536" s="69"/>
      <c r="F2536" s="68">
        <v>253968</v>
      </c>
      <c r="G2536" s="68">
        <v>0</v>
      </c>
      <c r="H2536" s="68">
        <v>0</v>
      </c>
      <c r="I2536" s="68">
        <v>0</v>
      </c>
      <c r="J2536" s="68">
        <v>0</v>
      </c>
      <c r="K2536" s="68">
        <v>0</v>
      </c>
      <c r="L2536" s="68">
        <v>0</v>
      </c>
      <c r="M2536" s="68">
        <v>0</v>
      </c>
      <c r="N2536" s="68">
        <v>253968</v>
      </c>
    </row>
    <row r="2537" spans="1:14" x14ac:dyDescent="0.25">
      <c r="A2537" s="69" t="s">
        <v>382</v>
      </c>
      <c r="B2537" s="69" t="s">
        <v>383</v>
      </c>
      <c r="C2537" s="69" t="s">
        <v>222</v>
      </c>
      <c r="D2537" s="69" t="s">
        <v>223</v>
      </c>
      <c r="E2537" s="69"/>
      <c r="F2537" s="68">
        <v>72416</v>
      </c>
      <c r="G2537" s="68">
        <v>0</v>
      </c>
      <c r="H2537" s="68">
        <v>0</v>
      </c>
      <c r="I2537" s="68">
        <v>0</v>
      </c>
      <c r="J2537" s="68">
        <v>0</v>
      </c>
      <c r="K2537" s="68">
        <v>0</v>
      </c>
      <c r="L2537" s="68">
        <v>0</v>
      </c>
      <c r="M2537" s="68">
        <v>0</v>
      </c>
      <c r="N2537" s="68">
        <v>72416</v>
      </c>
    </row>
    <row r="2538" spans="1:14" x14ac:dyDescent="0.25">
      <c r="A2538" s="69" t="s">
        <v>382</v>
      </c>
      <c r="B2538" s="69" t="s">
        <v>383</v>
      </c>
      <c r="C2538" s="69" t="s">
        <v>224</v>
      </c>
      <c r="D2538" s="69" t="s">
        <v>225</v>
      </c>
      <c r="E2538" s="69"/>
      <c r="F2538" s="68">
        <v>0</v>
      </c>
      <c r="G2538" s="68">
        <v>0</v>
      </c>
      <c r="H2538" s="68">
        <v>0</v>
      </c>
      <c r="I2538" s="68">
        <v>0</v>
      </c>
      <c r="J2538" s="68">
        <v>0</v>
      </c>
      <c r="K2538" s="68">
        <v>0</v>
      </c>
      <c r="L2538" s="68">
        <v>0</v>
      </c>
      <c r="M2538" s="68">
        <v>0</v>
      </c>
      <c r="N2538" s="68">
        <v>0</v>
      </c>
    </row>
    <row r="2539" spans="1:14" x14ac:dyDescent="0.25">
      <c r="A2539" s="69" t="s">
        <v>382</v>
      </c>
      <c r="B2539" s="69" t="s">
        <v>383</v>
      </c>
      <c r="C2539" s="69" t="s">
        <v>226</v>
      </c>
      <c r="D2539" s="69" t="s">
        <v>227</v>
      </c>
      <c r="E2539" s="69"/>
      <c r="F2539" s="68">
        <v>587520</v>
      </c>
      <c r="G2539" s="68">
        <v>267904</v>
      </c>
      <c r="H2539" s="68">
        <v>65232</v>
      </c>
      <c r="I2539" s="68">
        <v>38384</v>
      </c>
      <c r="J2539" s="68">
        <v>0</v>
      </c>
      <c r="K2539" s="68">
        <v>0</v>
      </c>
      <c r="L2539" s="68">
        <v>5468</v>
      </c>
      <c r="M2539" s="68">
        <v>11042</v>
      </c>
      <c r="N2539" s="68">
        <v>975550</v>
      </c>
    </row>
    <row r="2540" spans="1:14" x14ac:dyDescent="0.25">
      <c r="D2540" s="67" t="s">
        <v>228</v>
      </c>
      <c r="E2540" s="67"/>
    </row>
    <row r="2541" spans="1:14" x14ac:dyDescent="0.25">
      <c r="A2541" s="69" t="s">
        <v>382</v>
      </c>
      <c r="B2541" s="69" t="s">
        <v>383</v>
      </c>
      <c r="C2541" s="69" t="s">
        <v>229</v>
      </c>
      <c r="D2541" s="69" t="s">
        <v>230</v>
      </c>
      <c r="E2541" s="69"/>
      <c r="F2541" s="68">
        <v>0</v>
      </c>
      <c r="G2541" s="68">
        <v>0</v>
      </c>
      <c r="H2541" s="68">
        <v>0</v>
      </c>
      <c r="I2541" s="68">
        <v>0</v>
      </c>
      <c r="J2541" s="68">
        <v>0</v>
      </c>
      <c r="K2541" s="68">
        <v>0</v>
      </c>
      <c r="L2541" s="68">
        <v>0</v>
      </c>
      <c r="M2541" s="68">
        <v>0</v>
      </c>
      <c r="N2541" s="68">
        <v>0</v>
      </c>
    </row>
    <row r="2542" spans="1:14" x14ac:dyDescent="0.25">
      <c r="A2542" s="69" t="s">
        <v>382</v>
      </c>
      <c r="B2542" s="69" t="s">
        <v>383</v>
      </c>
      <c r="C2542" s="69" t="s">
        <v>231</v>
      </c>
      <c r="D2542" s="69" t="s">
        <v>232</v>
      </c>
      <c r="E2542" s="69"/>
      <c r="F2542" s="68">
        <v>0</v>
      </c>
      <c r="G2542" s="68">
        <v>0</v>
      </c>
      <c r="H2542" s="68">
        <v>0</v>
      </c>
      <c r="I2542" s="68">
        <v>0</v>
      </c>
      <c r="J2542" s="68">
        <v>0</v>
      </c>
      <c r="K2542" s="68">
        <v>0</v>
      </c>
      <c r="L2542" s="68">
        <v>0</v>
      </c>
      <c r="M2542" s="68">
        <v>0</v>
      </c>
      <c r="N2542" s="68">
        <v>0</v>
      </c>
    </row>
    <row r="2543" spans="1:14" x14ac:dyDescent="0.25">
      <c r="A2543" s="69" t="s">
        <v>382</v>
      </c>
      <c r="B2543" s="69" t="s">
        <v>383</v>
      </c>
      <c r="C2543" s="69" t="s">
        <v>233</v>
      </c>
      <c r="D2543" s="69" t="s">
        <v>234</v>
      </c>
      <c r="E2543" s="69"/>
      <c r="F2543" s="68">
        <v>0</v>
      </c>
      <c r="G2543" s="68">
        <v>0</v>
      </c>
      <c r="H2543" s="68">
        <v>0</v>
      </c>
      <c r="I2543" s="68">
        <v>0</v>
      </c>
      <c r="J2543" s="68">
        <v>0</v>
      </c>
      <c r="K2543" s="68">
        <v>0</v>
      </c>
      <c r="L2543" s="68">
        <v>0</v>
      </c>
      <c r="M2543" s="68">
        <v>0</v>
      </c>
      <c r="N2543" s="68">
        <v>0</v>
      </c>
    </row>
    <row r="2544" spans="1:14" x14ac:dyDescent="0.25">
      <c r="A2544" s="69" t="s">
        <v>382</v>
      </c>
      <c r="B2544" s="69" t="s">
        <v>383</v>
      </c>
      <c r="C2544" s="69" t="s">
        <v>235</v>
      </c>
      <c r="D2544" s="69" t="s">
        <v>236</v>
      </c>
      <c r="E2544" s="69"/>
      <c r="F2544" s="68">
        <v>0</v>
      </c>
      <c r="G2544" s="68">
        <v>0</v>
      </c>
      <c r="H2544" s="68">
        <v>0</v>
      </c>
      <c r="I2544" s="68">
        <v>0</v>
      </c>
      <c r="J2544" s="68">
        <v>0</v>
      </c>
      <c r="K2544" s="68">
        <v>0</v>
      </c>
      <c r="L2544" s="68">
        <v>0</v>
      </c>
      <c r="M2544" s="68">
        <v>0</v>
      </c>
      <c r="N2544" s="68">
        <v>0</v>
      </c>
    </row>
    <row r="2545" spans="1:14" x14ac:dyDescent="0.25">
      <c r="A2545" s="69" t="s">
        <v>382</v>
      </c>
      <c r="B2545" s="69" t="s">
        <v>383</v>
      </c>
      <c r="C2545" s="69" t="s">
        <v>237</v>
      </c>
      <c r="D2545" s="69" t="s">
        <v>238</v>
      </c>
      <c r="E2545" s="69"/>
      <c r="F2545" s="68">
        <v>0</v>
      </c>
      <c r="G2545" s="68">
        <v>0</v>
      </c>
      <c r="H2545" s="68">
        <v>0</v>
      </c>
      <c r="I2545" s="68">
        <v>0</v>
      </c>
      <c r="J2545" s="68">
        <v>0</v>
      </c>
      <c r="K2545" s="68">
        <v>0</v>
      </c>
      <c r="L2545" s="68">
        <v>0</v>
      </c>
      <c r="M2545" s="68">
        <v>0</v>
      </c>
      <c r="N2545" s="68">
        <v>0</v>
      </c>
    </row>
    <row r="2548" spans="1:14" x14ac:dyDescent="0.25">
      <c r="A2548" s="67" t="s">
        <v>384</v>
      </c>
    </row>
    <row r="2549" spans="1:14" x14ac:dyDescent="0.25">
      <c r="A2549" s="69" t="s">
        <v>0</v>
      </c>
      <c r="B2549" s="69" t="s">
        <v>162</v>
      </c>
      <c r="C2549" s="69" t="s">
        <v>115</v>
      </c>
      <c r="D2549" s="67" t="s">
        <v>129</v>
      </c>
      <c r="E2549" s="67"/>
      <c r="F2549" s="68" t="s">
        <v>163</v>
      </c>
      <c r="G2549" s="68" t="s">
        <v>164</v>
      </c>
      <c r="H2549" s="68" t="s">
        <v>165</v>
      </c>
      <c r="I2549" s="68" t="s">
        <v>166</v>
      </c>
      <c r="J2549" s="68" t="s">
        <v>167</v>
      </c>
      <c r="K2549" s="68" t="s">
        <v>168</v>
      </c>
      <c r="L2549" s="68" t="s">
        <v>169</v>
      </c>
      <c r="M2549" s="68" t="s">
        <v>170</v>
      </c>
      <c r="N2549" s="68" t="s">
        <v>1</v>
      </c>
    </row>
    <row r="2550" spans="1:14" x14ac:dyDescent="0.25">
      <c r="A2550" s="69" t="s">
        <v>385</v>
      </c>
      <c r="B2550" s="69" t="s">
        <v>386</v>
      </c>
      <c r="C2550" s="69" t="s">
        <v>172</v>
      </c>
      <c r="D2550" s="69" t="s">
        <v>173</v>
      </c>
      <c r="E2550" s="69"/>
      <c r="F2550" s="68">
        <v>5472</v>
      </c>
      <c r="G2550" s="68">
        <v>0</v>
      </c>
      <c r="H2550" s="68">
        <v>0</v>
      </c>
      <c r="I2550" s="68">
        <v>0</v>
      </c>
      <c r="J2550" s="68">
        <v>0</v>
      </c>
      <c r="K2550" s="68">
        <v>0</v>
      </c>
      <c r="L2550" s="68">
        <v>2123</v>
      </c>
      <c r="M2550" s="68">
        <v>0</v>
      </c>
      <c r="N2550" s="68">
        <v>7595</v>
      </c>
    </row>
    <row r="2551" spans="1:14" x14ac:dyDescent="0.25">
      <c r="A2551" s="69" t="s">
        <v>385</v>
      </c>
      <c r="B2551" s="69" t="s">
        <v>386</v>
      </c>
      <c r="C2551" s="69" t="s">
        <v>174</v>
      </c>
      <c r="D2551" s="69" t="s">
        <v>175</v>
      </c>
      <c r="E2551" s="69"/>
      <c r="F2551" s="68">
        <v>0</v>
      </c>
      <c r="G2551" s="68">
        <v>0</v>
      </c>
      <c r="H2551" s="68">
        <v>0</v>
      </c>
      <c r="I2551" s="68">
        <v>0</v>
      </c>
      <c r="J2551" s="68">
        <v>0</v>
      </c>
      <c r="K2551" s="68">
        <v>0</v>
      </c>
      <c r="L2551" s="68">
        <v>3018</v>
      </c>
      <c r="M2551" s="68">
        <v>0</v>
      </c>
      <c r="N2551" s="68">
        <v>3018</v>
      </c>
    </row>
    <row r="2552" spans="1:14" x14ac:dyDescent="0.25">
      <c r="A2552" s="69" t="s">
        <v>385</v>
      </c>
      <c r="B2552" s="69" t="s">
        <v>386</v>
      </c>
      <c r="C2552" s="69" t="s">
        <v>176</v>
      </c>
      <c r="D2552" s="69" t="s">
        <v>177</v>
      </c>
      <c r="E2552" s="69"/>
      <c r="F2552" s="68">
        <v>0</v>
      </c>
      <c r="G2552" s="68">
        <v>476464</v>
      </c>
      <c r="H2552" s="68">
        <v>0</v>
      </c>
      <c r="I2552" s="68">
        <v>0</v>
      </c>
      <c r="J2552" s="68">
        <v>0</v>
      </c>
      <c r="K2552" s="68">
        <v>59904</v>
      </c>
      <c r="L2552" s="68">
        <v>0</v>
      </c>
      <c r="M2552" s="68">
        <v>312</v>
      </c>
      <c r="N2552" s="68">
        <v>536680</v>
      </c>
    </row>
    <row r="2553" spans="1:14" x14ac:dyDescent="0.25">
      <c r="A2553" s="69" t="s">
        <v>385</v>
      </c>
      <c r="B2553" s="69" t="s">
        <v>386</v>
      </c>
      <c r="C2553" s="69" t="s">
        <v>178</v>
      </c>
      <c r="D2553" s="69" t="s">
        <v>179</v>
      </c>
      <c r="E2553" s="69"/>
      <c r="F2553" s="68">
        <v>68448</v>
      </c>
      <c r="G2553" s="68">
        <v>50208</v>
      </c>
      <c r="H2553" s="68">
        <v>0</v>
      </c>
      <c r="I2553" s="68">
        <v>0</v>
      </c>
      <c r="J2553" s="68">
        <v>118496</v>
      </c>
      <c r="K2553" s="68">
        <v>36448</v>
      </c>
      <c r="L2553" s="68">
        <v>16341</v>
      </c>
      <c r="M2553" s="68">
        <v>3078</v>
      </c>
      <c r="N2553" s="68">
        <v>293019</v>
      </c>
    </row>
    <row r="2554" spans="1:14" x14ac:dyDescent="0.25">
      <c r="A2554" s="69" t="s">
        <v>385</v>
      </c>
      <c r="B2554" s="69" t="s">
        <v>386</v>
      </c>
      <c r="C2554" s="69" t="s">
        <v>180</v>
      </c>
      <c r="D2554" s="69" t="s">
        <v>181</v>
      </c>
      <c r="E2554" s="69"/>
      <c r="F2554" s="68">
        <v>0</v>
      </c>
      <c r="G2554" s="68">
        <v>0</v>
      </c>
      <c r="H2554" s="68">
        <v>0</v>
      </c>
      <c r="I2554" s="68">
        <v>0</v>
      </c>
      <c r="J2554" s="68">
        <v>0</v>
      </c>
      <c r="K2554" s="68">
        <v>0</v>
      </c>
      <c r="L2554" s="68">
        <v>0</v>
      </c>
      <c r="M2554" s="68">
        <v>0</v>
      </c>
      <c r="N2554" s="68">
        <v>0</v>
      </c>
    </row>
    <row r="2555" spans="1:14" x14ac:dyDescent="0.25">
      <c r="A2555" s="69" t="s">
        <v>385</v>
      </c>
      <c r="B2555" s="69" t="s">
        <v>386</v>
      </c>
      <c r="C2555" s="69" t="s">
        <v>182</v>
      </c>
      <c r="D2555" s="69" t="s">
        <v>183</v>
      </c>
      <c r="E2555" s="69"/>
      <c r="F2555" s="68">
        <v>12080</v>
      </c>
      <c r="G2555" s="68">
        <v>0</v>
      </c>
      <c r="H2555" s="68">
        <v>0</v>
      </c>
      <c r="I2555" s="68">
        <v>0</v>
      </c>
      <c r="J2555" s="68">
        <v>672</v>
      </c>
      <c r="K2555" s="68">
        <v>0</v>
      </c>
      <c r="L2555" s="68">
        <v>101972</v>
      </c>
      <c r="M2555" s="68">
        <v>0</v>
      </c>
      <c r="N2555" s="68">
        <v>114724</v>
      </c>
    </row>
    <row r="2556" spans="1:14" x14ac:dyDescent="0.25">
      <c r="A2556" s="69" t="s">
        <v>385</v>
      </c>
      <c r="B2556" s="69" t="s">
        <v>386</v>
      </c>
      <c r="C2556" s="69" t="s">
        <v>184</v>
      </c>
      <c r="D2556" s="69" t="s">
        <v>185</v>
      </c>
      <c r="E2556" s="69"/>
      <c r="F2556" s="68">
        <v>0</v>
      </c>
      <c r="G2556" s="68">
        <v>87648</v>
      </c>
      <c r="H2556" s="68">
        <v>0</v>
      </c>
      <c r="I2556" s="68">
        <v>0</v>
      </c>
      <c r="J2556" s="68">
        <v>0</v>
      </c>
      <c r="K2556" s="68">
        <v>113776</v>
      </c>
      <c r="L2556" s="68">
        <v>0</v>
      </c>
      <c r="M2556" s="68">
        <v>7300</v>
      </c>
      <c r="N2556" s="68">
        <v>208724</v>
      </c>
    </row>
    <row r="2557" spans="1:14" x14ac:dyDescent="0.25">
      <c r="A2557" s="69" t="s">
        <v>385</v>
      </c>
      <c r="B2557" s="69" t="s">
        <v>386</v>
      </c>
      <c r="C2557" s="69" t="s">
        <v>186</v>
      </c>
      <c r="D2557" s="69" t="s">
        <v>187</v>
      </c>
      <c r="E2557" s="69"/>
      <c r="F2557" s="68">
        <v>0</v>
      </c>
      <c r="G2557" s="68">
        <v>0</v>
      </c>
      <c r="H2557" s="68">
        <v>0</v>
      </c>
      <c r="I2557" s="68">
        <v>0</v>
      </c>
      <c r="J2557" s="68">
        <v>0</v>
      </c>
      <c r="K2557" s="68">
        <v>0</v>
      </c>
      <c r="L2557" s="68">
        <v>3888</v>
      </c>
      <c r="M2557" s="68">
        <v>0</v>
      </c>
      <c r="N2557" s="68">
        <v>3888</v>
      </c>
    </row>
    <row r="2558" spans="1:14" x14ac:dyDescent="0.25">
      <c r="A2558" s="69" t="s">
        <v>385</v>
      </c>
      <c r="B2558" s="69" t="s">
        <v>386</v>
      </c>
      <c r="C2558" s="69" t="s">
        <v>188</v>
      </c>
      <c r="D2558" s="69" t="s">
        <v>189</v>
      </c>
      <c r="E2558" s="69"/>
      <c r="F2558" s="68">
        <v>30192</v>
      </c>
      <c r="G2558" s="68">
        <v>8864</v>
      </c>
      <c r="H2558" s="68">
        <v>0</v>
      </c>
      <c r="I2558" s="68">
        <v>0</v>
      </c>
      <c r="J2558" s="68">
        <v>16768</v>
      </c>
      <c r="K2558" s="68">
        <v>0</v>
      </c>
      <c r="L2558" s="68">
        <v>24</v>
      </c>
      <c r="M2558" s="68">
        <v>96</v>
      </c>
      <c r="N2558" s="68">
        <v>55944</v>
      </c>
    </row>
    <row r="2559" spans="1:14" x14ac:dyDescent="0.25">
      <c r="A2559" s="69" t="s">
        <v>385</v>
      </c>
      <c r="B2559" s="69" t="s">
        <v>386</v>
      </c>
      <c r="C2559" s="69" t="s">
        <v>190</v>
      </c>
      <c r="D2559" s="69" t="s">
        <v>191</v>
      </c>
      <c r="E2559" s="69"/>
      <c r="F2559" s="68">
        <v>0</v>
      </c>
      <c r="G2559" s="68">
        <v>6728</v>
      </c>
      <c r="H2559" s="68">
        <v>0</v>
      </c>
      <c r="I2559" s="68">
        <v>0</v>
      </c>
      <c r="J2559" s="68">
        <v>0</v>
      </c>
      <c r="K2559" s="68">
        <v>0</v>
      </c>
      <c r="L2559" s="68">
        <v>0</v>
      </c>
      <c r="M2559" s="68">
        <v>88</v>
      </c>
      <c r="N2559" s="68">
        <v>6816</v>
      </c>
    </row>
    <row r="2560" spans="1:14" x14ac:dyDescent="0.25">
      <c r="A2560" s="69" t="s">
        <v>385</v>
      </c>
      <c r="B2560" s="69" t="s">
        <v>386</v>
      </c>
      <c r="C2560" s="69" t="s">
        <v>192</v>
      </c>
      <c r="D2560" s="69" t="s">
        <v>193</v>
      </c>
      <c r="E2560" s="69"/>
      <c r="F2560" s="68">
        <v>0</v>
      </c>
      <c r="G2560" s="68">
        <v>0</v>
      </c>
      <c r="H2560" s="68">
        <v>0</v>
      </c>
      <c r="I2560" s="68">
        <v>0</v>
      </c>
      <c r="J2560" s="68">
        <v>0</v>
      </c>
      <c r="K2560" s="68">
        <v>0</v>
      </c>
      <c r="L2560" s="68">
        <v>0</v>
      </c>
      <c r="M2560" s="68">
        <v>2892</v>
      </c>
      <c r="N2560" s="68">
        <v>2892</v>
      </c>
    </row>
    <row r="2561" spans="1:14" x14ac:dyDescent="0.25">
      <c r="A2561" s="69" t="s">
        <v>385</v>
      </c>
      <c r="B2561" s="69" t="s">
        <v>386</v>
      </c>
      <c r="C2561" s="69" t="s">
        <v>194</v>
      </c>
      <c r="D2561" s="69" t="s">
        <v>195</v>
      </c>
      <c r="E2561" s="69"/>
      <c r="F2561" s="68">
        <v>434352</v>
      </c>
      <c r="G2561" s="68">
        <v>0</v>
      </c>
      <c r="H2561" s="68">
        <v>0</v>
      </c>
      <c r="I2561" s="68">
        <v>283896</v>
      </c>
      <c r="J2561" s="68">
        <v>0</v>
      </c>
      <c r="K2561" s="68">
        <v>0</v>
      </c>
      <c r="L2561" s="68">
        <v>1624</v>
      </c>
      <c r="M2561" s="68">
        <v>0</v>
      </c>
      <c r="N2561" s="68">
        <v>719872</v>
      </c>
    </row>
    <row r="2562" spans="1:14" x14ac:dyDescent="0.25">
      <c r="A2562" s="69" t="s">
        <v>385</v>
      </c>
      <c r="B2562" s="69" t="s">
        <v>386</v>
      </c>
      <c r="C2562" s="69" t="s">
        <v>196</v>
      </c>
      <c r="D2562" s="69" t="s">
        <v>197</v>
      </c>
      <c r="E2562" s="69"/>
      <c r="F2562" s="68">
        <v>128464</v>
      </c>
      <c r="G2562" s="68">
        <v>0</v>
      </c>
      <c r="H2562" s="68">
        <v>0</v>
      </c>
      <c r="I2562" s="68">
        <v>0</v>
      </c>
      <c r="J2562" s="68">
        <v>4752</v>
      </c>
      <c r="K2562" s="68">
        <v>0</v>
      </c>
      <c r="L2562" s="68">
        <v>1528</v>
      </c>
      <c r="M2562" s="68">
        <v>0</v>
      </c>
      <c r="N2562" s="68">
        <v>134744</v>
      </c>
    </row>
    <row r="2563" spans="1:14" x14ac:dyDescent="0.25">
      <c r="A2563" s="69" t="s">
        <v>385</v>
      </c>
      <c r="B2563" s="69" t="s">
        <v>386</v>
      </c>
      <c r="C2563" s="69" t="s">
        <v>198</v>
      </c>
      <c r="D2563" s="69" t="s">
        <v>199</v>
      </c>
      <c r="E2563" s="69"/>
      <c r="F2563" s="68">
        <v>0</v>
      </c>
      <c r="G2563" s="68">
        <v>0</v>
      </c>
      <c r="H2563" s="68">
        <v>0</v>
      </c>
      <c r="I2563" s="68">
        <v>0</v>
      </c>
      <c r="J2563" s="68">
        <v>0</v>
      </c>
      <c r="K2563" s="68">
        <v>88960</v>
      </c>
      <c r="L2563" s="68">
        <v>0</v>
      </c>
      <c r="M2563" s="68">
        <v>12368</v>
      </c>
      <c r="N2563" s="68">
        <v>101328</v>
      </c>
    </row>
    <row r="2564" spans="1:14" x14ac:dyDescent="0.25">
      <c r="A2564" s="69" t="s">
        <v>385</v>
      </c>
      <c r="B2564" s="69" t="s">
        <v>386</v>
      </c>
      <c r="C2564" s="69" t="s">
        <v>200</v>
      </c>
      <c r="D2564" s="69" t="s">
        <v>201</v>
      </c>
      <c r="E2564" s="69"/>
      <c r="F2564" s="68">
        <v>0</v>
      </c>
      <c r="G2564" s="68">
        <v>0</v>
      </c>
      <c r="H2564" s="68">
        <v>0</v>
      </c>
      <c r="I2564" s="68">
        <v>0</v>
      </c>
      <c r="J2564" s="68">
        <v>0</v>
      </c>
      <c r="K2564" s="68">
        <v>0</v>
      </c>
      <c r="L2564" s="68">
        <v>0</v>
      </c>
      <c r="M2564" s="68">
        <v>0</v>
      </c>
      <c r="N2564" s="68">
        <v>0</v>
      </c>
    </row>
    <row r="2565" spans="1:14" x14ac:dyDescent="0.25">
      <c r="A2565" s="69" t="s">
        <v>385</v>
      </c>
      <c r="B2565" s="69" t="s">
        <v>386</v>
      </c>
      <c r="C2565" s="69" t="s">
        <v>202</v>
      </c>
      <c r="D2565" s="69" t="s">
        <v>203</v>
      </c>
      <c r="E2565" s="69"/>
      <c r="F2565" s="68">
        <v>5520</v>
      </c>
      <c r="G2565" s="68">
        <v>0</v>
      </c>
      <c r="H2565" s="68">
        <v>0</v>
      </c>
      <c r="I2565" s="68">
        <v>0</v>
      </c>
      <c r="J2565" s="68">
        <v>0</v>
      </c>
      <c r="K2565" s="68">
        <v>344304</v>
      </c>
      <c r="L2565" s="68">
        <v>483</v>
      </c>
      <c r="M2565" s="68">
        <v>25494</v>
      </c>
      <c r="N2565" s="68">
        <v>375801</v>
      </c>
    </row>
    <row r="2566" spans="1:14" x14ac:dyDescent="0.25">
      <c r="A2566" s="69" t="s">
        <v>385</v>
      </c>
      <c r="B2566" s="69" t="s">
        <v>386</v>
      </c>
      <c r="C2566" s="69" t="s">
        <v>204</v>
      </c>
      <c r="D2566" s="69" t="s">
        <v>205</v>
      </c>
      <c r="E2566" s="69"/>
      <c r="F2566" s="68">
        <v>0</v>
      </c>
      <c r="G2566" s="68">
        <v>0</v>
      </c>
      <c r="H2566" s="68">
        <v>0</v>
      </c>
      <c r="I2566" s="68">
        <v>0</v>
      </c>
      <c r="J2566" s="68">
        <v>0</v>
      </c>
      <c r="K2566" s="68">
        <v>0</v>
      </c>
      <c r="L2566" s="68">
        <v>0</v>
      </c>
      <c r="M2566" s="68">
        <v>0</v>
      </c>
      <c r="N2566" s="68">
        <v>0</v>
      </c>
    </row>
    <row r="2567" spans="1:14" x14ac:dyDescent="0.25">
      <c r="A2567" s="69" t="s">
        <v>385</v>
      </c>
      <c r="B2567" s="69" t="s">
        <v>386</v>
      </c>
      <c r="C2567" s="69" t="s">
        <v>206</v>
      </c>
      <c r="D2567" s="69" t="s">
        <v>207</v>
      </c>
      <c r="E2567" s="69"/>
      <c r="F2567" s="68">
        <v>0</v>
      </c>
      <c r="G2567" s="68">
        <v>0</v>
      </c>
      <c r="H2567" s="68">
        <v>0</v>
      </c>
      <c r="I2567" s="68">
        <v>0</v>
      </c>
      <c r="J2567" s="68">
        <v>0</v>
      </c>
      <c r="K2567" s="68">
        <v>0</v>
      </c>
      <c r="L2567" s="68">
        <v>0</v>
      </c>
      <c r="M2567" s="68">
        <v>24</v>
      </c>
      <c r="N2567" s="68">
        <v>24</v>
      </c>
    </row>
    <row r="2568" spans="1:14" x14ac:dyDescent="0.25">
      <c r="A2568" s="69" t="s">
        <v>385</v>
      </c>
      <c r="B2568" s="69" t="s">
        <v>386</v>
      </c>
      <c r="C2568" s="69" t="s">
        <v>208</v>
      </c>
      <c r="D2568" s="69" t="s">
        <v>209</v>
      </c>
      <c r="E2568" s="69"/>
      <c r="F2568" s="68">
        <v>0</v>
      </c>
      <c r="G2568" s="68">
        <v>264240</v>
      </c>
      <c r="H2568" s="68">
        <v>98672</v>
      </c>
      <c r="I2568" s="68">
        <v>0</v>
      </c>
      <c r="J2568" s="68">
        <v>0</v>
      </c>
      <c r="K2568" s="68">
        <v>0</v>
      </c>
      <c r="L2568" s="68">
        <v>0</v>
      </c>
      <c r="M2568" s="68">
        <v>24</v>
      </c>
      <c r="N2568" s="68">
        <v>362936</v>
      </c>
    </row>
    <row r="2569" spans="1:14" x14ac:dyDescent="0.25">
      <c r="A2569" s="69" t="s">
        <v>385</v>
      </c>
      <c r="B2569" s="69" t="s">
        <v>386</v>
      </c>
      <c r="C2569" s="69" t="s">
        <v>210</v>
      </c>
      <c r="D2569" s="69" t="s">
        <v>211</v>
      </c>
      <c r="E2569" s="69"/>
      <c r="F2569" s="68">
        <v>0</v>
      </c>
      <c r="G2569" s="68">
        <v>0</v>
      </c>
      <c r="H2569" s="68">
        <v>0</v>
      </c>
      <c r="I2569" s="68">
        <v>0</v>
      </c>
      <c r="J2569" s="68">
        <v>133808</v>
      </c>
      <c r="K2569" s="68">
        <v>0</v>
      </c>
      <c r="L2569" s="68">
        <v>10680</v>
      </c>
      <c r="M2569" s="68">
        <v>0</v>
      </c>
      <c r="N2569" s="68">
        <v>144488</v>
      </c>
    </row>
    <row r="2570" spans="1:14" x14ac:dyDescent="0.25">
      <c r="A2570" s="69" t="s">
        <v>385</v>
      </c>
      <c r="B2570" s="69" t="s">
        <v>386</v>
      </c>
      <c r="C2570" s="69" t="s">
        <v>212</v>
      </c>
      <c r="D2570" s="69" t="s">
        <v>213</v>
      </c>
      <c r="E2570" s="69"/>
      <c r="F2570" s="68">
        <v>0</v>
      </c>
      <c r="G2570" s="68">
        <v>0</v>
      </c>
      <c r="H2570" s="68">
        <v>0</v>
      </c>
      <c r="I2570" s="68">
        <v>0</v>
      </c>
      <c r="J2570" s="68">
        <v>0</v>
      </c>
      <c r="K2570" s="68">
        <v>0</v>
      </c>
      <c r="L2570" s="68">
        <v>0</v>
      </c>
      <c r="M2570" s="68">
        <v>0</v>
      </c>
      <c r="N2570" s="68">
        <v>0</v>
      </c>
    </row>
    <row r="2571" spans="1:14" x14ac:dyDescent="0.25">
      <c r="A2571" s="69" t="s">
        <v>385</v>
      </c>
      <c r="B2571" s="69" t="s">
        <v>386</v>
      </c>
      <c r="C2571" s="69" t="s">
        <v>214</v>
      </c>
      <c r="D2571" s="69" t="s">
        <v>215</v>
      </c>
      <c r="E2571" s="69"/>
      <c r="F2571" s="68">
        <v>0</v>
      </c>
      <c r="G2571" s="68">
        <v>0</v>
      </c>
      <c r="H2571" s="68">
        <v>0</v>
      </c>
      <c r="I2571" s="68">
        <v>0</v>
      </c>
      <c r="J2571" s="68">
        <v>9280</v>
      </c>
      <c r="K2571" s="68">
        <v>0</v>
      </c>
      <c r="L2571" s="68">
        <v>1219</v>
      </c>
      <c r="M2571" s="68">
        <v>0</v>
      </c>
      <c r="N2571" s="68">
        <v>10499</v>
      </c>
    </row>
    <row r="2572" spans="1:14" x14ac:dyDescent="0.25">
      <c r="A2572" s="69" t="s">
        <v>385</v>
      </c>
      <c r="B2572" s="69" t="s">
        <v>386</v>
      </c>
      <c r="C2572" s="69" t="s">
        <v>216</v>
      </c>
      <c r="D2572" s="69" t="s">
        <v>217</v>
      </c>
      <c r="E2572" s="69"/>
      <c r="F2572" s="68">
        <v>53616</v>
      </c>
      <c r="G2572" s="68">
        <v>0</v>
      </c>
      <c r="H2572" s="68">
        <v>0</v>
      </c>
      <c r="I2572" s="68">
        <v>0</v>
      </c>
      <c r="J2572" s="68">
        <v>0</v>
      </c>
      <c r="K2572" s="68">
        <v>0</v>
      </c>
      <c r="L2572" s="68">
        <v>1888</v>
      </c>
      <c r="M2572" s="68">
        <v>0</v>
      </c>
      <c r="N2572" s="68">
        <v>55504</v>
      </c>
    </row>
    <row r="2573" spans="1:14" x14ac:dyDescent="0.25">
      <c r="A2573" s="69" t="s">
        <v>385</v>
      </c>
      <c r="B2573" s="69" t="s">
        <v>386</v>
      </c>
      <c r="C2573" s="69" t="s">
        <v>218</v>
      </c>
      <c r="D2573" s="69" t="s">
        <v>219</v>
      </c>
      <c r="E2573" s="69"/>
      <c r="F2573" s="68">
        <v>62736</v>
      </c>
      <c r="G2573" s="68">
        <v>0</v>
      </c>
      <c r="H2573" s="68">
        <v>0</v>
      </c>
      <c r="I2573" s="68">
        <v>0</v>
      </c>
      <c r="J2573" s="68">
        <v>0</v>
      </c>
      <c r="K2573" s="68">
        <v>0</v>
      </c>
      <c r="L2573" s="68">
        <v>0</v>
      </c>
      <c r="M2573" s="68">
        <v>0</v>
      </c>
      <c r="N2573" s="68">
        <v>62736</v>
      </c>
    </row>
    <row r="2574" spans="1:14" x14ac:dyDescent="0.25">
      <c r="A2574" s="69" t="s">
        <v>385</v>
      </c>
      <c r="B2574" s="69" t="s">
        <v>386</v>
      </c>
      <c r="C2574" s="69" t="s">
        <v>220</v>
      </c>
      <c r="D2574" s="69" t="s">
        <v>221</v>
      </c>
      <c r="E2574" s="69"/>
      <c r="F2574" s="68">
        <v>904352</v>
      </c>
      <c r="G2574" s="68">
        <v>0</v>
      </c>
      <c r="H2574" s="68">
        <v>0</v>
      </c>
      <c r="I2574" s="68">
        <v>0</v>
      </c>
      <c r="J2574" s="68">
        <v>16624</v>
      </c>
      <c r="K2574" s="68">
        <v>0</v>
      </c>
      <c r="L2574" s="68">
        <v>0</v>
      </c>
      <c r="M2574" s="68">
        <v>0</v>
      </c>
      <c r="N2574" s="68">
        <v>920976</v>
      </c>
    </row>
    <row r="2575" spans="1:14" x14ac:dyDescent="0.25">
      <c r="A2575" s="69" t="s">
        <v>385</v>
      </c>
      <c r="B2575" s="69" t="s">
        <v>386</v>
      </c>
      <c r="C2575" s="69" t="s">
        <v>222</v>
      </c>
      <c r="D2575" s="69" t="s">
        <v>223</v>
      </c>
      <c r="E2575" s="69"/>
      <c r="F2575" s="68">
        <v>286240</v>
      </c>
      <c r="G2575" s="68">
        <v>0</v>
      </c>
      <c r="H2575" s="68">
        <v>0</v>
      </c>
      <c r="I2575" s="68">
        <v>0</v>
      </c>
      <c r="J2575" s="68">
        <v>36224</v>
      </c>
      <c r="K2575" s="68">
        <v>0</v>
      </c>
      <c r="L2575" s="68">
        <v>3121</v>
      </c>
      <c r="M2575" s="68">
        <v>0</v>
      </c>
      <c r="N2575" s="68">
        <v>325585</v>
      </c>
    </row>
    <row r="2576" spans="1:14" x14ac:dyDescent="0.25">
      <c r="A2576" s="69" t="s">
        <v>385</v>
      </c>
      <c r="B2576" s="69" t="s">
        <v>386</v>
      </c>
      <c r="C2576" s="69" t="s">
        <v>224</v>
      </c>
      <c r="D2576" s="69" t="s">
        <v>225</v>
      </c>
      <c r="E2576" s="69"/>
      <c r="F2576" s="68">
        <v>0</v>
      </c>
      <c r="G2576" s="68">
        <v>0</v>
      </c>
      <c r="H2576" s="68">
        <v>0</v>
      </c>
      <c r="I2576" s="68">
        <v>0</v>
      </c>
      <c r="J2576" s="68">
        <v>0</v>
      </c>
      <c r="K2576" s="68">
        <v>0</v>
      </c>
      <c r="L2576" s="68">
        <v>0</v>
      </c>
      <c r="M2576" s="68">
        <v>0</v>
      </c>
      <c r="N2576" s="68">
        <v>0</v>
      </c>
    </row>
    <row r="2577" spans="1:14" x14ac:dyDescent="0.25">
      <c r="A2577" s="69" t="s">
        <v>385</v>
      </c>
      <c r="B2577" s="69" t="s">
        <v>386</v>
      </c>
      <c r="C2577" s="69" t="s">
        <v>226</v>
      </c>
      <c r="D2577" s="69" t="s">
        <v>227</v>
      </c>
      <c r="E2577" s="69"/>
      <c r="F2577" s="68">
        <v>1991472</v>
      </c>
      <c r="G2577" s="68">
        <v>894152</v>
      </c>
      <c r="H2577" s="68">
        <v>98672</v>
      </c>
      <c r="I2577" s="68">
        <v>283896</v>
      </c>
      <c r="J2577" s="68">
        <v>336624</v>
      </c>
      <c r="K2577" s="68">
        <v>643392</v>
      </c>
      <c r="L2577" s="68">
        <v>147909</v>
      </c>
      <c r="M2577" s="68">
        <v>51676</v>
      </c>
      <c r="N2577" s="68">
        <v>4447793</v>
      </c>
    </row>
    <row r="2578" spans="1:14" x14ac:dyDescent="0.25">
      <c r="D2578" s="67" t="s">
        <v>228</v>
      </c>
      <c r="E2578" s="67"/>
    </row>
    <row r="2579" spans="1:14" x14ac:dyDescent="0.25">
      <c r="A2579" s="69" t="s">
        <v>385</v>
      </c>
      <c r="B2579" s="69" t="s">
        <v>386</v>
      </c>
      <c r="C2579" s="69" t="s">
        <v>229</v>
      </c>
      <c r="D2579" s="69" t="s">
        <v>230</v>
      </c>
      <c r="E2579" s="69"/>
      <c r="F2579" s="68">
        <v>0</v>
      </c>
      <c r="G2579" s="68">
        <v>0</v>
      </c>
      <c r="H2579" s="68">
        <v>0</v>
      </c>
      <c r="I2579" s="68">
        <v>0</v>
      </c>
      <c r="J2579" s="68">
        <v>0</v>
      </c>
      <c r="K2579" s="68">
        <v>0</v>
      </c>
      <c r="L2579" s="68">
        <v>0</v>
      </c>
      <c r="M2579" s="68">
        <v>0</v>
      </c>
      <c r="N2579" s="68">
        <v>0</v>
      </c>
    </row>
    <row r="2580" spans="1:14" x14ac:dyDescent="0.25">
      <c r="A2580" s="69" t="s">
        <v>385</v>
      </c>
      <c r="B2580" s="69" t="s">
        <v>386</v>
      </c>
      <c r="C2580" s="69" t="s">
        <v>231</v>
      </c>
      <c r="D2580" s="69" t="s">
        <v>232</v>
      </c>
      <c r="E2580" s="69"/>
      <c r="F2580" s="68">
        <v>0</v>
      </c>
      <c r="G2580" s="68">
        <v>0</v>
      </c>
      <c r="H2580" s="68">
        <v>0</v>
      </c>
      <c r="I2580" s="68">
        <v>0</v>
      </c>
      <c r="J2580" s="68">
        <v>0</v>
      </c>
      <c r="K2580" s="68">
        <v>0</v>
      </c>
      <c r="L2580" s="68">
        <v>0</v>
      </c>
      <c r="M2580" s="68">
        <v>0</v>
      </c>
      <c r="N2580" s="68">
        <v>0</v>
      </c>
    </row>
    <row r="2581" spans="1:14" x14ac:dyDescent="0.25">
      <c r="A2581" s="69" t="s">
        <v>385</v>
      </c>
      <c r="B2581" s="69" t="s">
        <v>386</v>
      </c>
      <c r="C2581" s="69" t="s">
        <v>233</v>
      </c>
      <c r="D2581" s="69" t="s">
        <v>234</v>
      </c>
      <c r="E2581" s="69"/>
      <c r="F2581" s="68">
        <v>0</v>
      </c>
      <c r="G2581" s="68">
        <v>0</v>
      </c>
      <c r="H2581" s="68">
        <v>0</v>
      </c>
      <c r="I2581" s="68">
        <v>0</v>
      </c>
      <c r="J2581" s="68">
        <v>0</v>
      </c>
      <c r="K2581" s="68">
        <v>0</v>
      </c>
      <c r="L2581" s="68">
        <v>0</v>
      </c>
      <c r="M2581" s="68">
        <v>0</v>
      </c>
      <c r="N2581" s="68">
        <v>0</v>
      </c>
    </row>
    <row r="2582" spans="1:14" x14ac:dyDescent="0.25">
      <c r="A2582" s="69" t="s">
        <v>385</v>
      </c>
      <c r="B2582" s="69" t="s">
        <v>386</v>
      </c>
      <c r="C2582" s="69" t="s">
        <v>235</v>
      </c>
      <c r="D2582" s="69" t="s">
        <v>236</v>
      </c>
      <c r="E2582" s="69"/>
      <c r="F2582" s="68">
        <v>0</v>
      </c>
      <c r="G2582" s="68">
        <v>0</v>
      </c>
      <c r="H2582" s="68">
        <v>0</v>
      </c>
      <c r="I2582" s="68">
        <v>0</v>
      </c>
      <c r="J2582" s="68">
        <v>0</v>
      </c>
      <c r="K2582" s="68">
        <v>0</v>
      </c>
      <c r="L2582" s="68">
        <v>0</v>
      </c>
      <c r="M2582" s="68">
        <v>0</v>
      </c>
      <c r="N2582" s="68">
        <v>0</v>
      </c>
    </row>
    <row r="2583" spans="1:14" x14ac:dyDescent="0.25">
      <c r="A2583" s="69" t="s">
        <v>385</v>
      </c>
      <c r="B2583" s="69" t="s">
        <v>386</v>
      </c>
      <c r="C2583" s="69" t="s">
        <v>237</v>
      </c>
      <c r="D2583" s="69" t="s">
        <v>238</v>
      </c>
      <c r="E2583" s="69"/>
      <c r="F2583" s="68">
        <v>0</v>
      </c>
      <c r="G2583" s="68">
        <v>0</v>
      </c>
      <c r="H2583" s="68">
        <v>0</v>
      </c>
      <c r="I2583" s="68">
        <v>0</v>
      </c>
      <c r="J2583" s="68">
        <v>0</v>
      </c>
      <c r="K2583" s="68">
        <v>0</v>
      </c>
      <c r="L2583" s="68">
        <v>0</v>
      </c>
      <c r="M2583" s="68">
        <v>0</v>
      </c>
      <c r="N2583" s="68">
        <v>0</v>
      </c>
    </row>
    <row r="2586" spans="1:14" x14ac:dyDescent="0.25">
      <c r="A2586" s="67" t="s">
        <v>387</v>
      </c>
    </row>
    <row r="2587" spans="1:14" x14ac:dyDescent="0.25">
      <c r="A2587" s="69" t="s">
        <v>0</v>
      </c>
      <c r="B2587" s="69" t="s">
        <v>162</v>
      </c>
      <c r="C2587" s="69" t="s">
        <v>115</v>
      </c>
      <c r="D2587" s="67" t="s">
        <v>129</v>
      </c>
      <c r="E2587" s="67"/>
      <c r="F2587" s="68" t="s">
        <v>163</v>
      </c>
      <c r="G2587" s="68" t="s">
        <v>164</v>
      </c>
      <c r="H2587" s="68" t="s">
        <v>165</v>
      </c>
      <c r="I2587" s="68" t="s">
        <v>166</v>
      </c>
      <c r="J2587" s="68" t="s">
        <v>167</v>
      </c>
      <c r="K2587" s="68" t="s">
        <v>168</v>
      </c>
      <c r="L2587" s="68" t="s">
        <v>169</v>
      </c>
      <c r="M2587" s="68" t="s">
        <v>170</v>
      </c>
      <c r="N2587" s="68" t="s">
        <v>1</v>
      </c>
    </row>
    <row r="2588" spans="1:14" x14ac:dyDescent="0.25">
      <c r="A2588" s="69" t="s">
        <v>388</v>
      </c>
      <c r="B2588" s="69" t="s">
        <v>389</v>
      </c>
      <c r="C2588" s="69" t="s">
        <v>172</v>
      </c>
      <c r="D2588" s="69" t="s">
        <v>173</v>
      </c>
      <c r="E2588" s="69"/>
      <c r="F2588" s="68">
        <v>9216</v>
      </c>
      <c r="G2588" s="68">
        <v>0</v>
      </c>
      <c r="H2588" s="68">
        <v>0</v>
      </c>
      <c r="I2588" s="68">
        <v>0</v>
      </c>
      <c r="J2588" s="68">
        <v>0</v>
      </c>
      <c r="K2588" s="68">
        <v>0</v>
      </c>
      <c r="L2588" s="68">
        <v>0</v>
      </c>
      <c r="M2588" s="68">
        <v>0</v>
      </c>
      <c r="N2588" s="68">
        <v>9216</v>
      </c>
    </row>
    <row r="2589" spans="1:14" x14ac:dyDescent="0.25">
      <c r="A2589" s="69" t="s">
        <v>388</v>
      </c>
      <c r="B2589" s="69" t="s">
        <v>389</v>
      </c>
      <c r="C2589" s="69" t="s">
        <v>174</v>
      </c>
      <c r="D2589" s="69" t="s">
        <v>175</v>
      </c>
      <c r="E2589" s="69"/>
      <c r="F2589" s="68">
        <v>0</v>
      </c>
      <c r="G2589" s="68">
        <v>0</v>
      </c>
      <c r="H2589" s="68">
        <v>0</v>
      </c>
      <c r="I2589" s="68">
        <v>0</v>
      </c>
      <c r="J2589" s="68">
        <v>0</v>
      </c>
      <c r="K2589" s="68">
        <v>0</v>
      </c>
      <c r="L2589" s="68">
        <v>0</v>
      </c>
      <c r="M2589" s="68">
        <v>0</v>
      </c>
      <c r="N2589" s="68">
        <v>0</v>
      </c>
    </row>
    <row r="2590" spans="1:14" x14ac:dyDescent="0.25">
      <c r="A2590" s="69" t="s">
        <v>388</v>
      </c>
      <c r="B2590" s="69" t="s">
        <v>389</v>
      </c>
      <c r="C2590" s="69" t="s">
        <v>176</v>
      </c>
      <c r="D2590" s="69" t="s">
        <v>177</v>
      </c>
      <c r="E2590" s="69"/>
      <c r="F2590" s="68">
        <v>0</v>
      </c>
      <c r="G2590" s="68">
        <v>247408</v>
      </c>
      <c r="H2590" s="68">
        <v>0</v>
      </c>
      <c r="I2590" s="68">
        <v>0</v>
      </c>
      <c r="J2590" s="68">
        <v>0</v>
      </c>
      <c r="K2590" s="68">
        <v>8640</v>
      </c>
      <c r="L2590" s="68">
        <v>0</v>
      </c>
      <c r="M2590" s="68">
        <v>0</v>
      </c>
      <c r="N2590" s="68">
        <v>256048</v>
      </c>
    </row>
    <row r="2591" spans="1:14" x14ac:dyDescent="0.25">
      <c r="A2591" s="69" t="s">
        <v>388</v>
      </c>
      <c r="B2591" s="69" t="s">
        <v>389</v>
      </c>
      <c r="C2591" s="69" t="s">
        <v>178</v>
      </c>
      <c r="D2591" s="69" t="s">
        <v>179</v>
      </c>
      <c r="E2591" s="69"/>
      <c r="F2591" s="68">
        <v>28416</v>
      </c>
      <c r="G2591" s="68">
        <v>40560</v>
      </c>
      <c r="H2591" s="68">
        <v>0</v>
      </c>
      <c r="I2591" s="68">
        <v>0</v>
      </c>
      <c r="J2591" s="68">
        <v>263680</v>
      </c>
      <c r="K2591" s="68">
        <v>560</v>
      </c>
      <c r="L2591" s="68">
        <v>1651</v>
      </c>
      <c r="M2591" s="68">
        <v>128</v>
      </c>
      <c r="N2591" s="68">
        <v>334995</v>
      </c>
    </row>
    <row r="2592" spans="1:14" x14ac:dyDescent="0.25">
      <c r="A2592" s="69" t="s">
        <v>388</v>
      </c>
      <c r="B2592" s="69" t="s">
        <v>389</v>
      </c>
      <c r="C2592" s="69" t="s">
        <v>180</v>
      </c>
      <c r="D2592" s="69" t="s">
        <v>181</v>
      </c>
      <c r="E2592" s="69"/>
      <c r="F2592" s="68">
        <v>0</v>
      </c>
      <c r="G2592" s="68">
        <v>0</v>
      </c>
      <c r="H2592" s="68">
        <v>0</v>
      </c>
      <c r="I2592" s="68">
        <v>0</v>
      </c>
      <c r="J2592" s="68">
        <v>0</v>
      </c>
      <c r="K2592" s="68">
        <v>0</v>
      </c>
      <c r="L2592" s="68">
        <v>0</v>
      </c>
      <c r="M2592" s="68">
        <v>0</v>
      </c>
      <c r="N2592" s="68">
        <v>0</v>
      </c>
    </row>
    <row r="2593" spans="1:14" x14ac:dyDescent="0.25">
      <c r="A2593" s="69" t="s">
        <v>388</v>
      </c>
      <c r="B2593" s="69" t="s">
        <v>389</v>
      </c>
      <c r="C2593" s="69" t="s">
        <v>182</v>
      </c>
      <c r="D2593" s="69" t="s">
        <v>183</v>
      </c>
      <c r="E2593" s="69"/>
      <c r="F2593" s="68">
        <v>0</v>
      </c>
      <c r="G2593" s="68">
        <v>0</v>
      </c>
      <c r="H2593" s="68">
        <v>0</v>
      </c>
      <c r="I2593" s="68">
        <v>0</v>
      </c>
      <c r="J2593" s="68">
        <v>38528</v>
      </c>
      <c r="K2593" s="68">
        <v>0</v>
      </c>
      <c r="L2593" s="68">
        <v>3656</v>
      </c>
      <c r="M2593" s="68">
        <v>0</v>
      </c>
      <c r="N2593" s="68">
        <v>42184</v>
      </c>
    </row>
    <row r="2594" spans="1:14" x14ac:dyDescent="0.25">
      <c r="A2594" s="69" t="s">
        <v>388</v>
      </c>
      <c r="B2594" s="69" t="s">
        <v>389</v>
      </c>
      <c r="C2594" s="69" t="s">
        <v>184</v>
      </c>
      <c r="D2594" s="69" t="s">
        <v>185</v>
      </c>
      <c r="E2594" s="69"/>
      <c r="F2594" s="68">
        <v>0</v>
      </c>
      <c r="G2594" s="68">
        <v>89952</v>
      </c>
      <c r="H2594" s="68">
        <v>0</v>
      </c>
      <c r="I2594" s="68">
        <v>0</v>
      </c>
      <c r="J2594" s="68">
        <v>0</v>
      </c>
      <c r="K2594" s="68">
        <v>21232</v>
      </c>
      <c r="L2594" s="68">
        <v>0</v>
      </c>
      <c r="M2594" s="68">
        <v>178</v>
      </c>
      <c r="N2594" s="68">
        <v>111362</v>
      </c>
    </row>
    <row r="2595" spans="1:14" x14ac:dyDescent="0.25">
      <c r="A2595" s="69" t="s">
        <v>388</v>
      </c>
      <c r="B2595" s="69" t="s">
        <v>389</v>
      </c>
      <c r="C2595" s="69" t="s">
        <v>186</v>
      </c>
      <c r="D2595" s="69" t="s">
        <v>187</v>
      </c>
      <c r="E2595" s="69"/>
      <c r="F2595" s="68">
        <v>0</v>
      </c>
      <c r="G2595" s="68">
        <v>0</v>
      </c>
      <c r="H2595" s="68">
        <v>0</v>
      </c>
      <c r="I2595" s="68">
        <v>0</v>
      </c>
      <c r="J2595" s="68">
        <v>0</v>
      </c>
      <c r="K2595" s="68">
        <v>0</v>
      </c>
      <c r="L2595" s="68">
        <v>72</v>
      </c>
      <c r="M2595" s="68">
        <v>0</v>
      </c>
      <c r="N2595" s="68">
        <v>72</v>
      </c>
    </row>
    <row r="2596" spans="1:14" x14ac:dyDescent="0.25">
      <c r="A2596" s="69" t="s">
        <v>388</v>
      </c>
      <c r="B2596" s="69" t="s">
        <v>389</v>
      </c>
      <c r="C2596" s="69" t="s">
        <v>188</v>
      </c>
      <c r="D2596" s="69" t="s">
        <v>189</v>
      </c>
      <c r="E2596" s="69"/>
      <c r="F2596" s="68">
        <v>13200</v>
      </c>
      <c r="G2596" s="68">
        <v>4800</v>
      </c>
      <c r="H2596" s="68">
        <v>0</v>
      </c>
      <c r="I2596" s="68">
        <v>0</v>
      </c>
      <c r="J2596" s="68">
        <v>0</v>
      </c>
      <c r="K2596" s="68">
        <v>0</v>
      </c>
      <c r="L2596" s="68">
        <v>0</v>
      </c>
      <c r="M2596" s="68">
        <v>0</v>
      </c>
      <c r="N2596" s="68">
        <v>18000</v>
      </c>
    </row>
    <row r="2597" spans="1:14" x14ac:dyDescent="0.25">
      <c r="A2597" s="69" t="s">
        <v>388</v>
      </c>
      <c r="B2597" s="69" t="s">
        <v>389</v>
      </c>
      <c r="C2597" s="69" t="s">
        <v>190</v>
      </c>
      <c r="D2597" s="69" t="s">
        <v>191</v>
      </c>
      <c r="E2597" s="69"/>
      <c r="F2597" s="68">
        <v>0</v>
      </c>
      <c r="G2597" s="68">
        <v>0</v>
      </c>
      <c r="H2597" s="68">
        <v>0</v>
      </c>
      <c r="I2597" s="68">
        <v>0</v>
      </c>
      <c r="J2597" s="68">
        <v>0</v>
      </c>
      <c r="K2597" s="68">
        <v>0</v>
      </c>
      <c r="L2597" s="68">
        <v>0</v>
      </c>
      <c r="M2597" s="68">
        <v>0</v>
      </c>
      <c r="N2597" s="68">
        <v>0</v>
      </c>
    </row>
    <row r="2598" spans="1:14" x14ac:dyDescent="0.25">
      <c r="A2598" s="69" t="s">
        <v>388</v>
      </c>
      <c r="B2598" s="69" t="s">
        <v>389</v>
      </c>
      <c r="C2598" s="69" t="s">
        <v>192</v>
      </c>
      <c r="D2598" s="69" t="s">
        <v>193</v>
      </c>
      <c r="E2598" s="69"/>
      <c r="F2598" s="68">
        <v>0</v>
      </c>
      <c r="G2598" s="68">
        <v>0</v>
      </c>
      <c r="H2598" s="68">
        <v>0</v>
      </c>
      <c r="I2598" s="68">
        <v>0</v>
      </c>
      <c r="J2598" s="68">
        <v>0</v>
      </c>
      <c r="K2598" s="68">
        <v>40128</v>
      </c>
      <c r="L2598" s="68">
        <v>0</v>
      </c>
      <c r="M2598" s="68">
        <v>834</v>
      </c>
      <c r="N2598" s="68">
        <v>40962</v>
      </c>
    </row>
    <row r="2599" spans="1:14" x14ac:dyDescent="0.25">
      <c r="A2599" s="69" t="s">
        <v>388</v>
      </c>
      <c r="B2599" s="69" t="s">
        <v>389</v>
      </c>
      <c r="C2599" s="69" t="s">
        <v>194</v>
      </c>
      <c r="D2599" s="69" t="s">
        <v>195</v>
      </c>
      <c r="E2599" s="69"/>
      <c r="F2599" s="68">
        <v>223056</v>
      </c>
      <c r="G2599" s="68">
        <v>0</v>
      </c>
      <c r="H2599" s="68">
        <v>0</v>
      </c>
      <c r="I2599" s="68">
        <v>39616</v>
      </c>
      <c r="J2599" s="68">
        <v>0</v>
      </c>
      <c r="K2599" s="68">
        <v>0</v>
      </c>
      <c r="L2599" s="68">
        <v>15</v>
      </c>
      <c r="M2599" s="68">
        <v>0</v>
      </c>
      <c r="N2599" s="68">
        <v>262687</v>
      </c>
    </row>
    <row r="2600" spans="1:14" x14ac:dyDescent="0.25">
      <c r="A2600" s="69" t="s">
        <v>388</v>
      </c>
      <c r="B2600" s="69" t="s">
        <v>389</v>
      </c>
      <c r="C2600" s="69" t="s">
        <v>196</v>
      </c>
      <c r="D2600" s="69" t="s">
        <v>197</v>
      </c>
      <c r="E2600" s="69"/>
      <c r="F2600" s="68">
        <v>38560</v>
      </c>
      <c r="G2600" s="68">
        <v>0</v>
      </c>
      <c r="H2600" s="68">
        <v>0</v>
      </c>
      <c r="I2600" s="68">
        <v>0</v>
      </c>
      <c r="J2600" s="68">
        <v>0</v>
      </c>
      <c r="K2600" s="68">
        <v>0</v>
      </c>
      <c r="L2600" s="68">
        <v>0</v>
      </c>
      <c r="M2600" s="68">
        <v>0</v>
      </c>
      <c r="N2600" s="68">
        <v>38560</v>
      </c>
    </row>
    <row r="2601" spans="1:14" x14ac:dyDescent="0.25">
      <c r="A2601" s="69" t="s">
        <v>388</v>
      </c>
      <c r="B2601" s="69" t="s">
        <v>389</v>
      </c>
      <c r="C2601" s="69" t="s">
        <v>198</v>
      </c>
      <c r="D2601" s="69" t="s">
        <v>199</v>
      </c>
      <c r="E2601" s="69"/>
      <c r="F2601" s="68">
        <v>0</v>
      </c>
      <c r="G2601" s="68">
        <v>0</v>
      </c>
      <c r="H2601" s="68">
        <v>0</v>
      </c>
      <c r="I2601" s="68">
        <v>0</v>
      </c>
      <c r="J2601" s="68">
        <v>0</v>
      </c>
      <c r="K2601" s="68">
        <v>0</v>
      </c>
      <c r="L2601" s="68">
        <v>0</v>
      </c>
      <c r="M2601" s="68">
        <v>4024</v>
      </c>
      <c r="N2601" s="68">
        <v>4024</v>
      </c>
    </row>
    <row r="2602" spans="1:14" x14ac:dyDescent="0.25">
      <c r="A2602" s="69" t="s">
        <v>388</v>
      </c>
      <c r="B2602" s="69" t="s">
        <v>389</v>
      </c>
      <c r="C2602" s="69" t="s">
        <v>200</v>
      </c>
      <c r="D2602" s="69" t="s">
        <v>201</v>
      </c>
      <c r="E2602" s="69"/>
      <c r="F2602" s="68">
        <v>0</v>
      </c>
      <c r="G2602" s="68">
        <v>0</v>
      </c>
      <c r="H2602" s="68">
        <v>0</v>
      </c>
      <c r="I2602" s="68">
        <v>0</v>
      </c>
      <c r="J2602" s="68">
        <v>0</v>
      </c>
      <c r="K2602" s="68">
        <v>0</v>
      </c>
      <c r="L2602" s="68">
        <v>0</v>
      </c>
      <c r="M2602" s="68">
        <v>0</v>
      </c>
      <c r="N2602" s="68">
        <v>0</v>
      </c>
    </row>
    <row r="2603" spans="1:14" x14ac:dyDescent="0.25">
      <c r="A2603" s="69" t="s">
        <v>388</v>
      </c>
      <c r="B2603" s="69" t="s">
        <v>389</v>
      </c>
      <c r="C2603" s="69" t="s">
        <v>202</v>
      </c>
      <c r="D2603" s="69" t="s">
        <v>203</v>
      </c>
      <c r="E2603" s="69"/>
      <c r="F2603" s="68">
        <v>20592</v>
      </c>
      <c r="G2603" s="68">
        <v>336</v>
      </c>
      <c r="H2603" s="68">
        <v>0</v>
      </c>
      <c r="I2603" s="68">
        <v>0</v>
      </c>
      <c r="J2603" s="68">
        <v>0</v>
      </c>
      <c r="K2603" s="68">
        <v>172160</v>
      </c>
      <c r="L2603" s="68">
        <v>120</v>
      </c>
      <c r="M2603" s="68">
        <v>7330</v>
      </c>
      <c r="N2603" s="68">
        <v>200538</v>
      </c>
    </row>
    <row r="2604" spans="1:14" x14ac:dyDescent="0.25">
      <c r="A2604" s="69" t="s">
        <v>388</v>
      </c>
      <c r="B2604" s="69" t="s">
        <v>389</v>
      </c>
      <c r="C2604" s="69" t="s">
        <v>204</v>
      </c>
      <c r="D2604" s="69" t="s">
        <v>205</v>
      </c>
      <c r="E2604" s="69"/>
      <c r="F2604" s="68">
        <v>0</v>
      </c>
      <c r="G2604" s="68">
        <v>0</v>
      </c>
      <c r="H2604" s="68">
        <v>0</v>
      </c>
      <c r="I2604" s="68">
        <v>0</v>
      </c>
      <c r="J2604" s="68">
        <v>0</v>
      </c>
      <c r="K2604" s="68">
        <v>0</v>
      </c>
      <c r="L2604" s="68">
        <v>0</v>
      </c>
      <c r="M2604" s="68">
        <v>0</v>
      </c>
      <c r="N2604" s="68">
        <v>0</v>
      </c>
    </row>
    <row r="2605" spans="1:14" x14ac:dyDescent="0.25">
      <c r="A2605" s="69" t="s">
        <v>388</v>
      </c>
      <c r="B2605" s="69" t="s">
        <v>389</v>
      </c>
      <c r="C2605" s="69" t="s">
        <v>206</v>
      </c>
      <c r="D2605" s="69" t="s">
        <v>207</v>
      </c>
      <c r="E2605" s="69"/>
      <c r="F2605" s="68">
        <v>0</v>
      </c>
      <c r="G2605" s="68">
        <v>0</v>
      </c>
      <c r="H2605" s="68">
        <v>0</v>
      </c>
      <c r="I2605" s="68">
        <v>0</v>
      </c>
      <c r="J2605" s="68">
        <v>0</v>
      </c>
      <c r="K2605" s="68">
        <v>0</v>
      </c>
      <c r="L2605" s="68">
        <v>0</v>
      </c>
      <c r="M2605" s="68">
        <v>0</v>
      </c>
      <c r="N2605" s="68">
        <v>0</v>
      </c>
    </row>
    <row r="2606" spans="1:14" x14ac:dyDescent="0.25">
      <c r="A2606" s="69" t="s">
        <v>388</v>
      </c>
      <c r="B2606" s="69" t="s">
        <v>389</v>
      </c>
      <c r="C2606" s="69" t="s">
        <v>208</v>
      </c>
      <c r="D2606" s="69" t="s">
        <v>209</v>
      </c>
      <c r="E2606" s="69"/>
      <c r="F2606" s="68">
        <v>0</v>
      </c>
      <c r="G2606" s="68">
        <v>235264</v>
      </c>
      <c r="H2606" s="68">
        <v>65488</v>
      </c>
      <c r="I2606" s="68">
        <v>0</v>
      </c>
      <c r="J2606" s="68">
        <v>0</v>
      </c>
      <c r="K2606" s="68">
        <v>0</v>
      </c>
      <c r="L2606" s="68">
        <v>0</v>
      </c>
      <c r="M2606" s="68">
        <v>0</v>
      </c>
      <c r="N2606" s="68">
        <v>300752</v>
      </c>
    </row>
    <row r="2607" spans="1:14" x14ac:dyDescent="0.25">
      <c r="A2607" s="69" t="s">
        <v>388</v>
      </c>
      <c r="B2607" s="69" t="s">
        <v>389</v>
      </c>
      <c r="C2607" s="69" t="s">
        <v>210</v>
      </c>
      <c r="D2607" s="69" t="s">
        <v>211</v>
      </c>
      <c r="E2607" s="69"/>
      <c r="F2607" s="68">
        <v>0</v>
      </c>
      <c r="G2607" s="68">
        <v>0</v>
      </c>
      <c r="H2607" s="68">
        <v>0</v>
      </c>
      <c r="I2607" s="68">
        <v>0</v>
      </c>
      <c r="J2607" s="68">
        <v>137920</v>
      </c>
      <c r="K2607" s="68">
        <v>0</v>
      </c>
      <c r="L2607" s="68">
        <v>0</v>
      </c>
      <c r="M2607" s="68">
        <v>0</v>
      </c>
      <c r="N2607" s="68">
        <v>137920</v>
      </c>
    </row>
    <row r="2608" spans="1:14" x14ac:dyDescent="0.25">
      <c r="A2608" s="69" t="s">
        <v>388</v>
      </c>
      <c r="B2608" s="69" t="s">
        <v>389</v>
      </c>
      <c r="C2608" s="69" t="s">
        <v>212</v>
      </c>
      <c r="D2608" s="69" t="s">
        <v>213</v>
      </c>
      <c r="E2608" s="69"/>
      <c r="F2608" s="68">
        <v>0</v>
      </c>
      <c r="G2608" s="68">
        <v>0</v>
      </c>
      <c r="H2608" s="68">
        <v>0</v>
      </c>
      <c r="I2608" s="68">
        <v>0</v>
      </c>
      <c r="J2608" s="68">
        <v>12096</v>
      </c>
      <c r="K2608" s="68">
        <v>0</v>
      </c>
      <c r="L2608" s="68">
        <v>41204</v>
      </c>
      <c r="M2608" s="68">
        <v>0</v>
      </c>
      <c r="N2608" s="68">
        <v>53300</v>
      </c>
    </row>
    <row r="2609" spans="1:14" x14ac:dyDescent="0.25">
      <c r="A2609" s="69" t="s">
        <v>388</v>
      </c>
      <c r="B2609" s="69" t="s">
        <v>389</v>
      </c>
      <c r="C2609" s="69" t="s">
        <v>214</v>
      </c>
      <c r="D2609" s="69" t="s">
        <v>215</v>
      </c>
      <c r="E2609" s="69"/>
      <c r="F2609" s="68">
        <v>0</v>
      </c>
      <c r="G2609" s="68">
        <v>0</v>
      </c>
      <c r="H2609" s="68">
        <v>0</v>
      </c>
      <c r="I2609" s="68">
        <v>0</v>
      </c>
      <c r="J2609" s="68">
        <v>3456</v>
      </c>
      <c r="K2609" s="68">
        <v>0</v>
      </c>
      <c r="L2609" s="68">
        <v>0</v>
      </c>
      <c r="M2609" s="68">
        <v>0</v>
      </c>
      <c r="N2609" s="68">
        <v>3456</v>
      </c>
    </row>
    <row r="2610" spans="1:14" x14ac:dyDescent="0.25">
      <c r="A2610" s="69" t="s">
        <v>388</v>
      </c>
      <c r="B2610" s="69" t="s">
        <v>389</v>
      </c>
      <c r="C2610" s="69" t="s">
        <v>216</v>
      </c>
      <c r="D2610" s="69" t="s">
        <v>217</v>
      </c>
      <c r="E2610" s="69"/>
      <c r="F2610" s="68">
        <v>53888</v>
      </c>
      <c r="G2610" s="68">
        <v>0</v>
      </c>
      <c r="H2610" s="68">
        <v>0</v>
      </c>
      <c r="I2610" s="68">
        <v>0</v>
      </c>
      <c r="J2610" s="68">
        <v>0</v>
      </c>
      <c r="K2610" s="68">
        <v>0</v>
      </c>
      <c r="L2610" s="68">
        <v>0</v>
      </c>
      <c r="M2610" s="68">
        <v>0</v>
      </c>
      <c r="N2610" s="68">
        <v>53888</v>
      </c>
    </row>
    <row r="2611" spans="1:14" x14ac:dyDescent="0.25">
      <c r="A2611" s="69" t="s">
        <v>388</v>
      </c>
      <c r="B2611" s="69" t="s">
        <v>389</v>
      </c>
      <c r="C2611" s="69" t="s">
        <v>218</v>
      </c>
      <c r="D2611" s="69" t="s">
        <v>219</v>
      </c>
      <c r="E2611" s="69"/>
      <c r="F2611" s="68">
        <v>33456</v>
      </c>
      <c r="G2611" s="68">
        <v>0</v>
      </c>
      <c r="H2611" s="68">
        <v>0</v>
      </c>
      <c r="I2611" s="68">
        <v>0</v>
      </c>
      <c r="J2611" s="68">
        <v>2256</v>
      </c>
      <c r="K2611" s="68">
        <v>0</v>
      </c>
      <c r="L2611" s="68">
        <v>70815</v>
      </c>
      <c r="M2611" s="68">
        <v>0</v>
      </c>
      <c r="N2611" s="68">
        <v>106527</v>
      </c>
    </row>
    <row r="2612" spans="1:14" x14ac:dyDescent="0.25">
      <c r="A2612" s="69" t="s">
        <v>388</v>
      </c>
      <c r="B2612" s="69" t="s">
        <v>389</v>
      </c>
      <c r="C2612" s="69" t="s">
        <v>220</v>
      </c>
      <c r="D2612" s="69" t="s">
        <v>221</v>
      </c>
      <c r="E2612" s="69"/>
      <c r="F2612" s="68">
        <v>335664</v>
      </c>
      <c r="G2612" s="68">
        <v>0</v>
      </c>
      <c r="H2612" s="68">
        <v>0</v>
      </c>
      <c r="I2612" s="68">
        <v>0</v>
      </c>
      <c r="J2612" s="68">
        <v>0</v>
      </c>
      <c r="K2612" s="68">
        <v>0</v>
      </c>
      <c r="L2612" s="68">
        <v>0</v>
      </c>
      <c r="M2612" s="68">
        <v>0</v>
      </c>
      <c r="N2612" s="68">
        <v>335664</v>
      </c>
    </row>
    <row r="2613" spans="1:14" x14ac:dyDescent="0.25">
      <c r="A2613" s="69" t="s">
        <v>388</v>
      </c>
      <c r="B2613" s="69" t="s">
        <v>389</v>
      </c>
      <c r="C2613" s="69" t="s">
        <v>222</v>
      </c>
      <c r="D2613" s="69" t="s">
        <v>223</v>
      </c>
      <c r="E2613" s="69"/>
      <c r="F2613" s="68">
        <v>123888</v>
      </c>
      <c r="G2613" s="68">
        <v>0</v>
      </c>
      <c r="H2613" s="68">
        <v>0</v>
      </c>
      <c r="I2613" s="68">
        <v>0</v>
      </c>
      <c r="J2613" s="68">
        <v>29184</v>
      </c>
      <c r="K2613" s="68">
        <v>0</v>
      </c>
      <c r="L2613" s="68">
        <v>1058</v>
      </c>
      <c r="M2613" s="68">
        <v>0</v>
      </c>
      <c r="N2613" s="68">
        <v>154130</v>
      </c>
    </row>
    <row r="2614" spans="1:14" x14ac:dyDescent="0.25">
      <c r="A2614" s="69" t="s">
        <v>388</v>
      </c>
      <c r="B2614" s="69" t="s">
        <v>389</v>
      </c>
      <c r="C2614" s="69" t="s">
        <v>224</v>
      </c>
      <c r="D2614" s="69" t="s">
        <v>225</v>
      </c>
      <c r="E2614" s="69"/>
      <c r="F2614" s="68">
        <v>0</v>
      </c>
      <c r="G2614" s="68">
        <v>0</v>
      </c>
      <c r="H2614" s="68">
        <v>0</v>
      </c>
      <c r="I2614" s="68">
        <v>0</v>
      </c>
      <c r="J2614" s="68">
        <v>0</v>
      </c>
      <c r="K2614" s="68">
        <v>0</v>
      </c>
      <c r="L2614" s="68">
        <v>0</v>
      </c>
      <c r="M2614" s="68">
        <v>0</v>
      </c>
      <c r="N2614" s="68">
        <v>0</v>
      </c>
    </row>
    <row r="2615" spans="1:14" x14ac:dyDescent="0.25">
      <c r="A2615" s="69" t="s">
        <v>388</v>
      </c>
      <c r="B2615" s="69" t="s">
        <v>389</v>
      </c>
      <c r="C2615" s="69" t="s">
        <v>226</v>
      </c>
      <c r="D2615" s="69" t="s">
        <v>227</v>
      </c>
      <c r="E2615" s="69"/>
      <c r="F2615" s="68">
        <v>879936</v>
      </c>
      <c r="G2615" s="68">
        <v>618320</v>
      </c>
      <c r="H2615" s="68">
        <v>65488</v>
      </c>
      <c r="I2615" s="68">
        <v>39616</v>
      </c>
      <c r="J2615" s="68">
        <v>487120</v>
      </c>
      <c r="K2615" s="68">
        <v>242720</v>
      </c>
      <c r="L2615" s="68">
        <v>118591</v>
      </c>
      <c r="M2615" s="68">
        <v>12494</v>
      </c>
      <c r="N2615" s="68">
        <v>2464285</v>
      </c>
    </row>
    <row r="2616" spans="1:14" x14ac:dyDescent="0.25">
      <c r="D2616" s="67" t="s">
        <v>228</v>
      </c>
      <c r="E2616" s="67"/>
    </row>
    <row r="2617" spans="1:14" x14ac:dyDescent="0.25">
      <c r="A2617" s="69" t="s">
        <v>388</v>
      </c>
      <c r="B2617" s="69" t="s">
        <v>389</v>
      </c>
      <c r="C2617" s="69" t="s">
        <v>229</v>
      </c>
      <c r="D2617" s="69" t="s">
        <v>230</v>
      </c>
      <c r="E2617" s="69"/>
      <c r="F2617" s="68">
        <v>0</v>
      </c>
      <c r="G2617" s="68">
        <v>0</v>
      </c>
      <c r="H2617" s="68">
        <v>0</v>
      </c>
      <c r="I2617" s="68">
        <v>0</v>
      </c>
      <c r="J2617" s="68">
        <v>0</v>
      </c>
      <c r="K2617" s="68">
        <v>0</v>
      </c>
      <c r="L2617" s="68">
        <v>0</v>
      </c>
      <c r="M2617" s="68">
        <v>0</v>
      </c>
      <c r="N2617" s="68">
        <v>0</v>
      </c>
    </row>
    <row r="2618" spans="1:14" x14ac:dyDescent="0.25">
      <c r="A2618" s="69" t="s">
        <v>388</v>
      </c>
      <c r="B2618" s="69" t="s">
        <v>389</v>
      </c>
      <c r="C2618" s="69" t="s">
        <v>231</v>
      </c>
      <c r="D2618" s="69" t="s">
        <v>232</v>
      </c>
      <c r="E2618" s="69"/>
      <c r="F2618" s="68">
        <v>0</v>
      </c>
      <c r="G2618" s="68">
        <v>0</v>
      </c>
      <c r="H2618" s="68">
        <v>0</v>
      </c>
      <c r="I2618" s="68">
        <v>0</v>
      </c>
      <c r="J2618" s="68">
        <v>0</v>
      </c>
      <c r="K2618" s="68">
        <v>0</v>
      </c>
      <c r="L2618" s="68">
        <v>0</v>
      </c>
      <c r="M2618" s="68">
        <v>0</v>
      </c>
      <c r="N2618" s="68">
        <v>0</v>
      </c>
    </row>
    <row r="2619" spans="1:14" x14ac:dyDescent="0.25">
      <c r="A2619" s="69" t="s">
        <v>388</v>
      </c>
      <c r="B2619" s="69" t="s">
        <v>389</v>
      </c>
      <c r="C2619" s="69" t="s">
        <v>233</v>
      </c>
      <c r="D2619" s="69" t="s">
        <v>234</v>
      </c>
      <c r="E2619" s="69"/>
      <c r="F2619" s="68">
        <v>0</v>
      </c>
      <c r="G2619" s="68">
        <v>0</v>
      </c>
      <c r="H2619" s="68">
        <v>0</v>
      </c>
      <c r="I2619" s="68">
        <v>0</v>
      </c>
      <c r="J2619" s="68">
        <v>0</v>
      </c>
      <c r="K2619" s="68">
        <v>0</v>
      </c>
      <c r="L2619" s="68">
        <v>0</v>
      </c>
      <c r="M2619" s="68">
        <v>0</v>
      </c>
      <c r="N2619" s="68">
        <v>0</v>
      </c>
    </row>
    <row r="2620" spans="1:14" x14ac:dyDescent="0.25">
      <c r="A2620" s="69" t="s">
        <v>388</v>
      </c>
      <c r="B2620" s="69" t="s">
        <v>389</v>
      </c>
      <c r="C2620" s="69" t="s">
        <v>235</v>
      </c>
      <c r="D2620" s="69" t="s">
        <v>236</v>
      </c>
      <c r="E2620" s="69"/>
      <c r="F2620" s="68">
        <v>0</v>
      </c>
      <c r="G2620" s="68">
        <v>0</v>
      </c>
      <c r="H2620" s="68">
        <v>0</v>
      </c>
      <c r="I2620" s="68">
        <v>0</v>
      </c>
      <c r="J2620" s="68">
        <v>0</v>
      </c>
      <c r="K2620" s="68">
        <v>0</v>
      </c>
      <c r="L2620" s="68">
        <v>0</v>
      </c>
      <c r="M2620" s="68">
        <v>0</v>
      </c>
      <c r="N2620" s="68">
        <v>0</v>
      </c>
    </row>
    <row r="2621" spans="1:14" x14ac:dyDescent="0.25">
      <c r="A2621" s="69" t="s">
        <v>388</v>
      </c>
      <c r="B2621" s="69" t="s">
        <v>389</v>
      </c>
      <c r="C2621" s="69" t="s">
        <v>237</v>
      </c>
      <c r="D2621" s="69" t="s">
        <v>238</v>
      </c>
      <c r="E2621" s="69"/>
      <c r="F2621" s="68">
        <v>0</v>
      </c>
      <c r="G2621" s="68">
        <v>0</v>
      </c>
      <c r="H2621" s="68">
        <v>0</v>
      </c>
      <c r="I2621" s="68">
        <v>0</v>
      </c>
      <c r="J2621" s="68">
        <v>0</v>
      </c>
      <c r="K2621" s="68">
        <v>0</v>
      </c>
      <c r="L2621" s="68">
        <v>0</v>
      </c>
      <c r="M2621" s="68">
        <v>0</v>
      </c>
      <c r="N2621" s="68">
        <v>0</v>
      </c>
    </row>
    <row r="2624" spans="1:14" x14ac:dyDescent="0.25">
      <c r="A2624" s="67" t="s">
        <v>390</v>
      </c>
    </row>
    <row r="2625" spans="1:14" x14ac:dyDescent="0.25">
      <c r="A2625" s="69" t="s">
        <v>0</v>
      </c>
      <c r="B2625" s="69" t="s">
        <v>162</v>
      </c>
      <c r="C2625" s="69" t="s">
        <v>115</v>
      </c>
      <c r="D2625" s="67" t="s">
        <v>129</v>
      </c>
      <c r="E2625" s="67"/>
      <c r="F2625" s="68" t="s">
        <v>163</v>
      </c>
      <c r="G2625" s="68" t="s">
        <v>164</v>
      </c>
      <c r="H2625" s="68" t="s">
        <v>165</v>
      </c>
      <c r="I2625" s="68" t="s">
        <v>166</v>
      </c>
      <c r="J2625" s="68" t="s">
        <v>167</v>
      </c>
      <c r="K2625" s="68" t="s">
        <v>168</v>
      </c>
      <c r="L2625" s="68" t="s">
        <v>169</v>
      </c>
      <c r="M2625" s="68" t="s">
        <v>170</v>
      </c>
      <c r="N2625" s="68" t="s">
        <v>1</v>
      </c>
    </row>
    <row r="2626" spans="1:14" x14ac:dyDescent="0.25">
      <c r="A2626" s="69" t="s">
        <v>391</v>
      </c>
      <c r="B2626" s="69" t="s">
        <v>392</v>
      </c>
      <c r="C2626" s="69" t="s">
        <v>172</v>
      </c>
      <c r="D2626" s="69" t="s">
        <v>173</v>
      </c>
      <c r="E2626" s="69"/>
      <c r="F2626" s="68">
        <v>16512</v>
      </c>
      <c r="G2626" s="68">
        <v>0</v>
      </c>
      <c r="H2626" s="68">
        <v>0</v>
      </c>
      <c r="I2626" s="68">
        <v>0</v>
      </c>
      <c r="J2626" s="68">
        <v>0</v>
      </c>
      <c r="K2626" s="68">
        <v>0</v>
      </c>
      <c r="L2626" s="68">
        <v>0</v>
      </c>
      <c r="M2626" s="68">
        <v>0</v>
      </c>
      <c r="N2626" s="68">
        <v>16512</v>
      </c>
    </row>
    <row r="2627" spans="1:14" x14ac:dyDescent="0.25">
      <c r="A2627" s="69" t="s">
        <v>391</v>
      </c>
      <c r="B2627" s="69" t="s">
        <v>392</v>
      </c>
      <c r="C2627" s="69" t="s">
        <v>174</v>
      </c>
      <c r="D2627" s="69" t="s">
        <v>175</v>
      </c>
      <c r="E2627" s="69"/>
      <c r="F2627" s="68">
        <v>0</v>
      </c>
      <c r="G2627" s="68">
        <v>0</v>
      </c>
      <c r="H2627" s="68">
        <v>0</v>
      </c>
      <c r="I2627" s="68">
        <v>0</v>
      </c>
      <c r="J2627" s="68">
        <v>37520</v>
      </c>
      <c r="K2627" s="68">
        <v>0</v>
      </c>
      <c r="L2627" s="68">
        <v>3324</v>
      </c>
      <c r="M2627" s="68">
        <v>0</v>
      </c>
      <c r="N2627" s="68">
        <v>40844</v>
      </c>
    </row>
    <row r="2628" spans="1:14" x14ac:dyDescent="0.25">
      <c r="A2628" s="69" t="s">
        <v>391</v>
      </c>
      <c r="B2628" s="69" t="s">
        <v>392</v>
      </c>
      <c r="C2628" s="69" t="s">
        <v>176</v>
      </c>
      <c r="D2628" s="69" t="s">
        <v>177</v>
      </c>
      <c r="E2628" s="69"/>
      <c r="F2628" s="68">
        <v>0</v>
      </c>
      <c r="G2628" s="68">
        <v>579344</v>
      </c>
      <c r="H2628" s="68">
        <v>0</v>
      </c>
      <c r="I2628" s="68">
        <v>0</v>
      </c>
      <c r="J2628" s="68">
        <v>0</v>
      </c>
      <c r="K2628" s="68">
        <v>25728</v>
      </c>
      <c r="L2628" s="68">
        <v>0</v>
      </c>
      <c r="M2628" s="68">
        <v>0</v>
      </c>
      <c r="N2628" s="68">
        <v>605072</v>
      </c>
    </row>
    <row r="2629" spans="1:14" x14ac:dyDescent="0.25">
      <c r="A2629" s="69" t="s">
        <v>391</v>
      </c>
      <c r="B2629" s="69" t="s">
        <v>392</v>
      </c>
      <c r="C2629" s="69" t="s">
        <v>178</v>
      </c>
      <c r="D2629" s="69" t="s">
        <v>179</v>
      </c>
      <c r="E2629" s="69"/>
      <c r="F2629" s="68">
        <v>28704</v>
      </c>
      <c r="G2629" s="68">
        <v>58368</v>
      </c>
      <c r="H2629" s="68">
        <v>0</v>
      </c>
      <c r="I2629" s="68">
        <v>0</v>
      </c>
      <c r="J2629" s="68">
        <v>60032</v>
      </c>
      <c r="K2629" s="68">
        <v>0</v>
      </c>
      <c r="L2629" s="68">
        <v>648</v>
      </c>
      <c r="M2629" s="68">
        <v>2288</v>
      </c>
      <c r="N2629" s="68">
        <v>150040</v>
      </c>
    </row>
    <row r="2630" spans="1:14" x14ac:dyDescent="0.25">
      <c r="A2630" s="69" t="s">
        <v>391</v>
      </c>
      <c r="B2630" s="69" t="s">
        <v>392</v>
      </c>
      <c r="C2630" s="69" t="s">
        <v>180</v>
      </c>
      <c r="D2630" s="69" t="s">
        <v>181</v>
      </c>
      <c r="E2630" s="69"/>
      <c r="F2630" s="68">
        <v>0</v>
      </c>
      <c r="G2630" s="68">
        <v>0</v>
      </c>
      <c r="H2630" s="68">
        <v>0</v>
      </c>
      <c r="I2630" s="68">
        <v>0</v>
      </c>
      <c r="J2630" s="68">
        <v>0</v>
      </c>
      <c r="K2630" s="68">
        <v>0</v>
      </c>
      <c r="L2630" s="68">
        <v>0</v>
      </c>
      <c r="M2630" s="68">
        <v>0</v>
      </c>
      <c r="N2630" s="68">
        <v>0</v>
      </c>
    </row>
    <row r="2631" spans="1:14" x14ac:dyDescent="0.25">
      <c r="A2631" s="69" t="s">
        <v>391</v>
      </c>
      <c r="B2631" s="69" t="s">
        <v>392</v>
      </c>
      <c r="C2631" s="69" t="s">
        <v>182</v>
      </c>
      <c r="D2631" s="69" t="s">
        <v>183</v>
      </c>
      <c r="E2631" s="69"/>
      <c r="F2631" s="68">
        <v>20976</v>
      </c>
      <c r="G2631" s="68">
        <v>0</v>
      </c>
      <c r="H2631" s="68">
        <v>0</v>
      </c>
      <c r="I2631" s="68">
        <v>0</v>
      </c>
      <c r="J2631" s="68">
        <v>4320</v>
      </c>
      <c r="K2631" s="68">
        <v>0</v>
      </c>
      <c r="L2631" s="68">
        <v>39402</v>
      </c>
      <c r="M2631" s="68">
        <v>0</v>
      </c>
      <c r="N2631" s="68">
        <v>64698</v>
      </c>
    </row>
    <row r="2632" spans="1:14" x14ac:dyDescent="0.25">
      <c r="A2632" s="69" t="s">
        <v>391</v>
      </c>
      <c r="B2632" s="69" t="s">
        <v>392</v>
      </c>
      <c r="C2632" s="69" t="s">
        <v>184</v>
      </c>
      <c r="D2632" s="69" t="s">
        <v>185</v>
      </c>
      <c r="E2632" s="69"/>
      <c r="F2632" s="68">
        <v>0</v>
      </c>
      <c r="G2632" s="68">
        <v>120576</v>
      </c>
      <c r="H2632" s="68">
        <v>0</v>
      </c>
      <c r="I2632" s="68">
        <v>0</v>
      </c>
      <c r="J2632" s="68">
        <v>0</v>
      </c>
      <c r="K2632" s="68">
        <v>40288</v>
      </c>
      <c r="L2632" s="68">
        <v>0</v>
      </c>
      <c r="M2632" s="68">
        <v>108</v>
      </c>
      <c r="N2632" s="68">
        <v>160972</v>
      </c>
    </row>
    <row r="2633" spans="1:14" x14ac:dyDescent="0.25">
      <c r="A2633" s="69" t="s">
        <v>391</v>
      </c>
      <c r="B2633" s="69" t="s">
        <v>392</v>
      </c>
      <c r="C2633" s="69" t="s">
        <v>186</v>
      </c>
      <c r="D2633" s="69" t="s">
        <v>187</v>
      </c>
      <c r="E2633" s="69"/>
      <c r="F2633" s="68">
        <v>0</v>
      </c>
      <c r="G2633" s="68">
        <v>0</v>
      </c>
      <c r="H2633" s="68">
        <v>0</v>
      </c>
      <c r="I2633" s="68">
        <v>0</v>
      </c>
      <c r="J2633" s="68">
        <v>2976</v>
      </c>
      <c r="K2633" s="68">
        <v>0</v>
      </c>
      <c r="L2633" s="68">
        <v>1804</v>
      </c>
      <c r="M2633" s="68">
        <v>0</v>
      </c>
      <c r="N2633" s="68">
        <v>4780</v>
      </c>
    </row>
    <row r="2634" spans="1:14" x14ac:dyDescent="0.25">
      <c r="A2634" s="69" t="s">
        <v>391</v>
      </c>
      <c r="B2634" s="69" t="s">
        <v>392</v>
      </c>
      <c r="C2634" s="69" t="s">
        <v>188</v>
      </c>
      <c r="D2634" s="69" t="s">
        <v>189</v>
      </c>
      <c r="E2634" s="69"/>
      <c r="F2634" s="68">
        <v>56880</v>
      </c>
      <c r="G2634" s="68">
        <v>27312</v>
      </c>
      <c r="H2634" s="68">
        <v>0</v>
      </c>
      <c r="I2634" s="68">
        <v>0</v>
      </c>
      <c r="J2634" s="68">
        <v>96624</v>
      </c>
      <c r="K2634" s="68">
        <v>0</v>
      </c>
      <c r="L2634" s="68">
        <v>5607</v>
      </c>
      <c r="M2634" s="68">
        <v>4656</v>
      </c>
      <c r="N2634" s="68">
        <v>191079</v>
      </c>
    </row>
    <row r="2635" spans="1:14" x14ac:dyDescent="0.25">
      <c r="A2635" s="69" t="s">
        <v>391</v>
      </c>
      <c r="B2635" s="69" t="s">
        <v>392</v>
      </c>
      <c r="C2635" s="69" t="s">
        <v>190</v>
      </c>
      <c r="D2635" s="69" t="s">
        <v>191</v>
      </c>
      <c r="E2635" s="69"/>
      <c r="F2635" s="68">
        <v>0</v>
      </c>
      <c r="G2635" s="68">
        <v>1024</v>
      </c>
      <c r="H2635" s="68">
        <v>0</v>
      </c>
      <c r="I2635" s="68">
        <v>0</v>
      </c>
      <c r="J2635" s="68">
        <v>0</v>
      </c>
      <c r="K2635" s="68">
        <v>0</v>
      </c>
      <c r="L2635" s="68">
        <v>0</v>
      </c>
      <c r="M2635" s="68">
        <v>0</v>
      </c>
      <c r="N2635" s="68">
        <v>1024</v>
      </c>
    </row>
    <row r="2636" spans="1:14" x14ac:dyDescent="0.25">
      <c r="A2636" s="69" t="s">
        <v>391</v>
      </c>
      <c r="B2636" s="69" t="s">
        <v>392</v>
      </c>
      <c r="C2636" s="69" t="s">
        <v>192</v>
      </c>
      <c r="D2636" s="69" t="s">
        <v>193</v>
      </c>
      <c r="E2636" s="69"/>
      <c r="F2636" s="68">
        <v>0</v>
      </c>
      <c r="G2636" s="68">
        <v>0</v>
      </c>
      <c r="H2636" s="68">
        <v>0</v>
      </c>
      <c r="I2636" s="68">
        <v>0</v>
      </c>
      <c r="J2636" s="68">
        <v>0</v>
      </c>
      <c r="K2636" s="68">
        <v>168480</v>
      </c>
      <c r="L2636" s="68">
        <v>0</v>
      </c>
      <c r="M2636" s="68">
        <v>1456</v>
      </c>
      <c r="N2636" s="68">
        <v>169936</v>
      </c>
    </row>
    <row r="2637" spans="1:14" x14ac:dyDescent="0.25">
      <c r="A2637" s="69" t="s">
        <v>391</v>
      </c>
      <c r="B2637" s="69" t="s">
        <v>392</v>
      </c>
      <c r="C2637" s="69" t="s">
        <v>194</v>
      </c>
      <c r="D2637" s="69" t="s">
        <v>195</v>
      </c>
      <c r="E2637" s="69"/>
      <c r="F2637" s="68">
        <v>591472</v>
      </c>
      <c r="G2637" s="68">
        <v>0</v>
      </c>
      <c r="H2637" s="68">
        <v>0</v>
      </c>
      <c r="I2637" s="68">
        <v>175571</v>
      </c>
      <c r="J2637" s="68">
        <v>8400</v>
      </c>
      <c r="K2637" s="68">
        <v>0</v>
      </c>
      <c r="L2637" s="68">
        <v>0</v>
      </c>
      <c r="M2637" s="68">
        <v>0</v>
      </c>
      <c r="N2637" s="68">
        <v>775443</v>
      </c>
    </row>
    <row r="2638" spans="1:14" x14ac:dyDescent="0.25">
      <c r="A2638" s="69" t="s">
        <v>391</v>
      </c>
      <c r="B2638" s="69" t="s">
        <v>392</v>
      </c>
      <c r="C2638" s="69" t="s">
        <v>196</v>
      </c>
      <c r="D2638" s="69" t="s">
        <v>197</v>
      </c>
      <c r="E2638" s="69"/>
      <c r="F2638" s="68">
        <v>132960</v>
      </c>
      <c r="G2638" s="68">
        <v>0</v>
      </c>
      <c r="H2638" s="68">
        <v>0</v>
      </c>
      <c r="I2638" s="68">
        <v>0</v>
      </c>
      <c r="J2638" s="68">
        <v>0</v>
      </c>
      <c r="K2638" s="68">
        <v>0</v>
      </c>
      <c r="L2638" s="68">
        <v>0</v>
      </c>
      <c r="M2638" s="68">
        <v>0</v>
      </c>
      <c r="N2638" s="68">
        <v>132960</v>
      </c>
    </row>
    <row r="2639" spans="1:14" x14ac:dyDescent="0.25">
      <c r="A2639" s="69" t="s">
        <v>391</v>
      </c>
      <c r="B2639" s="69" t="s">
        <v>392</v>
      </c>
      <c r="C2639" s="69" t="s">
        <v>198</v>
      </c>
      <c r="D2639" s="69" t="s">
        <v>199</v>
      </c>
      <c r="E2639" s="69"/>
      <c r="F2639" s="68">
        <v>0</v>
      </c>
      <c r="G2639" s="68">
        <v>0</v>
      </c>
      <c r="H2639" s="68">
        <v>0</v>
      </c>
      <c r="I2639" s="68">
        <v>0</v>
      </c>
      <c r="J2639" s="68">
        <v>0</v>
      </c>
      <c r="K2639" s="68">
        <v>0</v>
      </c>
      <c r="L2639" s="68">
        <v>0</v>
      </c>
      <c r="M2639" s="68">
        <v>11784</v>
      </c>
      <c r="N2639" s="68">
        <v>11784</v>
      </c>
    </row>
    <row r="2640" spans="1:14" x14ac:dyDescent="0.25">
      <c r="A2640" s="69" t="s">
        <v>391</v>
      </c>
      <c r="B2640" s="69" t="s">
        <v>392</v>
      </c>
      <c r="C2640" s="69" t="s">
        <v>200</v>
      </c>
      <c r="D2640" s="69" t="s">
        <v>201</v>
      </c>
      <c r="E2640" s="69"/>
      <c r="F2640" s="68">
        <v>0</v>
      </c>
      <c r="G2640" s="68">
        <v>0</v>
      </c>
      <c r="H2640" s="68">
        <v>0</v>
      </c>
      <c r="I2640" s="68">
        <v>0</v>
      </c>
      <c r="J2640" s="68">
        <v>0</v>
      </c>
      <c r="K2640" s="68">
        <v>0</v>
      </c>
      <c r="L2640" s="68">
        <v>0</v>
      </c>
      <c r="M2640" s="68">
        <v>0</v>
      </c>
      <c r="N2640" s="68">
        <v>0</v>
      </c>
    </row>
    <row r="2641" spans="1:14" x14ac:dyDescent="0.25">
      <c r="A2641" s="69" t="s">
        <v>391</v>
      </c>
      <c r="B2641" s="69" t="s">
        <v>392</v>
      </c>
      <c r="C2641" s="69" t="s">
        <v>202</v>
      </c>
      <c r="D2641" s="69" t="s">
        <v>203</v>
      </c>
      <c r="E2641" s="69"/>
      <c r="F2641" s="68">
        <v>16896</v>
      </c>
      <c r="G2641" s="68">
        <v>0</v>
      </c>
      <c r="H2641" s="68">
        <v>0</v>
      </c>
      <c r="I2641" s="68">
        <v>0</v>
      </c>
      <c r="J2641" s="68">
        <v>0</v>
      </c>
      <c r="K2641" s="68">
        <v>48336</v>
      </c>
      <c r="L2641" s="68">
        <v>0</v>
      </c>
      <c r="M2641" s="68">
        <v>9198</v>
      </c>
      <c r="N2641" s="68">
        <v>74430</v>
      </c>
    </row>
    <row r="2642" spans="1:14" x14ac:dyDescent="0.25">
      <c r="A2642" s="69" t="s">
        <v>391</v>
      </c>
      <c r="B2642" s="69" t="s">
        <v>392</v>
      </c>
      <c r="C2642" s="69" t="s">
        <v>204</v>
      </c>
      <c r="D2642" s="69" t="s">
        <v>205</v>
      </c>
      <c r="E2642" s="69"/>
      <c r="F2642" s="68">
        <v>0</v>
      </c>
      <c r="G2642" s="68">
        <v>0</v>
      </c>
      <c r="H2642" s="68">
        <v>0</v>
      </c>
      <c r="I2642" s="68">
        <v>0</v>
      </c>
      <c r="J2642" s="68">
        <v>0</v>
      </c>
      <c r="K2642" s="68">
        <v>0</v>
      </c>
      <c r="L2642" s="68">
        <v>0</v>
      </c>
      <c r="M2642" s="68">
        <v>0</v>
      </c>
      <c r="N2642" s="68">
        <v>0</v>
      </c>
    </row>
    <row r="2643" spans="1:14" x14ac:dyDescent="0.25">
      <c r="A2643" s="69" t="s">
        <v>391</v>
      </c>
      <c r="B2643" s="69" t="s">
        <v>392</v>
      </c>
      <c r="C2643" s="69" t="s">
        <v>206</v>
      </c>
      <c r="D2643" s="69" t="s">
        <v>207</v>
      </c>
      <c r="E2643" s="69"/>
      <c r="F2643" s="68">
        <v>0</v>
      </c>
      <c r="G2643" s="68">
        <v>0</v>
      </c>
      <c r="H2643" s="68">
        <v>0</v>
      </c>
      <c r="I2643" s="68">
        <v>0</v>
      </c>
      <c r="J2643" s="68">
        <v>0</v>
      </c>
      <c r="K2643" s="68">
        <v>0</v>
      </c>
      <c r="L2643" s="68">
        <v>0</v>
      </c>
      <c r="M2643" s="68">
        <v>0</v>
      </c>
      <c r="N2643" s="68">
        <v>0</v>
      </c>
    </row>
    <row r="2644" spans="1:14" x14ac:dyDescent="0.25">
      <c r="A2644" s="69" t="s">
        <v>391</v>
      </c>
      <c r="B2644" s="69" t="s">
        <v>392</v>
      </c>
      <c r="C2644" s="69" t="s">
        <v>208</v>
      </c>
      <c r="D2644" s="69" t="s">
        <v>209</v>
      </c>
      <c r="E2644" s="69"/>
      <c r="F2644" s="68">
        <v>0</v>
      </c>
      <c r="G2644" s="68">
        <v>335248</v>
      </c>
      <c r="H2644" s="68">
        <v>177784</v>
      </c>
      <c r="I2644" s="68">
        <v>0</v>
      </c>
      <c r="J2644" s="68">
        <v>0</v>
      </c>
      <c r="K2644" s="68">
        <v>0</v>
      </c>
      <c r="L2644" s="68">
        <v>0</v>
      </c>
      <c r="M2644" s="68">
        <v>0</v>
      </c>
      <c r="N2644" s="68">
        <v>513032</v>
      </c>
    </row>
    <row r="2645" spans="1:14" x14ac:dyDescent="0.25">
      <c r="A2645" s="69" t="s">
        <v>391</v>
      </c>
      <c r="B2645" s="69" t="s">
        <v>392</v>
      </c>
      <c r="C2645" s="69" t="s">
        <v>210</v>
      </c>
      <c r="D2645" s="69" t="s">
        <v>211</v>
      </c>
      <c r="E2645" s="69"/>
      <c r="F2645" s="68">
        <v>0</v>
      </c>
      <c r="G2645" s="68">
        <v>0</v>
      </c>
      <c r="H2645" s="68">
        <v>0</v>
      </c>
      <c r="I2645" s="68">
        <v>0</v>
      </c>
      <c r="J2645" s="68">
        <v>200000</v>
      </c>
      <c r="K2645" s="68">
        <v>0</v>
      </c>
      <c r="L2645" s="68">
        <v>3096</v>
      </c>
      <c r="M2645" s="68">
        <v>0</v>
      </c>
      <c r="N2645" s="68">
        <v>203096</v>
      </c>
    </row>
    <row r="2646" spans="1:14" x14ac:dyDescent="0.25">
      <c r="A2646" s="69" t="s">
        <v>391</v>
      </c>
      <c r="B2646" s="69" t="s">
        <v>392</v>
      </c>
      <c r="C2646" s="69" t="s">
        <v>212</v>
      </c>
      <c r="D2646" s="69" t="s">
        <v>213</v>
      </c>
      <c r="E2646" s="69"/>
      <c r="F2646" s="68">
        <v>0</v>
      </c>
      <c r="G2646" s="68">
        <v>0</v>
      </c>
      <c r="H2646" s="68">
        <v>0</v>
      </c>
      <c r="I2646" s="68">
        <v>0</v>
      </c>
      <c r="J2646" s="68">
        <v>0</v>
      </c>
      <c r="K2646" s="68">
        <v>0</v>
      </c>
      <c r="L2646" s="68">
        <v>0</v>
      </c>
      <c r="M2646" s="68">
        <v>0</v>
      </c>
      <c r="N2646" s="68">
        <v>0</v>
      </c>
    </row>
    <row r="2647" spans="1:14" x14ac:dyDescent="0.25">
      <c r="A2647" s="69" t="s">
        <v>391</v>
      </c>
      <c r="B2647" s="69" t="s">
        <v>392</v>
      </c>
      <c r="C2647" s="69" t="s">
        <v>214</v>
      </c>
      <c r="D2647" s="69" t="s">
        <v>215</v>
      </c>
      <c r="E2647" s="69"/>
      <c r="F2647" s="68">
        <v>0</v>
      </c>
      <c r="G2647" s="68">
        <v>0</v>
      </c>
      <c r="H2647" s="68">
        <v>0</v>
      </c>
      <c r="I2647" s="68">
        <v>0</v>
      </c>
      <c r="J2647" s="68">
        <v>576</v>
      </c>
      <c r="K2647" s="68">
        <v>0</v>
      </c>
      <c r="L2647" s="68">
        <v>1704</v>
      </c>
      <c r="M2647" s="68">
        <v>0</v>
      </c>
      <c r="N2647" s="68">
        <v>2280</v>
      </c>
    </row>
    <row r="2648" spans="1:14" x14ac:dyDescent="0.25">
      <c r="A2648" s="69" t="s">
        <v>391</v>
      </c>
      <c r="B2648" s="69" t="s">
        <v>392</v>
      </c>
      <c r="C2648" s="69" t="s">
        <v>216</v>
      </c>
      <c r="D2648" s="69" t="s">
        <v>217</v>
      </c>
      <c r="E2648" s="69"/>
      <c r="F2648" s="68">
        <v>67056</v>
      </c>
      <c r="G2648" s="68">
        <v>0</v>
      </c>
      <c r="H2648" s="68">
        <v>0</v>
      </c>
      <c r="I2648" s="68">
        <v>0</v>
      </c>
      <c r="J2648" s="68">
        <v>0</v>
      </c>
      <c r="K2648" s="68">
        <v>0</v>
      </c>
      <c r="L2648" s="68">
        <v>0</v>
      </c>
      <c r="M2648" s="68">
        <v>0</v>
      </c>
      <c r="N2648" s="68">
        <v>67056</v>
      </c>
    </row>
    <row r="2649" spans="1:14" x14ac:dyDescent="0.25">
      <c r="A2649" s="69" t="s">
        <v>391</v>
      </c>
      <c r="B2649" s="69" t="s">
        <v>392</v>
      </c>
      <c r="C2649" s="69" t="s">
        <v>218</v>
      </c>
      <c r="D2649" s="69" t="s">
        <v>219</v>
      </c>
      <c r="E2649" s="69"/>
      <c r="F2649" s="68">
        <v>64368</v>
      </c>
      <c r="G2649" s="68">
        <v>0</v>
      </c>
      <c r="H2649" s="68">
        <v>0</v>
      </c>
      <c r="I2649" s="68">
        <v>0</v>
      </c>
      <c r="J2649" s="68">
        <v>92192</v>
      </c>
      <c r="K2649" s="68">
        <v>0</v>
      </c>
      <c r="L2649" s="68">
        <v>53122</v>
      </c>
      <c r="M2649" s="68">
        <v>0</v>
      </c>
      <c r="N2649" s="68">
        <v>209682</v>
      </c>
    </row>
    <row r="2650" spans="1:14" x14ac:dyDescent="0.25">
      <c r="A2650" s="69" t="s">
        <v>391</v>
      </c>
      <c r="B2650" s="69" t="s">
        <v>392</v>
      </c>
      <c r="C2650" s="69" t="s">
        <v>220</v>
      </c>
      <c r="D2650" s="69" t="s">
        <v>221</v>
      </c>
      <c r="E2650" s="69"/>
      <c r="F2650" s="68">
        <v>962352</v>
      </c>
      <c r="G2650" s="68">
        <v>0</v>
      </c>
      <c r="H2650" s="68">
        <v>0</v>
      </c>
      <c r="I2650" s="68">
        <v>0</v>
      </c>
      <c r="J2650" s="68">
        <v>0</v>
      </c>
      <c r="K2650" s="68">
        <v>0</v>
      </c>
      <c r="L2650" s="68">
        <v>0</v>
      </c>
      <c r="M2650" s="68">
        <v>0</v>
      </c>
      <c r="N2650" s="68">
        <v>962352</v>
      </c>
    </row>
    <row r="2651" spans="1:14" x14ac:dyDescent="0.25">
      <c r="A2651" s="69" t="s">
        <v>391</v>
      </c>
      <c r="B2651" s="69" t="s">
        <v>392</v>
      </c>
      <c r="C2651" s="69" t="s">
        <v>222</v>
      </c>
      <c r="D2651" s="69" t="s">
        <v>223</v>
      </c>
      <c r="E2651" s="69"/>
      <c r="F2651" s="68">
        <v>194272</v>
      </c>
      <c r="G2651" s="68">
        <v>0</v>
      </c>
      <c r="H2651" s="68">
        <v>0</v>
      </c>
      <c r="I2651" s="68">
        <v>0</v>
      </c>
      <c r="J2651" s="68">
        <v>58368</v>
      </c>
      <c r="K2651" s="68">
        <v>0</v>
      </c>
      <c r="L2651" s="68">
        <v>0</v>
      </c>
      <c r="M2651" s="68">
        <v>0</v>
      </c>
      <c r="N2651" s="68">
        <v>252640</v>
      </c>
    </row>
    <row r="2652" spans="1:14" x14ac:dyDescent="0.25">
      <c r="A2652" s="69" t="s">
        <v>391</v>
      </c>
      <c r="B2652" s="69" t="s">
        <v>392</v>
      </c>
      <c r="C2652" s="69" t="s">
        <v>224</v>
      </c>
      <c r="D2652" s="69" t="s">
        <v>225</v>
      </c>
      <c r="E2652" s="69"/>
      <c r="F2652" s="68">
        <v>0</v>
      </c>
      <c r="G2652" s="68">
        <v>0</v>
      </c>
      <c r="H2652" s="68">
        <v>0</v>
      </c>
      <c r="I2652" s="68">
        <v>0</v>
      </c>
      <c r="J2652" s="68">
        <v>0</v>
      </c>
      <c r="K2652" s="68">
        <v>0</v>
      </c>
      <c r="L2652" s="68">
        <v>0</v>
      </c>
      <c r="M2652" s="68">
        <v>0</v>
      </c>
      <c r="N2652" s="68">
        <v>0</v>
      </c>
    </row>
    <row r="2653" spans="1:14" x14ac:dyDescent="0.25">
      <c r="A2653" s="69" t="s">
        <v>391</v>
      </c>
      <c r="B2653" s="69" t="s">
        <v>392</v>
      </c>
      <c r="C2653" s="69" t="s">
        <v>226</v>
      </c>
      <c r="D2653" s="69" t="s">
        <v>227</v>
      </c>
      <c r="E2653" s="69"/>
      <c r="F2653" s="68">
        <v>2152448</v>
      </c>
      <c r="G2653" s="68">
        <v>1121872</v>
      </c>
      <c r="H2653" s="68">
        <v>177784</v>
      </c>
      <c r="I2653" s="68">
        <v>175571</v>
      </c>
      <c r="J2653" s="68">
        <v>561008</v>
      </c>
      <c r="K2653" s="68">
        <v>282832</v>
      </c>
      <c r="L2653" s="68">
        <v>108707</v>
      </c>
      <c r="M2653" s="68">
        <v>29490</v>
      </c>
      <c r="N2653" s="68">
        <v>4609712</v>
      </c>
    </row>
    <row r="2654" spans="1:14" x14ac:dyDescent="0.25">
      <c r="D2654" s="67" t="s">
        <v>228</v>
      </c>
      <c r="E2654" s="67"/>
    </row>
    <row r="2655" spans="1:14" x14ac:dyDescent="0.25">
      <c r="A2655" s="69" t="s">
        <v>391</v>
      </c>
      <c r="B2655" s="69" t="s">
        <v>392</v>
      </c>
      <c r="C2655" s="69" t="s">
        <v>229</v>
      </c>
      <c r="D2655" s="69" t="s">
        <v>230</v>
      </c>
      <c r="E2655" s="69"/>
      <c r="F2655" s="68">
        <v>0</v>
      </c>
      <c r="G2655" s="68">
        <v>0</v>
      </c>
      <c r="H2655" s="68">
        <v>0</v>
      </c>
      <c r="I2655" s="68">
        <v>0</v>
      </c>
      <c r="J2655" s="68">
        <v>0</v>
      </c>
      <c r="K2655" s="68">
        <v>0</v>
      </c>
      <c r="L2655" s="68">
        <v>0</v>
      </c>
      <c r="M2655" s="68">
        <v>0</v>
      </c>
      <c r="N2655" s="68">
        <v>0</v>
      </c>
    </row>
    <row r="2656" spans="1:14" x14ac:dyDescent="0.25">
      <c r="A2656" s="69" t="s">
        <v>391</v>
      </c>
      <c r="B2656" s="69" t="s">
        <v>392</v>
      </c>
      <c r="C2656" s="69" t="s">
        <v>231</v>
      </c>
      <c r="D2656" s="69" t="s">
        <v>232</v>
      </c>
      <c r="E2656" s="69"/>
      <c r="F2656" s="68">
        <v>0</v>
      </c>
      <c r="G2656" s="68">
        <v>0</v>
      </c>
      <c r="H2656" s="68">
        <v>0</v>
      </c>
      <c r="I2656" s="68">
        <v>0</v>
      </c>
      <c r="J2656" s="68">
        <v>0</v>
      </c>
      <c r="K2656" s="68">
        <v>0</v>
      </c>
      <c r="L2656" s="68">
        <v>0</v>
      </c>
      <c r="M2656" s="68">
        <v>0</v>
      </c>
      <c r="N2656" s="68">
        <v>0</v>
      </c>
    </row>
    <row r="2657" spans="1:14" x14ac:dyDescent="0.25">
      <c r="A2657" s="69" t="s">
        <v>391</v>
      </c>
      <c r="B2657" s="69" t="s">
        <v>392</v>
      </c>
      <c r="C2657" s="69" t="s">
        <v>233</v>
      </c>
      <c r="D2657" s="69" t="s">
        <v>234</v>
      </c>
      <c r="E2657" s="69"/>
      <c r="F2657" s="68">
        <v>0</v>
      </c>
      <c r="G2657" s="68">
        <v>0</v>
      </c>
      <c r="H2657" s="68">
        <v>0</v>
      </c>
      <c r="I2657" s="68">
        <v>0</v>
      </c>
      <c r="J2657" s="68">
        <v>0</v>
      </c>
      <c r="K2657" s="68">
        <v>0</v>
      </c>
      <c r="L2657" s="68">
        <v>0</v>
      </c>
      <c r="M2657" s="68">
        <v>0</v>
      </c>
      <c r="N2657" s="68">
        <v>0</v>
      </c>
    </row>
    <row r="2658" spans="1:14" x14ac:dyDescent="0.25">
      <c r="A2658" s="69" t="s">
        <v>391</v>
      </c>
      <c r="B2658" s="69" t="s">
        <v>392</v>
      </c>
      <c r="C2658" s="69" t="s">
        <v>235</v>
      </c>
      <c r="D2658" s="69" t="s">
        <v>236</v>
      </c>
      <c r="E2658" s="69"/>
      <c r="F2658" s="68">
        <v>0</v>
      </c>
      <c r="G2658" s="68">
        <v>0</v>
      </c>
      <c r="H2658" s="68">
        <v>0</v>
      </c>
      <c r="I2658" s="68">
        <v>0</v>
      </c>
      <c r="J2658" s="68">
        <v>0</v>
      </c>
      <c r="K2658" s="68">
        <v>0</v>
      </c>
      <c r="L2658" s="68">
        <v>0</v>
      </c>
      <c r="M2658" s="68">
        <v>0</v>
      </c>
      <c r="N2658" s="68">
        <v>0</v>
      </c>
    </row>
    <row r="2659" spans="1:14" x14ac:dyDescent="0.25">
      <c r="A2659" s="69" t="s">
        <v>391</v>
      </c>
      <c r="B2659" s="69" t="s">
        <v>392</v>
      </c>
      <c r="C2659" s="69" t="s">
        <v>237</v>
      </c>
      <c r="D2659" s="69" t="s">
        <v>238</v>
      </c>
      <c r="E2659" s="69"/>
      <c r="F2659" s="68">
        <v>0</v>
      </c>
      <c r="G2659" s="68">
        <v>0</v>
      </c>
      <c r="H2659" s="68">
        <v>0</v>
      </c>
      <c r="I2659" s="68">
        <v>0</v>
      </c>
      <c r="J2659" s="68">
        <v>0</v>
      </c>
      <c r="K2659" s="68">
        <v>0</v>
      </c>
      <c r="L2659" s="68">
        <v>0</v>
      </c>
      <c r="M2659" s="68">
        <v>0</v>
      </c>
      <c r="N2659" s="68">
        <v>0</v>
      </c>
    </row>
    <row r="2662" spans="1:14" x14ac:dyDescent="0.25">
      <c r="A2662" s="67" t="s">
        <v>393</v>
      </c>
    </row>
    <row r="2663" spans="1:14" x14ac:dyDescent="0.25">
      <c r="A2663" s="69" t="s">
        <v>0</v>
      </c>
      <c r="B2663" s="69" t="s">
        <v>162</v>
      </c>
      <c r="C2663" s="69" t="s">
        <v>115</v>
      </c>
      <c r="D2663" s="67" t="s">
        <v>129</v>
      </c>
      <c r="E2663" s="67"/>
      <c r="F2663" s="68" t="s">
        <v>163</v>
      </c>
      <c r="G2663" s="68" t="s">
        <v>164</v>
      </c>
      <c r="H2663" s="68" t="s">
        <v>165</v>
      </c>
      <c r="I2663" s="68" t="s">
        <v>166</v>
      </c>
      <c r="J2663" s="68" t="s">
        <v>167</v>
      </c>
      <c r="K2663" s="68" t="s">
        <v>168</v>
      </c>
      <c r="L2663" s="68" t="s">
        <v>169</v>
      </c>
      <c r="M2663" s="68" t="s">
        <v>170</v>
      </c>
      <c r="N2663" s="68" t="s">
        <v>1</v>
      </c>
    </row>
    <row r="2664" spans="1:14" x14ac:dyDescent="0.25">
      <c r="A2664" s="69" t="s">
        <v>394</v>
      </c>
      <c r="B2664" s="69" t="s">
        <v>395</v>
      </c>
      <c r="C2664" s="69" t="s">
        <v>172</v>
      </c>
      <c r="D2664" s="69" t="s">
        <v>173</v>
      </c>
      <c r="E2664" s="69"/>
      <c r="F2664" s="68">
        <v>41664</v>
      </c>
      <c r="G2664" s="68">
        <v>0</v>
      </c>
      <c r="H2664" s="68">
        <v>0</v>
      </c>
      <c r="I2664" s="68">
        <v>0</v>
      </c>
      <c r="J2664" s="68">
        <v>0</v>
      </c>
      <c r="K2664" s="68">
        <v>0</v>
      </c>
      <c r="L2664" s="68">
        <v>168</v>
      </c>
      <c r="M2664" s="68">
        <v>0</v>
      </c>
      <c r="N2664" s="68">
        <v>41832</v>
      </c>
    </row>
    <row r="2665" spans="1:14" x14ac:dyDescent="0.25">
      <c r="A2665" s="69" t="s">
        <v>394</v>
      </c>
      <c r="B2665" s="69" t="s">
        <v>395</v>
      </c>
      <c r="C2665" s="69" t="s">
        <v>174</v>
      </c>
      <c r="D2665" s="69" t="s">
        <v>175</v>
      </c>
      <c r="E2665" s="69"/>
      <c r="F2665" s="68">
        <v>576</v>
      </c>
      <c r="G2665" s="68">
        <v>0</v>
      </c>
      <c r="H2665" s="68">
        <v>0</v>
      </c>
      <c r="I2665" s="68">
        <v>0</v>
      </c>
      <c r="J2665" s="68">
        <v>0</v>
      </c>
      <c r="K2665" s="68">
        <v>0</v>
      </c>
      <c r="L2665" s="68">
        <v>16513</v>
      </c>
      <c r="M2665" s="68">
        <v>0</v>
      </c>
      <c r="N2665" s="68">
        <v>17089</v>
      </c>
    </row>
    <row r="2666" spans="1:14" x14ac:dyDescent="0.25">
      <c r="A2666" s="69" t="s">
        <v>394</v>
      </c>
      <c r="B2666" s="69" t="s">
        <v>395</v>
      </c>
      <c r="C2666" s="69" t="s">
        <v>176</v>
      </c>
      <c r="D2666" s="69" t="s">
        <v>177</v>
      </c>
      <c r="E2666" s="69"/>
      <c r="F2666" s="68">
        <v>0</v>
      </c>
      <c r="G2666" s="68">
        <v>361888</v>
      </c>
      <c r="H2666" s="68">
        <v>0</v>
      </c>
      <c r="I2666" s="68">
        <v>0</v>
      </c>
      <c r="J2666" s="68">
        <v>0</v>
      </c>
      <c r="K2666" s="68">
        <v>7200</v>
      </c>
      <c r="L2666" s="68">
        <v>0</v>
      </c>
      <c r="M2666" s="68">
        <v>0</v>
      </c>
      <c r="N2666" s="68">
        <v>369088</v>
      </c>
    </row>
    <row r="2667" spans="1:14" x14ac:dyDescent="0.25">
      <c r="A2667" s="69" t="s">
        <v>394</v>
      </c>
      <c r="B2667" s="69" t="s">
        <v>395</v>
      </c>
      <c r="C2667" s="69" t="s">
        <v>178</v>
      </c>
      <c r="D2667" s="69" t="s">
        <v>179</v>
      </c>
      <c r="E2667" s="69"/>
      <c r="F2667" s="68">
        <v>31248</v>
      </c>
      <c r="G2667" s="68">
        <v>27360</v>
      </c>
      <c r="H2667" s="68">
        <v>0</v>
      </c>
      <c r="I2667" s="68">
        <v>0</v>
      </c>
      <c r="J2667" s="68">
        <v>273488</v>
      </c>
      <c r="K2667" s="68">
        <v>53296</v>
      </c>
      <c r="L2667" s="68">
        <v>140129</v>
      </c>
      <c r="M2667" s="68">
        <v>42630</v>
      </c>
      <c r="N2667" s="68">
        <v>568151</v>
      </c>
    </row>
    <row r="2668" spans="1:14" x14ac:dyDescent="0.25">
      <c r="A2668" s="69" t="s">
        <v>394</v>
      </c>
      <c r="B2668" s="69" t="s">
        <v>395</v>
      </c>
      <c r="C2668" s="69" t="s">
        <v>180</v>
      </c>
      <c r="D2668" s="69" t="s">
        <v>181</v>
      </c>
      <c r="E2668" s="69"/>
      <c r="F2668" s="68">
        <v>0</v>
      </c>
      <c r="G2668" s="68">
        <v>0</v>
      </c>
      <c r="H2668" s="68">
        <v>0</v>
      </c>
      <c r="I2668" s="68">
        <v>0</v>
      </c>
      <c r="J2668" s="68">
        <v>0</v>
      </c>
      <c r="K2668" s="68">
        <v>0</v>
      </c>
      <c r="L2668" s="68">
        <v>0</v>
      </c>
      <c r="M2668" s="68">
        <v>0</v>
      </c>
      <c r="N2668" s="68">
        <v>0</v>
      </c>
    </row>
    <row r="2669" spans="1:14" x14ac:dyDescent="0.25">
      <c r="A2669" s="69" t="s">
        <v>394</v>
      </c>
      <c r="B2669" s="69" t="s">
        <v>395</v>
      </c>
      <c r="C2669" s="69" t="s">
        <v>182</v>
      </c>
      <c r="D2669" s="69" t="s">
        <v>183</v>
      </c>
      <c r="E2669" s="69"/>
      <c r="F2669" s="68">
        <v>0</v>
      </c>
      <c r="G2669" s="68">
        <v>0</v>
      </c>
      <c r="H2669" s="68">
        <v>0</v>
      </c>
      <c r="I2669" s="68">
        <v>0</v>
      </c>
      <c r="J2669" s="68">
        <v>80064</v>
      </c>
      <c r="K2669" s="68">
        <v>0</v>
      </c>
      <c r="L2669" s="68">
        <v>34250</v>
      </c>
      <c r="M2669" s="68">
        <v>0</v>
      </c>
      <c r="N2669" s="68">
        <v>114314</v>
      </c>
    </row>
    <row r="2670" spans="1:14" x14ac:dyDescent="0.25">
      <c r="A2670" s="69" t="s">
        <v>394</v>
      </c>
      <c r="B2670" s="69" t="s">
        <v>395</v>
      </c>
      <c r="C2670" s="69" t="s">
        <v>184</v>
      </c>
      <c r="D2670" s="69" t="s">
        <v>185</v>
      </c>
      <c r="E2670" s="69"/>
      <c r="F2670" s="68">
        <v>0</v>
      </c>
      <c r="G2670" s="68">
        <v>59936</v>
      </c>
      <c r="H2670" s="68">
        <v>0</v>
      </c>
      <c r="I2670" s="68">
        <v>0</v>
      </c>
      <c r="J2670" s="68">
        <v>0</v>
      </c>
      <c r="K2670" s="68">
        <v>280992</v>
      </c>
      <c r="L2670" s="68">
        <v>0</v>
      </c>
      <c r="M2670" s="68">
        <v>72679</v>
      </c>
      <c r="N2670" s="68">
        <v>413607</v>
      </c>
    </row>
    <row r="2671" spans="1:14" x14ac:dyDescent="0.25">
      <c r="A2671" s="69" t="s">
        <v>394</v>
      </c>
      <c r="B2671" s="69" t="s">
        <v>395</v>
      </c>
      <c r="C2671" s="69" t="s">
        <v>186</v>
      </c>
      <c r="D2671" s="69" t="s">
        <v>187</v>
      </c>
      <c r="E2671" s="69"/>
      <c r="F2671" s="68">
        <v>0</v>
      </c>
      <c r="G2671" s="68">
        <v>0</v>
      </c>
      <c r="H2671" s="68">
        <v>0</v>
      </c>
      <c r="I2671" s="68">
        <v>0</v>
      </c>
      <c r="J2671" s="68">
        <v>0</v>
      </c>
      <c r="K2671" s="68">
        <v>0</v>
      </c>
      <c r="L2671" s="68">
        <v>2392</v>
      </c>
      <c r="M2671" s="68">
        <v>0</v>
      </c>
      <c r="N2671" s="68">
        <v>2392</v>
      </c>
    </row>
    <row r="2672" spans="1:14" x14ac:dyDescent="0.25">
      <c r="A2672" s="69" t="s">
        <v>394</v>
      </c>
      <c r="B2672" s="69" t="s">
        <v>395</v>
      </c>
      <c r="C2672" s="69" t="s">
        <v>188</v>
      </c>
      <c r="D2672" s="69" t="s">
        <v>189</v>
      </c>
      <c r="E2672" s="69"/>
      <c r="F2672" s="68">
        <v>18720</v>
      </c>
      <c r="G2672" s="68">
        <v>15808</v>
      </c>
      <c r="H2672" s="68">
        <v>0</v>
      </c>
      <c r="I2672" s="68">
        <v>0</v>
      </c>
      <c r="J2672" s="68">
        <v>214576</v>
      </c>
      <c r="K2672" s="68">
        <v>0</v>
      </c>
      <c r="L2672" s="68">
        <v>6111</v>
      </c>
      <c r="M2672" s="68">
        <v>0</v>
      </c>
      <c r="N2672" s="68">
        <v>255215</v>
      </c>
    </row>
    <row r="2673" spans="1:14" x14ac:dyDescent="0.25">
      <c r="A2673" s="69" t="s">
        <v>394</v>
      </c>
      <c r="B2673" s="69" t="s">
        <v>395</v>
      </c>
      <c r="C2673" s="69" t="s">
        <v>190</v>
      </c>
      <c r="D2673" s="69" t="s">
        <v>191</v>
      </c>
      <c r="E2673" s="69"/>
      <c r="F2673" s="68">
        <v>0</v>
      </c>
      <c r="G2673" s="68">
        <v>0</v>
      </c>
      <c r="H2673" s="68">
        <v>0</v>
      </c>
      <c r="I2673" s="68">
        <v>0</v>
      </c>
      <c r="J2673" s="68">
        <v>0</v>
      </c>
      <c r="K2673" s="68">
        <v>1920</v>
      </c>
      <c r="L2673" s="68">
        <v>0</v>
      </c>
      <c r="M2673" s="68">
        <v>0</v>
      </c>
      <c r="N2673" s="68">
        <v>1920</v>
      </c>
    </row>
    <row r="2674" spans="1:14" x14ac:dyDescent="0.25">
      <c r="A2674" s="69" t="s">
        <v>394</v>
      </c>
      <c r="B2674" s="69" t="s">
        <v>395</v>
      </c>
      <c r="C2674" s="69" t="s">
        <v>192</v>
      </c>
      <c r="D2674" s="69" t="s">
        <v>193</v>
      </c>
      <c r="E2674" s="69"/>
      <c r="F2674" s="68">
        <v>0</v>
      </c>
      <c r="G2674" s="68">
        <v>3360</v>
      </c>
      <c r="H2674" s="68">
        <v>0</v>
      </c>
      <c r="I2674" s="68">
        <v>0</v>
      </c>
      <c r="J2674" s="68">
        <v>0</v>
      </c>
      <c r="K2674" s="68">
        <v>3664</v>
      </c>
      <c r="L2674" s="68">
        <v>0</v>
      </c>
      <c r="M2674" s="68">
        <v>91288</v>
      </c>
      <c r="N2674" s="68">
        <v>98312</v>
      </c>
    </row>
    <row r="2675" spans="1:14" x14ac:dyDescent="0.25">
      <c r="A2675" s="69" t="s">
        <v>394</v>
      </c>
      <c r="B2675" s="69" t="s">
        <v>395</v>
      </c>
      <c r="C2675" s="69" t="s">
        <v>194</v>
      </c>
      <c r="D2675" s="69" t="s">
        <v>195</v>
      </c>
      <c r="E2675" s="69"/>
      <c r="F2675" s="68">
        <v>208368</v>
      </c>
      <c r="G2675" s="68">
        <v>0</v>
      </c>
      <c r="H2675" s="68">
        <v>0</v>
      </c>
      <c r="I2675" s="68">
        <v>170200</v>
      </c>
      <c r="J2675" s="68">
        <v>0</v>
      </c>
      <c r="K2675" s="68">
        <v>0</v>
      </c>
      <c r="L2675" s="68">
        <v>120</v>
      </c>
      <c r="M2675" s="68">
        <v>0</v>
      </c>
      <c r="N2675" s="68">
        <v>378688</v>
      </c>
    </row>
    <row r="2676" spans="1:14" x14ac:dyDescent="0.25">
      <c r="A2676" s="69" t="s">
        <v>394</v>
      </c>
      <c r="B2676" s="69" t="s">
        <v>395</v>
      </c>
      <c r="C2676" s="69" t="s">
        <v>196</v>
      </c>
      <c r="D2676" s="69" t="s">
        <v>197</v>
      </c>
      <c r="E2676" s="69"/>
      <c r="F2676" s="68">
        <v>75152</v>
      </c>
      <c r="G2676" s="68">
        <v>0</v>
      </c>
      <c r="H2676" s="68">
        <v>0</v>
      </c>
      <c r="I2676" s="68">
        <v>0</v>
      </c>
      <c r="J2676" s="68">
        <v>0</v>
      </c>
      <c r="K2676" s="68">
        <v>0</v>
      </c>
      <c r="L2676" s="68">
        <v>1200</v>
      </c>
      <c r="M2676" s="68">
        <v>0</v>
      </c>
      <c r="N2676" s="68">
        <v>76352</v>
      </c>
    </row>
    <row r="2677" spans="1:14" x14ac:dyDescent="0.25">
      <c r="A2677" s="69" t="s">
        <v>394</v>
      </c>
      <c r="B2677" s="69" t="s">
        <v>395</v>
      </c>
      <c r="C2677" s="69" t="s">
        <v>198</v>
      </c>
      <c r="D2677" s="69" t="s">
        <v>199</v>
      </c>
      <c r="E2677" s="69"/>
      <c r="F2677" s="68">
        <v>0</v>
      </c>
      <c r="G2677" s="68">
        <v>0</v>
      </c>
      <c r="H2677" s="68">
        <v>0</v>
      </c>
      <c r="I2677" s="68">
        <v>0</v>
      </c>
      <c r="J2677" s="68">
        <v>0</v>
      </c>
      <c r="K2677" s="68">
        <v>364040</v>
      </c>
      <c r="L2677" s="68">
        <v>0</v>
      </c>
      <c r="M2677" s="68">
        <v>6935</v>
      </c>
      <c r="N2677" s="68">
        <v>370975</v>
      </c>
    </row>
    <row r="2678" spans="1:14" x14ac:dyDescent="0.25">
      <c r="A2678" s="69" t="s">
        <v>394</v>
      </c>
      <c r="B2678" s="69" t="s">
        <v>395</v>
      </c>
      <c r="C2678" s="69" t="s">
        <v>200</v>
      </c>
      <c r="D2678" s="69" t="s">
        <v>201</v>
      </c>
      <c r="E2678" s="69"/>
      <c r="F2678" s="68">
        <v>0</v>
      </c>
      <c r="G2678" s="68">
        <v>0</v>
      </c>
      <c r="H2678" s="68">
        <v>0</v>
      </c>
      <c r="I2678" s="68">
        <v>0</v>
      </c>
      <c r="J2678" s="68">
        <v>0</v>
      </c>
      <c r="K2678" s="68">
        <v>3888</v>
      </c>
      <c r="L2678" s="68">
        <v>0</v>
      </c>
      <c r="M2678" s="68">
        <v>0</v>
      </c>
      <c r="N2678" s="68">
        <v>3888</v>
      </c>
    </row>
    <row r="2679" spans="1:14" x14ac:dyDescent="0.25">
      <c r="A2679" s="69" t="s">
        <v>394</v>
      </c>
      <c r="B2679" s="69" t="s">
        <v>395</v>
      </c>
      <c r="C2679" s="69" t="s">
        <v>202</v>
      </c>
      <c r="D2679" s="69" t="s">
        <v>203</v>
      </c>
      <c r="E2679" s="69"/>
      <c r="F2679" s="68">
        <v>5328</v>
      </c>
      <c r="G2679" s="68">
        <v>0</v>
      </c>
      <c r="H2679" s="68">
        <v>0</v>
      </c>
      <c r="I2679" s="68">
        <v>0</v>
      </c>
      <c r="J2679" s="68">
        <v>0</v>
      </c>
      <c r="K2679" s="68">
        <v>340286</v>
      </c>
      <c r="L2679" s="68">
        <v>1148</v>
      </c>
      <c r="M2679" s="68">
        <v>38497</v>
      </c>
      <c r="N2679" s="68">
        <v>385259</v>
      </c>
    </row>
    <row r="2680" spans="1:14" x14ac:dyDescent="0.25">
      <c r="A2680" s="69" t="s">
        <v>394</v>
      </c>
      <c r="B2680" s="69" t="s">
        <v>395</v>
      </c>
      <c r="C2680" s="69" t="s">
        <v>204</v>
      </c>
      <c r="D2680" s="69" t="s">
        <v>205</v>
      </c>
      <c r="E2680" s="69"/>
      <c r="F2680" s="68">
        <v>0</v>
      </c>
      <c r="G2680" s="68">
        <v>0</v>
      </c>
      <c r="H2680" s="68">
        <v>0</v>
      </c>
      <c r="I2680" s="68">
        <v>0</v>
      </c>
      <c r="J2680" s="68">
        <v>0</v>
      </c>
      <c r="K2680" s="68">
        <v>17712</v>
      </c>
      <c r="L2680" s="68">
        <v>0</v>
      </c>
      <c r="M2680" s="68">
        <v>0</v>
      </c>
      <c r="N2680" s="68">
        <v>17712</v>
      </c>
    </row>
    <row r="2681" spans="1:14" x14ac:dyDescent="0.25">
      <c r="A2681" s="69" t="s">
        <v>394</v>
      </c>
      <c r="B2681" s="69" t="s">
        <v>395</v>
      </c>
      <c r="C2681" s="69" t="s">
        <v>206</v>
      </c>
      <c r="D2681" s="69" t="s">
        <v>207</v>
      </c>
      <c r="E2681" s="69"/>
      <c r="F2681" s="68">
        <v>0</v>
      </c>
      <c r="G2681" s="68">
        <v>0</v>
      </c>
      <c r="H2681" s="68">
        <v>0</v>
      </c>
      <c r="I2681" s="68">
        <v>0</v>
      </c>
      <c r="J2681" s="68">
        <v>0</v>
      </c>
      <c r="K2681" s="68">
        <v>18464</v>
      </c>
      <c r="L2681" s="68">
        <v>0</v>
      </c>
      <c r="M2681" s="68">
        <v>36</v>
      </c>
      <c r="N2681" s="68">
        <v>18500</v>
      </c>
    </row>
    <row r="2682" spans="1:14" x14ac:dyDescent="0.25">
      <c r="A2682" s="69" t="s">
        <v>394</v>
      </c>
      <c r="B2682" s="69" t="s">
        <v>395</v>
      </c>
      <c r="C2682" s="69" t="s">
        <v>208</v>
      </c>
      <c r="D2682" s="69" t="s">
        <v>209</v>
      </c>
      <c r="E2682" s="69"/>
      <c r="F2682" s="68">
        <v>0</v>
      </c>
      <c r="G2682" s="68">
        <v>146768</v>
      </c>
      <c r="H2682" s="68">
        <v>65184</v>
      </c>
      <c r="I2682" s="68">
        <v>0</v>
      </c>
      <c r="J2682" s="68">
        <v>0</v>
      </c>
      <c r="K2682" s="68">
        <v>0</v>
      </c>
      <c r="L2682" s="68">
        <v>0</v>
      </c>
      <c r="M2682" s="68">
        <v>2976</v>
      </c>
      <c r="N2682" s="68">
        <v>214928</v>
      </c>
    </row>
    <row r="2683" spans="1:14" x14ac:dyDescent="0.25">
      <c r="A2683" s="69" t="s">
        <v>394</v>
      </c>
      <c r="B2683" s="69" t="s">
        <v>395</v>
      </c>
      <c r="C2683" s="69" t="s">
        <v>210</v>
      </c>
      <c r="D2683" s="69" t="s">
        <v>211</v>
      </c>
      <c r="E2683" s="69"/>
      <c r="F2683" s="68">
        <v>0</v>
      </c>
      <c r="G2683" s="68">
        <v>0</v>
      </c>
      <c r="H2683" s="68">
        <v>0</v>
      </c>
      <c r="I2683" s="68">
        <v>0</v>
      </c>
      <c r="J2683" s="68">
        <v>0</v>
      </c>
      <c r="K2683" s="68">
        <v>0</v>
      </c>
      <c r="L2683" s="68">
        <v>0</v>
      </c>
      <c r="M2683" s="68">
        <v>0</v>
      </c>
      <c r="N2683" s="68">
        <v>0</v>
      </c>
    </row>
    <row r="2684" spans="1:14" x14ac:dyDescent="0.25">
      <c r="A2684" s="69" t="s">
        <v>394</v>
      </c>
      <c r="B2684" s="69" t="s">
        <v>395</v>
      </c>
      <c r="C2684" s="69" t="s">
        <v>212</v>
      </c>
      <c r="D2684" s="69" t="s">
        <v>213</v>
      </c>
      <c r="E2684" s="69"/>
      <c r="F2684" s="68">
        <v>0</v>
      </c>
      <c r="G2684" s="68">
        <v>0</v>
      </c>
      <c r="H2684" s="68">
        <v>0</v>
      </c>
      <c r="I2684" s="68">
        <v>0</v>
      </c>
      <c r="J2684" s="68">
        <v>0</v>
      </c>
      <c r="K2684" s="68">
        <v>0</v>
      </c>
      <c r="L2684" s="68">
        <v>133</v>
      </c>
      <c r="M2684" s="68">
        <v>0</v>
      </c>
      <c r="N2684" s="68">
        <v>133</v>
      </c>
    </row>
    <row r="2685" spans="1:14" x14ac:dyDescent="0.25">
      <c r="A2685" s="69" t="s">
        <v>394</v>
      </c>
      <c r="B2685" s="69" t="s">
        <v>395</v>
      </c>
      <c r="C2685" s="69" t="s">
        <v>214</v>
      </c>
      <c r="D2685" s="69" t="s">
        <v>215</v>
      </c>
      <c r="E2685" s="69"/>
      <c r="F2685" s="68">
        <v>0</v>
      </c>
      <c r="G2685" s="68">
        <v>0</v>
      </c>
      <c r="H2685" s="68">
        <v>0</v>
      </c>
      <c r="I2685" s="68">
        <v>0</v>
      </c>
      <c r="J2685" s="68">
        <v>9760</v>
      </c>
      <c r="K2685" s="68">
        <v>0</v>
      </c>
      <c r="L2685" s="68">
        <v>52748</v>
      </c>
      <c r="M2685" s="68">
        <v>0</v>
      </c>
      <c r="N2685" s="68">
        <v>62508</v>
      </c>
    </row>
    <row r="2686" spans="1:14" x14ac:dyDescent="0.25">
      <c r="A2686" s="69" t="s">
        <v>394</v>
      </c>
      <c r="B2686" s="69" t="s">
        <v>395</v>
      </c>
      <c r="C2686" s="69" t="s">
        <v>216</v>
      </c>
      <c r="D2686" s="69" t="s">
        <v>217</v>
      </c>
      <c r="E2686" s="69"/>
      <c r="F2686" s="68">
        <v>30576</v>
      </c>
      <c r="G2686" s="68">
        <v>0</v>
      </c>
      <c r="H2686" s="68">
        <v>0</v>
      </c>
      <c r="I2686" s="68">
        <v>0</v>
      </c>
      <c r="J2686" s="68">
        <v>0</v>
      </c>
      <c r="K2686" s="68">
        <v>0</v>
      </c>
      <c r="L2686" s="68">
        <v>0</v>
      </c>
      <c r="M2686" s="68">
        <v>0</v>
      </c>
      <c r="N2686" s="68">
        <v>30576</v>
      </c>
    </row>
    <row r="2687" spans="1:14" x14ac:dyDescent="0.25">
      <c r="A2687" s="69" t="s">
        <v>394</v>
      </c>
      <c r="B2687" s="69" t="s">
        <v>395</v>
      </c>
      <c r="C2687" s="69" t="s">
        <v>218</v>
      </c>
      <c r="D2687" s="69" t="s">
        <v>219</v>
      </c>
      <c r="E2687" s="69"/>
      <c r="F2687" s="68">
        <v>10608</v>
      </c>
      <c r="G2687" s="68">
        <v>0</v>
      </c>
      <c r="H2687" s="68">
        <v>0</v>
      </c>
      <c r="I2687" s="68">
        <v>0</v>
      </c>
      <c r="J2687" s="68">
        <v>13888</v>
      </c>
      <c r="K2687" s="68">
        <v>0</v>
      </c>
      <c r="L2687" s="68">
        <v>246823</v>
      </c>
      <c r="M2687" s="68">
        <v>0</v>
      </c>
      <c r="N2687" s="68">
        <v>271319</v>
      </c>
    </row>
    <row r="2688" spans="1:14" x14ac:dyDescent="0.25">
      <c r="A2688" s="69" t="s">
        <v>394</v>
      </c>
      <c r="B2688" s="69" t="s">
        <v>395</v>
      </c>
      <c r="C2688" s="69" t="s">
        <v>220</v>
      </c>
      <c r="D2688" s="69" t="s">
        <v>221</v>
      </c>
      <c r="E2688" s="69"/>
      <c r="F2688" s="68">
        <v>349488</v>
      </c>
      <c r="G2688" s="68">
        <v>0</v>
      </c>
      <c r="H2688" s="68">
        <v>0</v>
      </c>
      <c r="I2688" s="68">
        <v>0</v>
      </c>
      <c r="J2688" s="68">
        <v>0</v>
      </c>
      <c r="K2688" s="68">
        <v>0</v>
      </c>
      <c r="L2688" s="68">
        <v>0</v>
      </c>
      <c r="M2688" s="68">
        <v>0</v>
      </c>
      <c r="N2688" s="68">
        <v>349488</v>
      </c>
    </row>
    <row r="2689" spans="1:14" x14ac:dyDescent="0.25">
      <c r="A2689" s="69" t="s">
        <v>394</v>
      </c>
      <c r="B2689" s="69" t="s">
        <v>395</v>
      </c>
      <c r="C2689" s="69" t="s">
        <v>222</v>
      </c>
      <c r="D2689" s="69" t="s">
        <v>223</v>
      </c>
      <c r="E2689" s="69"/>
      <c r="F2689" s="68">
        <v>97136</v>
      </c>
      <c r="G2689" s="68">
        <v>0</v>
      </c>
      <c r="H2689" s="68">
        <v>0</v>
      </c>
      <c r="I2689" s="68">
        <v>0</v>
      </c>
      <c r="J2689" s="68">
        <v>118672</v>
      </c>
      <c r="K2689" s="68">
        <v>0</v>
      </c>
      <c r="L2689" s="68">
        <v>9326</v>
      </c>
      <c r="M2689" s="68">
        <v>0</v>
      </c>
      <c r="N2689" s="68">
        <v>225134</v>
      </c>
    </row>
    <row r="2690" spans="1:14" x14ac:dyDescent="0.25">
      <c r="A2690" s="69" t="s">
        <v>394</v>
      </c>
      <c r="B2690" s="69" t="s">
        <v>395</v>
      </c>
      <c r="C2690" s="69" t="s">
        <v>224</v>
      </c>
      <c r="D2690" s="69" t="s">
        <v>225</v>
      </c>
      <c r="E2690" s="69"/>
      <c r="F2690" s="68">
        <v>0</v>
      </c>
      <c r="G2690" s="68">
        <v>0</v>
      </c>
      <c r="H2690" s="68">
        <v>0</v>
      </c>
      <c r="I2690" s="68">
        <v>0</v>
      </c>
      <c r="J2690" s="68">
        <v>0</v>
      </c>
      <c r="K2690" s="68">
        <v>0</v>
      </c>
      <c r="L2690" s="68">
        <v>0</v>
      </c>
      <c r="M2690" s="68">
        <v>0</v>
      </c>
      <c r="N2690" s="68">
        <v>0</v>
      </c>
    </row>
    <row r="2691" spans="1:14" x14ac:dyDescent="0.25">
      <c r="A2691" s="69" t="s">
        <v>394</v>
      </c>
      <c r="B2691" s="69" t="s">
        <v>395</v>
      </c>
      <c r="C2691" s="69" t="s">
        <v>226</v>
      </c>
      <c r="D2691" s="69" t="s">
        <v>227</v>
      </c>
      <c r="E2691" s="69"/>
      <c r="F2691" s="68">
        <v>868864</v>
      </c>
      <c r="G2691" s="68">
        <v>615120</v>
      </c>
      <c r="H2691" s="68">
        <v>65184</v>
      </c>
      <c r="I2691" s="68">
        <v>170200</v>
      </c>
      <c r="J2691" s="68">
        <v>710448</v>
      </c>
      <c r="K2691" s="68">
        <v>1091462</v>
      </c>
      <c r="L2691" s="68">
        <v>511061</v>
      </c>
      <c r="M2691" s="68">
        <v>255041</v>
      </c>
      <c r="N2691" s="68">
        <v>4287380</v>
      </c>
    </row>
    <row r="2692" spans="1:14" x14ac:dyDescent="0.25">
      <c r="D2692" s="67" t="s">
        <v>228</v>
      </c>
      <c r="E2692" s="67"/>
    </row>
    <row r="2693" spans="1:14" x14ac:dyDescent="0.25">
      <c r="A2693" s="69" t="s">
        <v>394</v>
      </c>
      <c r="B2693" s="69" t="s">
        <v>395</v>
      </c>
      <c r="C2693" s="69" t="s">
        <v>229</v>
      </c>
      <c r="D2693" s="69" t="s">
        <v>230</v>
      </c>
      <c r="E2693" s="69"/>
      <c r="F2693" s="68">
        <v>0</v>
      </c>
      <c r="G2693" s="68">
        <v>0</v>
      </c>
      <c r="H2693" s="68">
        <v>0</v>
      </c>
      <c r="I2693" s="68">
        <v>0</v>
      </c>
      <c r="J2693" s="68">
        <v>0</v>
      </c>
      <c r="K2693" s="68">
        <v>0</v>
      </c>
      <c r="L2693" s="68">
        <v>0</v>
      </c>
      <c r="M2693" s="68">
        <v>0</v>
      </c>
      <c r="N2693" s="68">
        <v>0</v>
      </c>
    </row>
    <row r="2694" spans="1:14" x14ac:dyDescent="0.25">
      <c r="A2694" s="69" t="s">
        <v>394</v>
      </c>
      <c r="B2694" s="69" t="s">
        <v>395</v>
      </c>
      <c r="C2694" s="69" t="s">
        <v>231</v>
      </c>
      <c r="D2694" s="69" t="s">
        <v>232</v>
      </c>
      <c r="E2694" s="69"/>
      <c r="F2694" s="68">
        <v>0</v>
      </c>
      <c r="G2694" s="68">
        <v>0</v>
      </c>
      <c r="H2694" s="68">
        <v>0</v>
      </c>
      <c r="I2694" s="68">
        <v>0</v>
      </c>
      <c r="J2694" s="68">
        <v>0</v>
      </c>
      <c r="K2694" s="68">
        <v>0</v>
      </c>
      <c r="L2694" s="68">
        <v>0</v>
      </c>
      <c r="M2694" s="68">
        <v>0</v>
      </c>
      <c r="N2694" s="68">
        <v>0</v>
      </c>
    </row>
    <row r="2695" spans="1:14" x14ac:dyDescent="0.25">
      <c r="A2695" s="69" t="s">
        <v>394</v>
      </c>
      <c r="B2695" s="69" t="s">
        <v>395</v>
      </c>
      <c r="C2695" s="69" t="s">
        <v>233</v>
      </c>
      <c r="D2695" s="69" t="s">
        <v>234</v>
      </c>
      <c r="E2695" s="69"/>
      <c r="F2695" s="68">
        <v>0</v>
      </c>
      <c r="G2695" s="68">
        <v>0</v>
      </c>
      <c r="H2695" s="68">
        <v>0</v>
      </c>
      <c r="I2695" s="68">
        <v>0</v>
      </c>
      <c r="J2695" s="68">
        <v>0</v>
      </c>
      <c r="K2695" s="68">
        <v>0</v>
      </c>
      <c r="L2695" s="68">
        <v>0</v>
      </c>
      <c r="M2695" s="68">
        <v>0</v>
      </c>
      <c r="N2695" s="68">
        <v>0</v>
      </c>
    </row>
    <row r="2696" spans="1:14" x14ac:dyDescent="0.25">
      <c r="A2696" s="69" t="s">
        <v>394</v>
      </c>
      <c r="B2696" s="69" t="s">
        <v>395</v>
      </c>
      <c r="C2696" s="69" t="s">
        <v>235</v>
      </c>
      <c r="D2696" s="69" t="s">
        <v>236</v>
      </c>
      <c r="E2696" s="69"/>
      <c r="F2696" s="68">
        <v>0</v>
      </c>
      <c r="G2696" s="68">
        <v>0</v>
      </c>
      <c r="H2696" s="68">
        <v>0</v>
      </c>
      <c r="I2696" s="68">
        <v>0</v>
      </c>
      <c r="J2696" s="68">
        <v>0</v>
      </c>
      <c r="K2696" s="68">
        <v>0</v>
      </c>
      <c r="L2696" s="68">
        <v>0</v>
      </c>
      <c r="M2696" s="68">
        <v>0</v>
      </c>
      <c r="N2696" s="68">
        <v>0</v>
      </c>
    </row>
    <row r="2697" spans="1:14" x14ac:dyDescent="0.25">
      <c r="A2697" s="69" t="s">
        <v>394</v>
      </c>
      <c r="B2697" s="69" t="s">
        <v>395</v>
      </c>
      <c r="C2697" s="69" t="s">
        <v>237</v>
      </c>
      <c r="D2697" s="69" t="s">
        <v>238</v>
      </c>
      <c r="E2697" s="69"/>
      <c r="F2697" s="68">
        <v>0</v>
      </c>
      <c r="G2697" s="68">
        <v>0</v>
      </c>
      <c r="H2697" s="68">
        <v>0</v>
      </c>
      <c r="I2697" s="68">
        <v>0</v>
      </c>
      <c r="J2697" s="68">
        <v>0</v>
      </c>
      <c r="K2697" s="68">
        <v>0</v>
      </c>
      <c r="L2697" s="68">
        <v>0</v>
      </c>
      <c r="M2697" s="68">
        <v>0</v>
      </c>
      <c r="N2697" s="68">
        <v>0</v>
      </c>
    </row>
    <row r="2700" spans="1:14" x14ac:dyDescent="0.25">
      <c r="A2700" s="67" t="s">
        <v>396</v>
      </c>
    </row>
    <row r="2701" spans="1:14" x14ac:dyDescent="0.25">
      <c r="A2701" s="69" t="s">
        <v>0</v>
      </c>
      <c r="B2701" s="69" t="s">
        <v>162</v>
      </c>
      <c r="C2701" s="69" t="s">
        <v>115</v>
      </c>
      <c r="D2701" s="67" t="s">
        <v>129</v>
      </c>
      <c r="E2701" s="67"/>
      <c r="F2701" s="68" t="s">
        <v>163</v>
      </c>
      <c r="G2701" s="68" t="s">
        <v>164</v>
      </c>
      <c r="H2701" s="68" t="s">
        <v>165</v>
      </c>
      <c r="I2701" s="68" t="s">
        <v>166</v>
      </c>
      <c r="J2701" s="68" t="s">
        <v>167</v>
      </c>
      <c r="K2701" s="68" t="s">
        <v>168</v>
      </c>
      <c r="L2701" s="68" t="s">
        <v>169</v>
      </c>
      <c r="M2701" s="68" t="s">
        <v>170</v>
      </c>
      <c r="N2701" s="68" t="s">
        <v>1</v>
      </c>
    </row>
    <row r="2702" spans="1:14" x14ac:dyDescent="0.25">
      <c r="A2702" s="69" t="s">
        <v>397</v>
      </c>
      <c r="B2702" s="69" t="s">
        <v>398</v>
      </c>
      <c r="C2702" s="69" t="s">
        <v>172</v>
      </c>
      <c r="D2702" s="69" t="s">
        <v>173</v>
      </c>
      <c r="E2702" s="69"/>
      <c r="F2702" s="68">
        <v>3744</v>
      </c>
      <c r="G2702" s="68">
        <v>0</v>
      </c>
      <c r="H2702" s="68">
        <v>0</v>
      </c>
      <c r="I2702" s="68">
        <v>0</v>
      </c>
      <c r="J2702" s="68">
        <v>0</v>
      </c>
      <c r="K2702" s="68">
        <v>0</v>
      </c>
      <c r="L2702" s="68">
        <v>0</v>
      </c>
      <c r="M2702" s="68">
        <v>0</v>
      </c>
      <c r="N2702" s="68">
        <v>3744</v>
      </c>
    </row>
    <row r="2703" spans="1:14" x14ac:dyDescent="0.25">
      <c r="A2703" s="69" t="s">
        <v>397</v>
      </c>
      <c r="B2703" s="69" t="s">
        <v>398</v>
      </c>
      <c r="C2703" s="69" t="s">
        <v>174</v>
      </c>
      <c r="D2703" s="69" t="s">
        <v>175</v>
      </c>
      <c r="E2703" s="69"/>
      <c r="F2703" s="68">
        <v>0</v>
      </c>
      <c r="G2703" s="68">
        <v>0</v>
      </c>
      <c r="H2703" s="68">
        <v>0</v>
      </c>
      <c r="I2703" s="68">
        <v>0</v>
      </c>
      <c r="J2703" s="68">
        <v>85264</v>
      </c>
      <c r="K2703" s="68">
        <v>0</v>
      </c>
      <c r="L2703" s="68">
        <v>2496</v>
      </c>
      <c r="M2703" s="68">
        <v>0</v>
      </c>
      <c r="N2703" s="68">
        <v>87760</v>
      </c>
    </row>
    <row r="2704" spans="1:14" x14ac:dyDescent="0.25">
      <c r="A2704" s="69" t="s">
        <v>397</v>
      </c>
      <c r="B2704" s="69" t="s">
        <v>398</v>
      </c>
      <c r="C2704" s="69" t="s">
        <v>176</v>
      </c>
      <c r="D2704" s="69" t="s">
        <v>177</v>
      </c>
      <c r="E2704" s="69"/>
      <c r="F2704" s="68">
        <v>0</v>
      </c>
      <c r="G2704" s="68">
        <v>389232</v>
      </c>
      <c r="H2704" s="68">
        <v>0</v>
      </c>
      <c r="I2704" s="68">
        <v>0</v>
      </c>
      <c r="J2704" s="68">
        <v>0</v>
      </c>
      <c r="K2704" s="68">
        <v>5184</v>
      </c>
      <c r="L2704" s="68">
        <v>0</v>
      </c>
      <c r="M2704" s="68">
        <v>1190</v>
      </c>
      <c r="N2704" s="68">
        <v>395606</v>
      </c>
    </row>
    <row r="2705" spans="1:14" x14ac:dyDescent="0.25">
      <c r="A2705" s="69" t="s">
        <v>397</v>
      </c>
      <c r="B2705" s="69" t="s">
        <v>398</v>
      </c>
      <c r="C2705" s="69" t="s">
        <v>178</v>
      </c>
      <c r="D2705" s="69" t="s">
        <v>179</v>
      </c>
      <c r="E2705" s="69"/>
      <c r="F2705" s="68">
        <v>42240</v>
      </c>
      <c r="G2705" s="68">
        <v>46656</v>
      </c>
      <c r="H2705" s="68">
        <v>0</v>
      </c>
      <c r="I2705" s="68">
        <v>0</v>
      </c>
      <c r="J2705" s="68">
        <v>111088</v>
      </c>
      <c r="K2705" s="68">
        <v>15680</v>
      </c>
      <c r="L2705" s="68">
        <v>6096</v>
      </c>
      <c r="M2705" s="68">
        <v>2640</v>
      </c>
      <c r="N2705" s="68">
        <v>224400</v>
      </c>
    </row>
    <row r="2706" spans="1:14" x14ac:dyDescent="0.25">
      <c r="A2706" s="69" t="s">
        <v>397</v>
      </c>
      <c r="B2706" s="69" t="s">
        <v>398</v>
      </c>
      <c r="C2706" s="69" t="s">
        <v>180</v>
      </c>
      <c r="D2706" s="69" t="s">
        <v>181</v>
      </c>
      <c r="E2706" s="69"/>
      <c r="F2706" s="68">
        <v>0</v>
      </c>
      <c r="G2706" s="68">
        <v>0</v>
      </c>
      <c r="H2706" s="68">
        <v>0</v>
      </c>
      <c r="I2706" s="68">
        <v>0</v>
      </c>
      <c r="J2706" s="68">
        <v>0</v>
      </c>
      <c r="K2706" s="68">
        <v>0</v>
      </c>
      <c r="L2706" s="68">
        <v>0</v>
      </c>
      <c r="M2706" s="68">
        <v>0</v>
      </c>
      <c r="N2706" s="68">
        <v>0</v>
      </c>
    </row>
    <row r="2707" spans="1:14" x14ac:dyDescent="0.25">
      <c r="A2707" s="69" t="s">
        <v>397</v>
      </c>
      <c r="B2707" s="69" t="s">
        <v>398</v>
      </c>
      <c r="C2707" s="69" t="s">
        <v>182</v>
      </c>
      <c r="D2707" s="69" t="s">
        <v>183</v>
      </c>
      <c r="E2707" s="69"/>
      <c r="F2707" s="68">
        <v>0</v>
      </c>
      <c r="G2707" s="68">
        <v>0</v>
      </c>
      <c r="H2707" s="68">
        <v>0</v>
      </c>
      <c r="I2707" s="68">
        <v>0</v>
      </c>
      <c r="J2707" s="68">
        <v>3552</v>
      </c>
      <c r="K2707" s="68">
        <v>0</v>
      </c>
      <c r="L2707" s="68">
        <v>77578</v>
      </c>
      <c r="M2707" s="68">
        <v>0</v>
      </c>
      <c r="N2707" s="68">
        <v>81130</v>
      </c>
    </row>
    <row r="2708" spans="1:14" x14ac:dyDescent="0.25">
      <c r="A2708" s="69" t="s">
        <v>397</v>
      </c>
      <c r="B2708" s="69" t="s">
        <v>398</v>
      </c>
      <c r="C2708" s="69" t="s">
        <v>184</v>
      </c>
      <c r="D2708" s="69" t="s">
        <v>185</v>
      </c>
      <c r="E2708" s="69"/>
      <c r="F2708" s="68">
        <v>0</v>
      </c>
      <c r="G2708" s="68">
        <v>51456</v>
      </c>
      <c r="H2708" s="68">
        <v>0</v>
      </c>
      <c r="I2708" s="68">
        <v>0</v>
      </c>
      <c r="J2708" s="68">
        <v>0</v>
      </c>
      <c r="K2708" s="68">
        <v>66144</v>
      </c>
      <c r="L2708" s="68">
        <v>0</v>
      </c>
      <c r="M2708" s="68">
        <v>160</v>
      </c>
      <c r="N2708" s="68">
        <v>117760</v>
      </c>
    </row>
    <row r="2709" spans="1:14" x14ac:dyDescent="0.25">
      <c r="A2709" s="69" t="s">
        <v>397</v>
      </c>
      <c r="B2709" s="69" t="s">
        <v>398</v>
      </c>
      <c r="C2709" s="69" t="s">
        <v>186</v>
      </c>
      <c r="D2709" s="69" t="s">
        <v>187</v>
      </c>
      <c r="E2709" s="69"/>
      <c r="F2709" s="68">
        <v>0</v>
      </c>
      <c r="G2709" s="68">
        <v>0</v>
      </c>
      <c r="H2709" s="68">
        <v>0</v>
      </c>
      <c r="I2709" s="68">
        <v>0</v>
      </c>
      <c r="J2709" s="68">
        <v>6144</v>
      </c>
      <c r="K2709" s="68">
        <v>0</v>
      </c>
      <c r="L2709" s="68">
        <v>0</v>
      </c>
      <c r="M2709" s="68">
        <v>0</v>
      </c>
      <c r="N2709" s="68">
        <v>6144</v>
      </c>
    </row>
    <row r="2710" spans="1:14" x14ac:dyDescent="0.25">
      <c r="A2710" s="69" t="s">
        <v>397</v>
      </c>
      <c r="B2710" s="69" t="s">
        <v>398</v>
      </c>
      <c r="C2710" s="69" t="s">
        <v>188</v>
      </c>
      <c r="D2710" s="69" t="s">
        <v>189</v>
      </c>
      <c r="E2710" s="69"/>
      <c r="F2710" s="68">
        <v>14640</v>
      </c>
      <c r="G2710" s="68">
        <v>14704</v>
      </c>
      <c r="H2710" s="68">
        <v>0</v>
      </c>
      <c r="I2710" s="68">
        <v>0</v>
      </c>
      <c r="J2710" s="68">
        <v>0</v>
      </c>
      <c r="K2710" s="68">
        <v>0</v>
      </c>
      <c r="L2710" s="68">
        <v>1080</v>
      </c>
      <c r="M2710" s="68">
        <v>912</v>
      </c>
      <c r="N2710" s="68">
        <v>31336</v>
      </c>
    </row>
    <row r="2711" spans="1:14" x14ac:dyDescent="0.25">
      <c r="A2711" s="69" t="s">
        <v>397</v>
      </c>
      <c r="B2711" s="69" t="s">
        <v>398</v>
      </c>
      <c r="C2711" s="69" t="s">
        <v>190</v>
      </c>
      <c r="D2711" s="69" t="s">
        <v>191</v>
      </c>
      <c r="E2711" s="69"/>
      <c r="F2711" s="68">
        <v>0</v>
      </c>
      <c r="G2711" s="68">
        <v>5120</v>
      </c>
      <c r="H2711" s="68">
        <v>0</v>
      </c>
      <c r="I2711" s="68">
        <v>0</v>
      </c>
      <c r="J2711" s="68">
        <v>0</v>
      </c>
      <c r="K2711" s="68">
        <v>0</v>
      </c>
      <c r="L2711" s="68">
        <v>0</v>
      </c>
      <c r="M2711" s="68">
        <v>0</v>
      </c>
      <c r="N2711" s="68">
        <v>5120</v>
      </c>
    </row>
    <row r="2712" spans="1:14" x14ac:dyDescent="0.25">
      <c r="A2712" s="69" t="s">
        <v>397</v>
      </c>
      <c r="B2712" s="69" t="s">
        <v>398</v>
      </c>
      <c r="C2712" s="69" t="s">
        <v>192</v>
      </c>
      <c r="D2712" s="69" t="s">
        <v>193</v>
      </c>
      <c r="E2712" s="69"/>
      <c r="F2712" s="68">
        <v>0</v>
      </c>
      <c r="G2712" s="68">
        <v>3936</v>
      </c>
      <c r="H2712" s="68">
        <v>0</v>
      </c>
      <c r="I2712" s="68">
        <v>0</v>
      </c>
      <c r="J2712" s="68">
        <v>0</v>
      </c>
      <c r="K2712" s="68">
        <v>94992</v>
      </c>
      <c r="L2712" s="68">
        <v>0</v>
      </c>
      <c r="M2712" s="68">
        <v>2258</v>
      </c>
      <c r="N2712" s="68">
        <v>101186</v>
      </c>
    </row>
    <row r="2713" spans="1:14" x14ac:dyDescent="0.25">
      <c r="A2713" s="69" t="s">
        <v>397</v>
      </c>
      <c r="B2713" s="69" t="s">
        <v>398</v>
      </c>
      <c r="C2713" s="69" t="s">
        <v>194</v>
      </c>
      <c r="D2713" s="69" t="s">
        <v>195</v>
      </c>
      <c r="E2713" s="69"/>
      <c r="F2713" s="68">
        <v>333248</v>
      </c>
      <c r="G2713" s="68">
        <v>0</v>
      </c>
      <c r="H2713" s="68">
        <v>0</v>
      </c>
      <c r="I2713" s="68">
        <v>144856</v>
      </c>
      <c r="J2713" s="68">
        <v>0</v>
      </c>
      <c r="K2713" s="68">
        <v>0</v>
      </c>
      <c r="L2713" s="68">
        <v>0</v>
      </c>
      <c r="M2713" s="68">
        <v>0</v>
      </c>
      <c r="N2713" s="68">
        <v>478104</v>
      </c>
    </row>
    <row r="2714" spans="1:14" x14ac:dyDescent="0.25">
      <c r="A2714" s="69" t="s">
        <v>397</v>
      </c>
      <c r="B2714" s="69" t="s">
        <v>398</v>
      </c>
      <c r="C2714" s="69" t="s">
        <v>196</v>
      </c>
      <c r="D2714" s="69" t="s">
        <v>197</v>
      </c>
      <c r="E2714" s="69"/>
      <c r="F2714" s="68">
        <v>62848</v>
      </c>
      <c r="G2714" s="68">
        <v>0</v>
      </c>
      <c r="H2714" s="68">
        <v>0</v>
      </c>
      <c r="I2714" s="68">
        <v>0</v>
      </c>
      <c r="J2714" s="68">
        <v>0</v>
      </c>
      <c r="K2714" s="68">
        <v>0</v>
      </c>
      <c r="L2714" s="68">
        <v>0</v>
      </c>
      <c r="M2714" s="68">
        <v>0</v>
      </c>
      <c r="N2714" s="68">
        <v>62848</v>
      </c>
    </row>
    <row r="2715" spans="1:14" x14ac:dyDescent="0.25">
      <c r="A2715" s="69" t="s">
        <v>397</v>
      </c>
      <c r="B2715" s="69" t="s">
        <v>398</v>
      </c>
      <c r="C2715" s="69" t="s">
        <v>198</v>
      </c>
      <c r="D2715" s="69" t="s">
        <v>199</v>
      </c>
      <c r="E2715" s="69"/>
      <c r="F2715" s="68">
        <v>0</v>
      </c>
      <c r="G2715" s="68">
        <v>0</v>
      </c>
      <c r="H2715" s="68">
        <v>0</v>
      </c>
      <c r="I2715" s="68">
        <v>0</v>
      </c>
      <c r="J2715" s="68">
        <v>0</v>
      </c>
      <c r="K2715" s="68">
        <v>63824</v>
      </c>
      <c r="L2715" s="68">
        <v>0</v>
      </c>
      <c r="M2715" s="68">
        <v>2972</v>
      </c>
      <c r="N2715" s="68">
        <v>66796</v>
      </c>
    </row>
    <row r="2716" spans="1:14" x14ac:dyDescent="0.25">
      <c r="A2716" s="69" t="s">
        <v>397</v>
      </c>
      <c r="B2716" s="69" t="s">
        <v>398</v>
      </c>
      <c r="C2716" s="69" t="s">
        <v>200</v>
      </c>
      <c r="D2716" s="69" t="s">
        <v>201</v>
      </c>
      <c r="E2716" s="69"/>
      <c r="F2716" s="68">
        <v>0</v>
      </c>
      <c r="G2716" s="68">
        <v>0</v>
      </c>
      <c r="H2716" s="68">
        <v>0</v>
      </c>
      <c r="I2716" s="68">
        <v>0</v>
      </c>
      <c r="J2716" s="68">
        <v>0</v>
      </c>
      <c r="K2716" s="68">
        <v>0</v>
      </c>
      <c r="L2716" s="68">
        <v>0</v>
      </c>
      <c r="M2716" s="68">
        <v>0</v>
      </c>
      <c r="N2716" s="68">
        <v>0</v>
      </c>
    </row>
    <row r="2717" spans="1:14" x14ac:dyDescent="0.25">
      <c r="A2717" s="69" t="s">
        <v>397</v>
      </c>
      <c r="B2717" s="69" t="s">
        <v>398</v>
      </c>
      <c r="C2717" s="69" t="s">
        <v>202</v>
      </c>
      <c r="D2717" s="69" t="s">
        <v>203</v>
      </c>
      <c r="E2717" s="69"/>
      <c r="F2717" s="68">
        <v>14592</v>
      </c>
      <c r="G2717" s="68">
        <v>0</v>
      </c>
      <c r="H2717" s="68">
        <v>0</v>
      </c>
      <c r="I2717" s="68">
        <v>0</v>
      </c>
      <c r="J2717" s="68">
        <v>0</v>
      </c>
      <c r="K2717" s="68">
        <v>0</v>
      </c>
      <c r="L2717" s="68">
        <v>0</v>
      </c>
      <c r="M2717" s="68">
        <v>11591</v>
      </c>
      <c r="N2717" s="68">
        <v>26183</v>
      </c>
    </row>
    <row r="2718" spans="1:14" x14ac:dyDescent="0.25">
      <c r="A2718" s="69" t="s">
        <v>397</v>
      </c>
      <c r="B2718" s="69" t="s">
        <v>398</v>
      </c>
      <c r="C2718" s="69" t="s">
        <v>204</v>
      </c>
      <c r="D2718" s="69" t="s">
        <v>205</v>
      </c>
      <c r="E2718" s="69"/>
      <c r="F2718" s="68">
        <v>0</v>
      </c>
      <c r="G2718" s="68">
        <v>0</v>
      </c>
      <c r="H2718" s="68">
        <v>0</v>
      </c>
      <c r="I2718" s="68">
        <v>0</v>
      </c>
      <c r="J2718" s="68">
        <v>0</v>
      </c>
      <c r="K2718" s="68">
        <v>0</v>
      </c>
      <c r="L2718" s="68">
        <v>0</v>
      </c>
      <c r="M2718" s="68">
        <v>0</v>
      </c>
      <c r="N2718" s="68">
        <v>0</v>
      </c>
    </row>
    <row r="2719" spans="1:14" x14ac:dyDescent="0.25">
      <c r="A2719" s="69" t="s">
        <v>397</v>
      </c>
      <c r="B2719" s="69" t="s">
        <v>398</v>
      </c>
      <c r="C2719" s="69" t="s">
        <v>206</v>
      </c>
      <c r="D2719" s="69" t="s">
        <v>207</v>
      </c>
      <c r="E2719" s="69"/>
      <c r="F2719" s="68">
        <v>0</v>
      </c>
      <c r="G2719" s="68">
        <v>0</v>
      </c>
      <c r="H2719" s="68">
        <v>0</v>
      </c>
      <c r="I2719" s="68">
        <v>0</v>
      </c>
      <c r="J2719" s="68">
        <v>0</v>
      </c>
      <c r="K2719" s="68">
        <v>0</v>
      </c>
      <c r="L2719" s="68">
        <v>0</v>
      </c>
      <c r="M2719" s="68">
        <v>0</v>
      </c>
      <c r="N2719" s="68">
        <v>0</v>
      </c>
    </row>
    <row r="2720" spans="1:14" x14ac:dyDescent="0.25">
      <c r="A2720" s="69" t="s">
        <v>397</v>
      </c>
      <c r="B2720" s="69" t="s">
        <v>398</v>
      </c>
      <c r="C2720" s="69" t="s">
        <v>208</v>
      </c>
      <c r="D2720" s="69" t="s">
        <v>209</v>
      </c>
      <c r="E2720" s="69"/>
      <c r="F2720" s="68">
        <v>0</v>
      </c>
      <c r="G2720" s="68">
        <v>303632</v>
      </c>
      <c r="H2720" s="68">
        <v>97040</v>
      </c>
      <c r="I2720" s="68">
        <v>0</v>
      </c>
      <c r="J2720" s="68">
        <v>0</v>
      </c>
      <c r="K2720" s="68">
        <v>576</v>
      </c>
      <c r="L2720" s="68">
        <v>0</v>
      </c>
      <c r="M2720" s="68">
        <v>0</v>
      </c>
      <c r="N2720" s="68">
        <v>401248</v>
      </c>
    </row>
    <row r="2721" spans="1:14" x14ac:dyDescent="0.25">
      <c r="A2721" s="69" t="s">
        <v>397</v>
      </c>
      <c r="B2721" s="69" t="s">
        <v>398</v>
      </c>
      <c r="C2721" s="69" t="s">
        <v>210</v>
      </c>
      <c r="D2721" s="69" t="s">
        <v>211</v>
      </c>
      <c r="E2721" s="69"/>
      <c r="F2721" s="68">
        <v>0</v>
      </c>
      <c r="G2721" s="68">
        <v>0</v>
      </c>
      <c r="H2721" s="68">
        <v>0</v>
      </c>
      <c r="I2721" s="68">
        <v>0</v>
      </c>
      <c r="J2721" s="68">
        <v>0</v>
      </c>
      <c r="K2721" s="68">
        <v>0</v>
      </c>
      <c r="L2721" s="68">
        <v>0</v>
      </c>
      <c r="M2721" s="68">
        <v>0</v>
      </c>
      <c r="N2721" s="68">
        <v>0</v>
      </c>
    </row>
    <row r="2722" spans="1:14" x14ac:dyDescent="0.25">
      <c r="A2722" s="69" t="s">
        <v>397</v>
      </c>
      <c r="B2722" s="69" t="s">
        <v>398</v>
      </c>
      <c r="C2722" s="69" t="s">
        <v>212</v>
      </c>
      <c r="D2722" s="69" t="s">
        <v>213</v>
      </c>
      <c r="E2722" s="69"/>
      <c r="F2722" s="68">
        <v>0</v>
      </c>
      <c r="G2722" s="68">
        <v>0</v>
      </c>
      <c r="H2722" s="68">
        <v>0</v>
      </c>
      <c r="I2722" s="68">
        <v>0</v>
      </c>
      <c r="J2722" s="68">
        <v>0</v>
      </c>
      <c r="K2722" s="68">
        <v>0</v>
      </c>
      <c r="L2722" s="68">
        <v>336</v>
      </c>
      <c r="M2722" s="68">
        <v>0</v>
      </c>
      <c r="N2722" s="68">
        <v>336</v>
      </c>
    </row>
    <row r="2723" spans="1:14" x14ac:dyDescent="0.25">
      <c r="A2723" s="69" t="s">
        <v>397</v>
      </c>
      <c r="B2723" s="69" t="s">
        <v>398</v>
      </c>
      <c r="C2723" s="69" t="s">
        <v>214</v>
      </c>
      <c r="D2723" s="69" t="s">
        <v>215</v>
      </c>
      <c r="E2723" s="69"/>
      <c r="F2723" s="68">
        <v>0</v>
      </c>
      <c r="G2723" s="68">
        <v>0</v>
      </c>
      <c r="H2723" s="68">
        <v>0</v>
      </c>
      <c r="I2723" s="68">
        <v>0</v>
      </c>
      <c r="J2723" s="68">
        <v>4800</v>
      </c>
      <c r="K2723" s="68">
        <v>0</v>
      </c>
      <c r="L2723" s="68">
        <v>0</v>
      </c>
      <c r="M2723" s="68">
        <v>0</v>
      </c>
      <c r="N2723" s="68">
        <v>4800</v>
      </c>
    </row>
    <row r="2724" spans="1:14" x14ac:dyDescent="0.25">
      <c r="A2724" s="69" t="s">
        <v>397</v>
      </c>
      <c r="B2724" s="69" t="s">
        <v>398</v>
      </c>
      <c r="C2724" s="69" t="s">
        <v>216</v>
      </c>
      <c r="D2724" s="69" t="s">
        <v>217</v>
      </c>
      <c r="E2724" s="69"/>
      <c r="F2724" s="68">
        <v>20016</v>
      </c>
      <c r="G2724" s="68">
        <v>0</v>
      </c>
      <c r="H2724" s="68">
        <v>0</v>
      </c>
      <c r="I2724" s="68">
        <v>0</v>
      </c>
      <c r="J2724" s="68">
        <v>0</v>
      </c>
      <c r="K2724" s="68">
        <v>0</v>
      </c>
      <c r="L2724" s="68">
        <v>0</v>
      </c>
      <c r="M2724" s="68">
        <v>0</v>
      </c>
      <c r="N2724" s="68">
        <v>20016</v>
      </c>
    </row>
    <row r="2725" spans="1:14" x14ac:dyDescent="0.25">
      <c r="A2725" s="69" t="s">
        <v>397</v>
      </c>
      <c r="B2725" s="69" t="s">
        <v>398</v>
      </c>
      <c r="C2725" s="69" t="s">
        <v>218</v>
      </c>
      <c r="D2725" s="69" t="s">
        <v>219</v>
      </c>
      <c r="E2725" s="69"/>
      <c r="F2725" s="68">
        <v>44448</v>
      </c>
      <c r="G2725" s="68">
        <v>0</v>
      </c>
      <c r="H2725" s="68">
        <v>0</v>
      </c>
      <c r="I2725" s="68">
        <v>0</v>
      </c>
      <c r="J2725" s="68">
        <v>768</v>
      </c>
      <c r="K2725" s="68">
        <v>0</v>
      </c>
      <c r="L2725" s="68">
        <v>0</v>
      </c>
      <c r="M2725" s="68">
        <v>0</v>
      </c>
      <c r="N2725" s="68">
        <v>45216</v>
      </c>
    </row>
    <row r="2726" spans="1:14" x14ac:dyDescent="0.25">
      <c r="A2726" s="69" t="s">
        <v>397</v>
      </c>
      <c r="B2726" s="69" t="s">
        <v>398</v>
      </c>
      <c r="C2726" s="69" t="s">
        <v>220</v>
      </c>
      <c r="D2726" s="69" t="s">
        <v>221</v>
      </c>
      <c r="E2726" s="69"/>
      <c r="F2726" s="68">
        <v>639840</v>
      </c>
      <c r="G2726" s="68">
        <v>0</v>
      </c>
      <c r="H2726" s="68">
        <v>0</v>
      </c>
      <c r="I2726" s="68">
        <v>0</v>
      </c>
      <c r="J2726" s="68">
        <v>0</v>
      </c>
      <c r="K2726" s="68">
        <v>0</v>
      </c>
      <c r="L2726" s="68">
        <v>0</v>
      </c>
      <c r="M2726" s="68">
        <v>0</v>
      </c>
      <c r="N2726" s="68">
        <v>639840</v>
      </c>
    </row>
    <row r="2727" spans="1:14" x14ac:dyDescent="0.25">
      <c r="A2727" s="69" t="s">
        <v>397</v>
      </c>
      <c r="B2727" s="69" t="s">
        <v>398</v>
      </c>
      <c r="C2727" s="69" t="s">
        <v>222</v>
      </c>
      <c r="D2727" s="69" t="s">
        <v>223</v>
      </c>
      <c r="E2727" s="69"/>
      <c r="F2727" s="68">
        <v>177552</v>
      </c>
      <c r="G2727" s="68">
        <v>0</v>
      </c>
      <c r="H2727" s="68">
        <v>0</v>
      </c>
      <c r="I2727" s="68">
        <v>0</v>
      </c>
      <c r="J2727" s="68">
        <v>0</v>
      </c>
      <c r="K2727" s="68">
        <v>0</v>
      </c>
      <c r="L2727" s="68">
        <v>0</v>
      </c>
      <c r="M2727" s="68">
        <v>0</v>
      </c>
      <c r="N2727" s="68">
        <v>177552</v>
      </c>
    </row>
    <row r="2728" spans="1:14" x14ac:dyDescent="0.25">
      <c r="A2728" s="69" t="s">
        <v>397</v>
      </c>
      <c r="B2728" s="69" t="s">
        <v>398</v>
      </c>
      <c r="C2728" s="69" t="s">
        <v>224</v>
      </c>
      <c r="D2728" s="69" t="s">
        <v>225</v>
      </c>
      <c r="E2728" s="69"/>
      <c r="F2728" s="68">
        <v>0</v>
      </c>
      <c r="G2728" s="68">
        <v>0</v>
      </c>
      <c r="H2728" s="68">
        <v>0</v>
      </c>
      <c r="I2728" s="68">
        <v>0</v>
      </c>
      <c r="J2728" s="68">
        <v>0</v>
      </c>
      <c r="K2728" s="68">
        <v>0</v>
      </c>
      <c r="L2728" s="68">
        <v>0</v>
      </c>
      <c r="M2728" s="68">
        <v>0</v>
      </c>
      <c r="N2728" s="68">
        <v>0</v>
      </c>
    </row>
    <row r="2729" spans="1:14" x14ac:dyDescent="0.25">
      <c r="A2729" s="69" t="s">
        <v>397</v>
      </c>
      <c r="B2729" s="69" t="s">
        <v>398</v>
      </c>
      <c r="C2729" s="69" t="s">
        <v>226</v>
      </c>
      <c r="D2729" s="69" t="s">
        <v>227</v>
      </c>
      <c r="E2729" s="69"/>
      <c r="F2729" s="68">
        <v>1353168</v>
      </c>
      <c r="G2729" s="68">
        <v>814736</v>
      </c>
      <c r="H2729" s="68">
        <v>97040</v>
      </c>
      <c r="I2729" s="68">
        <v>144856</v>
      </c>
      <c r="J2729" s="68">
        <v>211616</v>
      </c>
      <c r="K2729" s="68">
        <v>246400</v>
      </c>
      <c r="L2729" s="68">
        <v>87586</v>
      </c>
      <c r="M2729" s="68">
        <v>21723</v>
      </c>
      <c r="N2729" s="68">
        <v>2977125</v>
      </c>
    </row>
    <row r="2730" spans="1:14" x14ac:dyDescent="0.25">
      <c r="D2730" s="67" t="s">
        <v>228</v>
      </c>
      <c r="E2730" s="67"/>
    </row>
    <row r="2731" spans="1:14" x14ac:dyDescent="0.25">
      <c r="A2731" s="69" t="s">
        <v>397</v>
      </c>
      <c r="B2731" s="69" t="s">
        <v>398</v>
      </c>
      <c r="C2731" s="69" t="s">
        <v>229</v>
      </c>
      <c r="D2731" s="69" t="s">
        <v>230</v>
      </c>
      <c r="E2731" s="69"/>
      <c r="F2731" s="68">
        <v>0</v>
      </c>
      <c r="G2731" s="68">
        <v>0</v>
      </c>
      <c r="H2731" s="68">
        <v>0</v>
      </c>
      <c r="I2731" s="68">
        <v>0</v>
      </c>
      <c r="J2731" s="68">
        <v>0</v>
      </c>
      <c r="K2731" s="68">
        <v>0</v>
      </c>
      <c r="L2731" s="68">
        <v>0</v>
      </c>
      <c r="M2731" s="68">
        <v>0</v>
      </c>
      <c r="N2731" s="68">
        <v>0</v>
      </c>
    </row>
    <row r="2732" spans="1:14" x14ac:dyDescent="0.25">
      <c r="A2732" s="69" t="s">
        <v>397</v>
      </c>
      <c r="B2732" s="69" t="s">
        <v>398</v>
      </c>
      <c r="C2732" s="69" t="s">
        <v>231</v>
      </c>
      <c r="D2732" s="69" t="s">
        <v>232</v>
      </c>
      <c r="E2732" s="69"/>
      <c r="F2732" s="68">
        <v>0</v>
      </c>
      <c r="G2732" s="68">
        <v>0</v>
      </c>
      <c r="H2732" s="68">
        <v>0</v>
      </c>
      <c r="I2732" s="68">
        <v>0</v>
      </c>
      <c r="J2732" s="68">
        <v>0</v>
      </c>
      <c r="K2732" s="68">
        <v>0</v>
      </c>
      <c r="L2732" s="68">
        <v>0</v>
      </c>
      <c r="M2732" s="68">
        <v>0</v>
      </c>
      <c r="N2732" s="68">
        <v>0</v>
      </c>
    </row>
    <row r="2733" spans="1:14" x14ac:dyDescent="0.25">
      <c r="A2733" s="69" t="s">
        <v>397</v>
      </c>
      <c r="B2733" s="69" t="s">
        <v>398</v>
      </c>
      <c r="C2733" s="69" t="s">
        <v>233</v>
      </c>
      <c r="D2733" s="69" t="s">
        <v>234</v>
      </c>
      <c r="E2733" s="69"/>
      <c r="F2733" s="68">
        <v>0</v>
      </c>
      <c r="G2733" s="68">
        <v>0</v>
      </c>
      <c r="H2733" s="68">
        <v>0</v>
      </c>
      <c r="I2733" s="68">
        <v>0</v>
      </c>
      <c r="J2733" s="68">
        <v>0</v>
      </c>
      <c r="K2733" s="68">
        <v>0</v>
      </c>
      <c r="L2733" s="68">
        <v>0</v>
      </c>
      <c r="M2733" s="68">
        <v>0</v>
      </c>
      <c r="N2733" s="68">
        <v>0</v>
      </c>
    </row>
    <row r="2734" spans="1:14" x14ac:dyDescent="0.25">
      <c r="A2734" s="69" t="s">
        <v>397</v>
      </c>
      <c r="B2734" s="69" t="s">
        <v>398</v>
      </c>
      <c r="C2734" s="69" t="s">
        <v>235</v>
      </c>
      <c r="D2734" s="69" t="s">
        <v>236</v>
      </c>
      <c r="E2734" s="69"/>
      <c r="F2734" s="68">
        <v>0</v>
      </c>
      <c r="G2734" s="68">
        <v>0</v>
      </c>
      <c r="H2734" s="68">
        <v>0</v>
      </c>
      <c r="I2734" s="68">
        <v>0</v>
      </c>
      <c r="J2734" s="68">
        <v>0</v>
      </c>
      <c r="K2734" s="68">
        <v>0</v>
      </c>
      <c r="L2734" s="68">
        <v>0</v>
      </c>
      <c r="M2734" s="68">
        <v>0</v>
      </c>
      <c r="N2734" s="68">
        <v>0</v>
      </c>
    </row>
    <row r="2735" spans="1:14" x14ac:dyDescent="0.25">
      <c r="A2735" s="69" t="s">
        <v>397</v>
      </c>
      <c r="B2735" s="69" t="s">
        <v>398</v>
      </c>
      <c r="C2735" s="69" t="s">
        <v>237</v>
      </c>
      <c r="D2735" s="69" t="s">
        <v>238</v>
      </c>
      <c r="E2735" s="69"/>
      <c r="F2735" s="68">
        <v>0</v>
      </c>
      <c r="G2735" s="68">
        <v>0</v>
      </c>
      <c r="H2735" s="68">
        <v>0</v>
      </c>
      <c r="I2735" s="68">
        <v>0</v>
      </c>
      <c r="J2735" s="68">
        <v>0</v>
      </c>
      <c r="K2735" s="68">
        <v>0</v>
      </c>
      <c r="L2735" s="68">
        <v>0</v>
      </c>
      <c r="M2735" s="68">
        <v>0</v>
      </c>
      <c r="N2735" s="68">
        <v>0</v>
      </c>
    </row>
    <row r="2738" spans="1:14" x14ac:dyDescent="0.25">
      <c r="A2738" s="67" t="s">
        <v>399</v>
      </c>
    </row>
    <row r="2739" spans="1:14" x14ac:dyDescent="0.25">
      <c r="A2739" s="69" t="s">
        <v>0</v>
      </c>
      <c r="B2739" s="69" t="s">
        <v>162</v>
      </c>
      <c r="C2739" s="69" t="s">
        <v>115</v>
      </c>
      <c r="D2739" s="67" t="s">
        <v>129</v>
      </c>
      <c r="E2739" s="67"/>
      <c r="F2739" s="68" t="s">
        <v>163</v>
      </c>
      <c r="G2739" s="68" t="s">
        <v>164</v>
      </c>
      <c r="H2739" s="68" t="s">
        <v>165</v>
      </c>
      <c r="I2739" s="68" t="s">
        <v>166</v>
      </c>
      <c r="J2739" s="68" t="s">
        <v>167</v>
      </c>
      <c r="K2739" s="68" t="s">
        <v>168</v>
      </c>
      <c r="L2739" s="68" t="s">
        <v>169</v>
      </c>
      <c r="M2739" s="68" t="s">
        <v>170</v>
      </c>
      <c r="N2739" s="68" t="s">
        <v>1</v>
      </c>
    </row>
    <row r="2740" spans="1:14" x14ac:dyDescent="0.25">
      <c r="A2740" s="69" t="s">
        <v>400</v>
      </c>
      <c r="B2740" s="69" t="s">
        <v>401</v>
      </c>
      <c r="C2740" s="69" t="s">
        <v>172</v>
      </c>
      <c r="D2740" s="69" t="s">
        <v>173</v>
      </c>
      <c r="E2740" s="69"/>
      <c r="F2740" s="68">
        <v>10848</v>
      </c>
      <c r="G2740" s="68">
        <v>0</v>
      </c>
      <c r="H2740" s="68">
        <v>0</v>
      </c>
      <c r="I2740" s="68">
        <v>0</v>
      </c>
      <c r="J2740" s="68">
        <v>0</v>
      </c>
      <c r="K2740" s="68">
        <v>0</v>
      </c>
      <c r="L2740" s="68">
        <v>0</v>
      </c>
      <c r="M2740" s="68">
        <v>0</v>
      </c>
      <c r="N2740" s="68">
        <v>10848</v>
      </c>
    </row>
    <row r="2741" spans="1:14" x14ac:dyDescent="0.25">
      <c r="A2741" s="69" t="s">
        <v>400</v>
      </c>
      <c r="B2741" s="69" t="s">
        <v>401</v>
      </c>
      <c r="C2741" s="69" t="s">
        <v>174</v>
      </c>
      <c r="D2741" s="69" t="s">
        <v>175</v>
      </c>
      <c r="E2741" s="69"/>
      <c r="F2741" s="68">
        <v>0</v>
      </c>
      <c r="G2741" s="68">
        <v>0</v>
      </c>
      <c r="H2741" s="68">
        <v>0</v>
      </c>
      <c r="I2741" s="68">
        <v>0</v>
      </c>
      <c r="J2741" s="68">
        <v>2272</v>
      </c>
      <c r="K2741" s="68">
        <v>0</v>
      </c>
      <c r="L2741" s="68">
        <v>31861</v>
      </c>
      <c r="M2741" s="68">
        <v>0</v>
      </c>
      <c r="N2741" s="68">
        <v>34133</v>
      </c>
    </row>
    <row r="2742" spans="1:14" x14ac:dyDescent="0.25">
      <c r="A2742" s="69" t="s">
        <v>400</v>
      </c>
      <c r="B2742" s="69" t="s">
        <v>401</v>
      </c>
      <c r="C2742" s="69" t="s">
        <v>176</v>
      </c>
      <c r="D2742" s="69" t="s">
        <v>177</v>
      </c>
      <c r="E2742" s="69"/>
      <c r="F2742" s="68">
        <v>0</v>
      </c>
      <c r="G2742" s="68">
        <v>792240</v>
      </c>
      <c r="H2742" s="68">
        <v>0</v>
      </c>
      <c r="I2742" s="68">
        <v>0</v>
      </c>
      <c r="J2742" s="68">
        <v>0</v>
      </c>
      <c r="K2742" s="68">
        <v>0</v>
      </c>
      <c r="L2742" s="68">
        <v>0</v>
      </c>
      <c r="M2742" s="68">
        <v>0</v>
      </c>
      <c r="N2742" s="68">
        <v>792240</v>
      </c>
    </row>
    <row r="2743" spans="1:14" x14ac:dyDescent="0.25">
      <c r="A2743" s="69" t="s">
        <v>400</v>
      </c>
      <c r="B2743" s="69" t="s">
        <v>401</v>
      </c>
      <c r="C2743" s="69" t="s">
        <v>178</v>
      </c>
      <c r="D2743" s="69" t="s">
        <v>179</v>
      </c>
      <c r="E2743" s="69"/>
      <c r="F2743" s="68">
        <v>49680</v>
      </c>
      <c r="G2743" s="68">
        <v>49344</v>
      </c>
      <c r="H2743" s="68">
        <v>0</v>
      </c>
      <c r="I2743" s="68">
        <v>0</v>
      </c>
      <c r="J2743" s="68">
        <v>115504</v>
      </c>
      <c r="K2743" s="68">
        <v>49616</v>
      </c>
      <c r="L2743" s="68">
        <v>63758</v>
      </c>
      <c r="M2743" s="68">
        <v>12700</v>
      </c>
      <c r="N2743" s="68">
        <v>340602</v>
      </c>
    </row>
    <row r="2744" spans="1:14" x14ac:dyDescent="0.25">
      <c r="A2744" s="69" t="s">
        <v>400</v>
      </c>
      <c r="B2744" s="69" t="s">
        <v>401</v>
      </c>
      <c r="C2744" s="69" t="s">
        <v>180</v>
      </c>
      <c r="D2744" s="69" t="s">
        <v>181</v>
      </c>
      <c r="E2744" s="69"/>
      <c r="F2744" s="68">
        <v>0</v>
      </c>
      <c r="G2744" s="68">
        <v>0</v>
      </c>
      <c r="H2744" s="68">
        <v>0</v>
      </c>
      <c r="I2744" s="68">
        <v>0</v>
      </c>
      <c r="J2744" s="68">
        <v>0</v>
      </c>
      <c r="K2744" s="68">
        <v>0</v>
      </c>
      <c r="L2744" s="68">
        <v>0</v>
      </c>
      <c r="M2744" s="68">
        <v>0</v>
      </c>
      <c r="N2744" s="68">
        <v>0</v>
      </c>
    </row>
    <row r="2745" spans="1:14" x14ac:dyDescent="0.25">
      <c r="A2745" s="69" t="s">
        <v>400</v>
      </c>
      <c r="B2745" s="69" t="s">
        <v>401</v>
      </c>
      <c r="C2745" s="69" t="s">
        <v>182</v>
      </c>
      <c r="D2745" s="69" t="s">
        <v>183</v>
      </c>
      <c r="E2745" s="69"/>
      <c r="F2745" s="68">
        <v>13568</v>
      </c>
      <c r="G2745" s="68">
        <v>0</v>
      </c>
      <c r="H2745" s="68">
        <v>0</v>
      </c>
      <c r="I2745" s="68">
        <v>0</v>
      </c>
      <c r="J2745" s="68">
        <v>55440</v>
      </c>
      <c r="K2745" s="68">
        <v>0</v>
      </c>
      <c r="L2745" s="68">
        <v>125443</v>
      </c>
      <c r="M2745" s="68">
        <v>0</v>
      </c>
      <c r="N2745" s="68">
        <v>194451</v>
      </c>
    </row>
    <row r="2746" spans="1:14" x14ac:dyDescent="0.25">
      <c r="A2746" s="69" t="s">
        <v>400</v>
      </c>
      <c r="B2746" s="69" t="s">
        <v>401</v>
      </c>
      <c r="C2746" s="69" t="s">
        <v>184</v>
      </c>
      <c r="D2746" s="69" t="s">
        <v>185</v>
      </c>
      <c r="E2746" s="69"/>
      <c r="F2746" s="68">
        <v>0</v>
      </c>
      <c r="G2746" s="68">
        <v>60608</v>
      </c>
      <c r="H2746" s="68">
        <v>0</v>
      </c>
      <c r="I2746" s="68">
        <v>0</v>
      </c>
      <c r="J2746" s="68">
        <v>0</v>
      </c>
      <c r="K2746" s="68">
        <v>88096</v>
      </c>
      <c r="L2746" s="68">
        <v>0</v>
      </c>
      <c r="M2746" s="68">
        <v>54387</v>
      </c>
      <c r="N2746" s="68">
        <v>203091</v>
      </c>
    </row>
    <row r="2747" spans="1:14" x14ac:dyDescent="0.25">
      <c r="A2747" s="69" t="s">
        <v>400</v>
      </c>
      <c r="B2747" s="69" t="s">
        <v>401</v>
      </c>
      <c r="C2747" s="69" t="s">
        <v>186</v>
      </c>
      <c r="D2747" s="69" t="s">
        <v>187</v>
      </c>
      <c r="E2747" s="69"/>
      <c r="F2747" s="68">
        <v>0</v>
      </c>
      <c r="G2747" s="68">
        <v>0</v>
      </c>
      <c r="H2747" s="68">
        <v>0</v>
      </c>
      <c r="I2747" s="68">
        <v>0</v>
      </c>
      <c r="J2747" s="68">
        <v>69584</v>
      </c>
      <c r="K2747" s="68">
        <v>0</v>
      </c>
      <c r="L2747" s="68">
        <v>83133</v>
      </c>
      <c r="M2747" s="68">
        <v>0</v>
      </c>
      <c r="N2747" s="68">
        <v>152717</v>
      </c>
    </row>
    <row r="2748" spans="1:14" x14ac:dyDescent="0.25">
      <c r="A2748" s="69" t="s">
        <v>400</v>
      </c>
      <c r="B2748" s="69" t="s">
        <v>401</v>
      </c>
      <c r="C2748" s="69" t="s">
        <v>188</v>
      </c>
      <c r="D2748" s="69" t="s">
        <v>189</v>
      </c>
      <c r="E2748" s="69"/>
      <c r="F2748" s="68">
        <v>20976</v>
      </c>
      <c r="G2748" s="68">
        <v>13600</v>
      </c>
      <c r="H2748" s="68">
        <v>0</v>
      </c>
      <c r="I2748" s="68">
        <v>0</v>
      </c>
      <c r="J2748" s="68">
        <v>0</v>
      </c>
      <c r="K2748" s="68">
        <v>0</v>
      </c>
      <c r="L2748" s="68">
        <v>0</v>
      </c>
      <c r="M2748" s="68">
        <v>0</v>
      </c>
      <c r="N2748" s="68">
        <v>34576</v>
      </c>
    </row>
    <row r="2749" spans="1:14" x14ac:dyDescent="0.25">
      <c r="A2749" s="69" t="s">
        <v>400</v>
      </c>
      <c r="B2749" s="69" t="s">
        <v>401</v>
      </c>
      <c r="C2749" s="69" t="s">
        <v>190</v>
      </c>
      <c r="D2749" s="69" t="s">
        <v>191</v>
      </c>
      <c r="E2749" s="69"/>
      <c r="F2749" s="68">
        <v>0</v>
      </c>
      <c r="G2749" s="68">
        <v>0</v>
      </c>
      <c r="H2749" s="68">
        <v>0</v>
      </c>
      <c r="I2749" s="68">
        <v>0</v>
      </c>
      <c r="J2749" s="68">
        <v>0</v>
      </c>
      <c r="K2749" s="68">
        <v>0</v>
      </c>
      <c r="L2749" s="68">
        <v>0</v>
      </c>
      <c r="M2749" s="68">
        <v>0</v>
      </c>
      <c r="N2749" s="68">
        <v>0</v>
      </c>
    </row>
    <row r="2750" spans="1:14" x14ac:dyDescent="0.25">
      <c r="A2750" s="69" t="s">
        <v>400</v>
      </c>
      <c r="B2750" s="69" t="s">
        <v>401</v>
      </c>
      <c r="C2750" s="69" t="s">
        <v>192</v>
      </c>
      <c r="D2750" s="69" t="s">
        <v>193</v>
      </c>
      <c r="E2750" s="69"/>
      <c r="F2750" s="68">
        <v>0</v>
      </c>
      <c r="G2750" s="68">
        <v>0</v>
      </c>
      <c r="H2750" s="68">
        <v>0</v>
      </c>
      <c r="I2750" s="68">
        <v>0</v>
      </c>
      <c r="J2750" s="68">
        <v>0</v>
      </c>
      <c r="K2750" s="68">
        <v>55984</v>
      </c>
      <c r="L2750" s="68">
        <v>0</v>
      </c>
      <c r="M2750" s="68">
        <v>83811</v>
      </c>
      <c r="N2750" s="68">
        <v>139795</v>
      </c>
    </row>
    <row r="2751" spans="1:14" x14ac:dyDescent="0.25">
      <c r="A2751" s="69" t="s">
        <v>400</v>
      </c>
      <c r="B2751" s="69" t="s">
        <v>401</v>
      </c>
      <c r="C2751" s="69" t="s">
        <v>194</v>
      </c>
      <c r="D2751" s="69" t="s">
        <v>195</v>
      </c>
      <c r="E2751" s="69"/>
      <c r="F2751" s="68">
        <v>417024</v>
      </c>
      <c r="G2751" s="68">
        <v>0</v>
      </c>
      <c r="H2751" s="68">
        <v>0</v>
      </c>
      <c r="I2751" s="68">
        <v>155248</v>
      </c>
      <c r="J2751" s="68">
        <v>0</v>
      </c>
      <c r="K2751" s="68">
        <v>0</v>
      </c>
      <c r="L2751" s="68">
        <v>3595</v>
      </c>
      <c r="M2751" s="68">
        <v>0</v>
      </c>
      <c r="N2751" s="68">
        <v>575867</v>
      </c>
    </row>
    <row r="2752" spans="1:14" x14ac:dyDescent="0.25">
      <c r="A2752" s="69" t="s">
        <v>400</v>
      </c>
      <c r="B2752" s="69" t="s">
        <v>401</v>
      </c>
      <c r="C2752" s="69" t="s">
        <v>196</v>
      </c>
      <c r="D2752" s="69" t="s">
        <v>197</v>
      </c>
      <c r="E2752" s="69"/>
      <c r="F2752" s="68">
        <v>78976</v>
      </c>
      <c r="G2752" s="68">
        <v>0</v>
      </c>
      <c r="H2752" s="68">
        <v>0</v>
      </c>
      <c r="I2752" s="68">
        <v>0</v>
      </c>
      <c r="J2752" s="68">
        <v>0</v>
      </c>
      <c r="K2752" s="68">
        <v>0</v>
      </c>
      <c r="L2752" s="68">
        <v>928</v>
      </c>
      <c r="M2752" s="68">
        <v>0</v>
      </c>
      <c r="N2752" s="68">
        <v>79904</v>
      </c>
    </row>
    <row r="2753" spans="1:14" x14ac:dyDescent="0.25">
      <c r="A2753" s="69" t="s">
        <v>400</v>
      </c>
      <c r="B2753" s="69" t="s">
        <v>401</v>
      </c>
      <c r="C2753" s="69" t="s">
        <v>198</v>
      </c>
      <c r="D2753" s="69" t="s">
        <v>199</v>
      </c>
      <c r="E2753" s="69"/>
      <c r="F2753" s="68">
        <v>0</v>
      </c>
      <c r="G2753" s="68">
        <v>0</v>
      </c>
      <c r="H2753" s="68">
        <v>0</v>
      </c>
      <c r="I2753" s="68">
        <v>0</v>
      </c>
      <c r="J2753" s="68">
        <v>0</v>
      </c>
      <c r="K2753" s="68">
        <v>0</v>
      </c>
      <c r="L2753" s="68">
        <v>0</v>
      </c>
      <c r="M2753" s="68">
        <v>1616</v>
      </c>
      <c r="N2753" s="68">
        <v>1616</v>
      </c>
    </row>
    <row r="2754" spans="1:14" x14ac:dyDescent="0.25">
      <c r="A2754" s="69" t="s">
        <v>400</v>
      </c>
      <c r="B2754" s="69" t="s">
        <v>401</v>
      </c>
      <c r="C2754" s="69" t="s">
        <v>200</v>
      </c>
      <c r="D2754" s="69" t="s">
        <v>201</v>
      </c>
      <c r="E2754" s="69"/>
      <c r="F2754" s="68">
        <v>0</v>
      </c>
      <c r="G2754" s="68">
        <v>0</v>
      </c>
      <c r="H2754" s="68">
        <v>0</v>
      </c>
      <c r="I2754" s="68">
        <v>0</v>
      </c>
      <c r="J2754" s="68">
        <v>0</v>
      </c>
      <c r="K2754" s="68">
        <v>0</v>
      </c>
      <c r="L2754" s="68">
        <v>0</v>
      </c>
      <c r="M2754" s="68">
        <v>0</v>
      </c>
      <c r="N2754" s="68">
        <v>0</v>
      </c>
    </row>
    <row r="2755" spans="1:14" x14ac:dyDescent="0.25">
      <c r="A2755" s="69" t="s">
        <v>400</v>
      </c>
      <c r="B2755" s="69" t="s">
        <v>401</v>
      </c>
      <c r="C2755" s="69" t="s">
        <v>202</v>
      </c>
      <c r="D2755" s="69" t="s">
        <v>203</v>
      </c>
      <c r="E2755" s="69"/>
      <c r="F2755" s="68">
        <v>1872</v>
      </c>
      <c r="G2755" s="68">
        <v>0</v>
      </c>
      <c r="H2755" s="68">
        <v>0</v>
      </c>
      <c r="I2755" s="68">
        <v>0</v>
      </c>
      <c r="J2755" s="68">
        <v>0</v>
      </c>
      <c r="K2755" s="68">
        <v>0</v>
      </c>
      <c r="L2755" s="68">
        <v>0</v>
      </c>
      <c r="M2755" s="68">
        <v>2966</v>
      </c>
      <c r="N2755" s="68">
        <v>4838</v>
      </c>
    </row>
    <row r="2756" spans="1:14" x14ac:dyDescent="0.25">
      <c r="A2756" s="69" t="s">
        <v>400</v>
      </c>
      <c r="B2756" s="69" t="s">
        <v>401</v>
      </c>
      <c r="C2756" s="69" t="s">
        <v>204</v>
      </c>
      <c r="D2756" s="69" t="s">
        <v>205</v>
      </c>
      <c r="E2756" s="69"/>
      <c r="F2756" s="68">
        <v>0</v>
      </c>
      <c r="G2756" s="68">
        <v>0</v>
      </c>
      <c r="H2756" s="68">
        <v>0</v>
      </c>
      <c r="I2756" s="68">
        <v>0</v>
      </c>
      <c r="J2756" s="68">
        <v>0</v>
      </c>
      <c r="K2756" s="68">
        <v>0</v>
      </c>
      <c r="L2756" s="68">
        <v>0</v>
      </c>
      <c r="M2756" s="68">
        <v>0</v>
      </c>
      <c r="N2756" s="68">
        <v>0</v>
      </c>
    </row>
    <row r="2757" spans="1:14" x14ac:dyDescent="0.25">
      <c r="A2757" s="69" t="s">
        <v>400</v>
      </c>
      <c r="B2757" s="69" t="s">
        <v>401</v>
      </c>
      <c r="C2757" s="69" t="s">
        <v>206</v>
      </c>
      <c r="D2757" s="69" t="s">
        <v>207</v>
      </c>
      <c r="E2757" s="69"/>
      <c r="F2757" s="68">
        <v>0</v>
      </c>
      <c r="G2757" s="68">
        <v>0</v>
      </c>
      <c r="H2757" s="68">
        <v>0</v>
      </c>
      <c r="I2757" s="68">
        <v>0</v>
      </c>
      <c r="J2757" s="68">
        <v>0</v>
      </c>
      <c r="K2757" s="68">
        <v>0</v>
      </c>
      <c r="L2757" s="68">
        <v>0</v>
      </c>
      <c r="M2757" s="68">
        <v>0</v>
      </c>
      <c r="N2757" s="68">
        <v>0</v>
      </c>
    </row>
    <row r="2758" spans="1:14" x14ac:dyDescent="0.25">
      <c r="A2758" s="69" t="s">
        <v>400</v>
      </c>
      <c r="B2758" s="69" t="s">
        <v>401</v>
      </c>
      <c r="C2758" s="69" t="s">
        <v>208</v>
      </c>
      <c r="D2758" s="69" t="s">
        <v>209</v>
      </c>
      <c r="E2758" s="69"/>
      <c r="F2758" s="68">
        <v>0</v>
      </c>
      <c r="G2758" s="68">
        <v>236112</v>
      </c>
      <c r="H2758" s="68">
        <v>93784</v>
      </c>
      <c r="I2758" s="68">
        <v>0</v>
      </c>
      <c r="J2758" s="68">
        <v>0</v>
      </c>
      <c r="K2758" s="68">
        <v>0</v>
      </c>
      <c r="L2758" s="68">
        <v>0</v>
      </c>
      <c r="M2758" s="68">
        <v>5120</v>
      </c>
      <c r="N2758" s="68">
        <v>335016</v>
      </c>
    </row>
    <row r="2759" spans="1:14" x14ac:dyDescent="0.25">
      <c r="A2759" s="69" t="s">
        <v>400</v>
      </c>
      <c r="B2759" s="69" t="s">
        <v>401</v>
      </c>
      <c r="C2759" s="69" t="s">
        <v>210</v>
      </c>
      <c r="D2759" s="69" t="s">
        <v>211</v>
      </c>
      <c r="E2759" s="69"/>
      <c r="F2759" s="68">
        <v>0</v>
      </c>
      <c r="G2759" s="68">
        <v>0</v>
      </c>
      <c r="H2759" s="68">
        <v>0</v>
      </c>
      <c r="I2759" s="68">
        <v>0</v>
      </c>
      <c r="J2759" s="68">
        <v>0</v>
      </c>
      <c r="K2759" s="68">
        <v>0</v>
      </c>
      <c r="L2759" s="68">
        <v>0</v>
      </c>
      <c r="M2759" s="68">
        <v>0</v>
      </c>
      <c r="N2759" s="68">
        <v>0</v>
      </c>
    </row>
    <row r="2760" spans="1:14" x14ac:dyDescent="0.25">
      <c r="A2760" s="69" t="s">
        <v>400</v>
      </c>
      <c r="B2760" s="69" t="s">
        <v>401</v>
      </c>
      <c r="C2760" s="69" t="s">
        <v>212</v>
      </c>
      <c r="D2760" s="69" t="s">
        <v>213</v>
      </c>
      <c r="E2760" s="69"/>
      <c r="F2760" s="68">
        <v>0</v>
      </c>
      <c r="G2760" s="68">
        <v>0</v>
      </c>
      <c r="H2760" s="68">
        <v>0</v>
      </c>
      <c r="I2760" s="68">
        <v>0</v>
      </c>
      <c r="J2760" s="68">
        <v>0</v>
      </c>
      <c r="K2760" s="68">
        <v>0</v>
      </c>
      <c r="L2760" s="68">
        <v>0</v>
      </c>
      <c r="M2760" s="68">
        <v>0</v>
      </c>
      <c r="N2760" s="68">
        <v>0</v>
      </c>
    </row>
    <row r="2761" spans="1:14" x14ac:dyDescent="0.25">
      <c r="A2761" s="69" t="s">
        <v>400</v>
      </c>
      <c r="B2761" s="69" t="s">
        <v>401</v>
      </c>
      <c r="C2761" s="69" t="s">
        <v>214</v>
      </c>
      <c r="D2761" s="69" t="s">
        <v>215</v>
      </c>
      <c r="E2761" s="69"/>
      <c r="F2761" s="68">
        <v>0</v>
      </c>
      <c r="G2761" s="68">
        <v>0</v>
      </c>
      <c r="H2761" s="68">
        <v>0</v>
      </c>
      <c r="I2761" s="68">
        <v>0</v>
      </c>
      <c r="J2761" s="68">
        <v>11008</v>
      </c>
      <c r="K2761" s="68">
        <v>0</v>
      </c>
      <c r="L2761" s="68">
        <v>2520</v>
      </c>
      <c r="M2761" s="68">
        <v>0</v>
      </c>
      <c r="N2761" s="68">
        <v>13528</v>
      </c>
    </row>
    <row r="2762" spans="1:14" x14ac:dyDescent="0.25">
      <c r="A2762" s="69" t="s">
        <v>400</v>
      </c>
      <c r="B2762" s="69" t="s">
        <v>401</v>
      </c>
      <c r="C2762" s="69" t="s">
        <v>216</v>
      </c>
      <c r="D2762" s="69" t="s">
        <v>217</v>
      </c>
      <c r="E2762" s="69"/>
      <c r="F2762" s="68">
        <v>41136</v>
      </c>
      <c r="G2762" s="68">
        <v>0</v>
      </c>
      <c r="H2762" s="68">
        <v>0</v>
      </c>
      <c r="I2762" s="68">
        <v>0</v>
      </c>
      <c r="J2762" s="68">
        <v>0</v>
      </c>
      <c r="K2762" s="68">
        <v>0</v>
      </c>
      <c r="L2762" s="68">
        <v>0</v>
      </c>
      <c r="M2762" s="68">
        <v>0</v>
      </c>
      <c r="N2762" s="68">
        <v>41136</v>
      </c>
    </row>
    <row r="2763" spans="1:14" x14ac:dyDescent="0.25">
      <c r="A2763" s="69" t="s">
        <v>400</v>
      </c>
      <c r="B2763" s="69" t="s">
        <v>401</v>
      </c>
      <c r="C2763" s="69" t="s">
        <v>218</v>
      </c>
      <c r="D2763" s="69" t="s">
        <v>219</v>
      </c>
      <c r="E2763" s="69"/>
      <c r="F2763" s="68">
        <v>4224</v>
      </c>
      <c r="G2763" s="68">
        <v>0</v>
      </c>
      <c r="H2763" s="68">
        <v>0</v>
      </c>
      <c r="I2763" s="68">
        <v>0</v>
      </c>
      <c r="J2763" s="68">
        <v>0</v>
      </c>
      <c r="K2763" s="68">
        <v>0</v>
      </c>
      <c r="L2763" s="68">
        <v>432</v>
      </c>
      <c r="M2763" s="68">
        <v>0</v>
      </c>
      <c r="N2763" s="68">
        <v>4656</v>
      </c>
    </row>
    <row r="2764" spans="1:14" x14ac:dyDescent="0.25">
      <c r="A2764" s="69" t="s">
        <v>400</v>
      </c>
      <c r="B2764" s="69" t="s">
        <v>401</v>
      </c>
      <c r="C2764" s="69" t="s">
        <v>220</v>
      </c>
      <c r="D2764" s="69" t="s">
        <v>221</v>
      </c>
      <c r="E2764" s="69"/>
      <c r="F2764" s="68">
        <v>735600</v>
      </c>
      <c r="G2764" s="68">
        <v>0</v>
      </c>
      <c r="H2764" s="68">
        <v>0</v>
      </c>
      <c r="I2764" s="68">
        <v>0</v>
      </c>
      <c r="J2764" s="68">
        <v>0</v>
      </c>
      <c r="K2764" s="68">
        <v>0</v>
      </c>
      <c r="L2764" s="68">
        <v>0</v>
      </c>
      <c r="M2764" s="68">
        <v>0</v>
      </c>
      <c r="N2764" s="68">
        <v>735600</v>
      </c>
    </row>
    <row r="2765" spans="1:14" x14ac:dyDescent="0.25">
      <c r="A2765" s="69" t="s">
        <v>400</v>
      </c>
      <c r="B2765" s="69" t="s">
        <v>401</v>
      </c>
      <c r="C2765" s="69" t="s">
        <v>222</v>
      </c>
      <c r="D2765" s="69" t="s">
        <v>223</v>
      </c>
      <c r="E2765" s="69"/>
      <c r="F2765" s="68">
        <v>204976</v>
      </c>
      <c r="G2765" s="68">
        <v>0</v>
      </c>
      <c r="H2765" s="68">
        <v>0</v>
      </c>
      <c r="I2765" s="68">
        <v>0</v>
      </c>
      <c r="J2765" s="68">
        <v>28224</v>
      </c>
      <c r="K2765" s="68">
        <v>0</v>
      </c>
      <c r="L2765" s="68">
        <v>6880</v>
      </c>
      <c r="M2765" s="68">
        <v>0</v>
      </c>
      <c r="N2765" s="68">
        <v>240080</v>
      </c>
    </row>
    <row r="2766" spans="1:14" x14ac:dyDescent="0.25">
      <c r="A2766" s="69" t="s">
        <v>400</v>
      </c>
      <c r="B2766" s="69" t="s">
        <v>401</v>
      </c>
      <c r="C2766" s="69" t="s">
        <v>224</v>
      </c>
      <c r="D2766" s="69" t="s">
        <v>225</v>
      </c>
      <c r="E2766" s="69"/>
      <c r="F2766" s="68">
        <v>0</v>
      </c>
      <c r="G2766" s="68">
        <v>0</v>
      </c>
      <c r="H2766" s="68">
        <v>0</v>
      </c>
      <c r="I2766" s="68">
        <v>0</v>
      </c>
      <c r="J2766" s="68">
        <v>0</v>
      </c>
      <c r="K2766" s="68">
        <v>0</v>
      </c>
      <c r="L2766" s="68">
        <v>0</v>
      </c>
      <c r="M2766" s="68">
        <v>0</v>
      </c>
      <c r="N2766" s="68">
        <v>0</v>
      </c>
    </row>
    <row r="2767" spans="1:14" x14ac:dyDescent="0.25">
      <c r="A2767" s="69" t="s">
        <v>400</v>
      </c>
      <c r="B2767" s="69" t="s">
        <v>401</v>
      </c>
      <c r="C2767" s="69" t="s">
        <v>226</v>
      </c>
      <c r="D2767" s="69" t="s">
        <v>227</v>
      </c>
      <c r="E2767" s="69"/>
      <c r="F2767" s="68">
        <v>1578880</v>
      </c>
      <c r="G2767" s="68">
        <v>1151904</v>
      </c>
      <c r="H2767" s="68">
        <v>93784</v>
      </c>
      <c r="I2767" s="68">
        <v>155248</v>
      </c>
      <c r="J2767" s="68">
        <v>282032</v>
      </c>
      <c r="K2767" s="68">
        <v>193696</v>
      </c>
      <c r="L2767" s="68">
        <v>318550</v>
      </c>
      <c r="M2767" s="68">
        <v>160600</v>
      </c>
      <c r="N2767" s="68">
        <v>3934694</v>
      </c>
    </row>
    <row r="2768" spans="1:14" x14ac:dyDescent="0.25">
      <c r="D2768" s="67" t="s">
        <v>228</v>
      </c>
      <c r="E2768" s="67"/>
    </row>
    <row r="2769" spans="1:14" x14ac:dyDescent="0.25">
      <c r="A2769" s="69" t="s">
        <v>400</v>
      </c>
      <c r="B2769" s="69" t="s">
        <v>401</v>
      </c>
      <c r="C2769" s="69" t="s">
        <v>229</v>
      </c>
      <c r="D2769" s="69" t="s">
        <v>230</v>
      </c>
      <c r="E2769" s="69"/>
      <c r="F2769" s="68">
        <v>0</v>
      </c>
      <c r="G2769" s="68">
        <v>0</v>
      </c>
      <c r="H2769" s="68">
        <v>0</v>
      </c>
      <c r="I2769" s="68">
        <v>0</v>
      </c>
      <c r="J2769" s="68">
        <v>0</v>
      </c>
      <c r="K2769" s="68">
        <v>0</v>
      </c>
      <c r="L2769" s="68">
        <v>0</v>
      </c>
      <c r="M2769" s="68">
        <v>0</v>
      </c>
      <c r="N2769" s="68">
        <v>0</v>
      </c>
    </row>
    <row r="2770" spans="1:14" x14ac:dyDescent="0.25">
      <c r="A2770" s="69" t="s">
        <v>400</v>
      </c>
      <c r="B2770" s="69" t="s">
        <v>401</v>
      </c>
      <c r="C2770" s="69" t="s">
        <v>231</v>
      </c>
      <c r="D2770" s="69" t="s">
        <v>232</v>
      </c>
      <c r="E2770" s="69"/>
      <c r="F2770" s="68">
        <v>0</v>
      </c>
      <c r="G2770" s="68">
        <v>0</v>
      </c>
      <c r="H2770" s="68">
        <v>0</v>
      </c>
      <c r="I2770" s="68">
        <v>0</v>
      </c>
      <c r="J2770" s="68">
        <v>0</v>
      </c>
      <c r="K2770" s="68">
        <v>0</v>
      </c>
      <c r="L2770" s="68">
        <v>0</v>
      </c>
      <c r="M2770" s="68">
        <v>0</v>
      </c>
      <c r="N2770" s="68">
        <v>0</v>
      </c>
    </row>
    <row r="2771" spans="1:14" x14ac:dyDescent="0.25">
      <c r="A2771" s="69" t="s">
        <v>400</v>
      </c>
      <c r="B2771" s="69" t="s">
        <v>401</v>
      </c>
      <c r="C2771" s="69" t="s">
        <v>233</v>
      </c>
      <c r="D2771" s="69" t="s">
        <v>234</v>
      </c>
      <c r="E2771" s="69"/>
      <c r="F2771" s="68">
        <v>0</v>
      </c>
      <c r="G2771" s="68">
        <v>0</v>
      </c>
      <c r="H2771" s="68">
        <v>0</v>
      </c>
      <c r="I2771" s="68">
        <v>0</v>
      </c>
      <c r="J2771" s="68">
        <v>0</v>
      </c>
      <c r="K2771" s="68">
        <v>0</v>
      </c>
      <c r="L2771" s="68">
        <v>0</v>
      </c>
      <c r="M2771" s="68">
        <v>0</v>
      </c>
      <c r="N2771" s="68">
        <v>0</v>
      </c>
    </row>
    <row r="2772" spans="1:14" x14ac:dyDescent="0.25">
      <c r="A2772" s="69" t="s">
        <v>400</v>
      </c>
      <c r="B2772" s="69" t="s">
        <v>401</v>
      </c>
      <c r="C2772" s="69" t="s">
        <v>235</v>
      </c>
      <c r="D2772" s="69" t="s">
        <v>236</v>
      </c>
      <c r="E2772" s="69"/>
      <c r="F2772" s="68">
        <v>0</v>
      </c>
      <c r="G2772" s="68">
        <v>0</v>
      </c>
      <c r="H2772" s="68">
        <v>0</v>
      </c>
      <c r="I2772" s="68">
        <v>0</v>
      </c>
      <c r="J2772" s="68">
        <v>0</v>
      </c>
      <c r="K2772" s="68">
        <v>0</v>
      </c>
      <c r="L2772" s="68">
        <v>0</v>
      </c>
      <c r="M2772" s="68">
        <v>0</v>
      </c>
      <c r="N2772" s="68">
        <v>0</v>
      </c>
    </row>
    <row r="2773" spans="1:14" x14ac:dyDescent="0.25">
      <c r="A2773" s="69" t="s">
        <v>400</v>
      </c>
      <c r="B2773" s="69" t="s">
        <v>401</v>
      </c>
      <c r="C2773" s="69" t="s">
        <v>237</v>
      </c>
      <c r="D2773" s="69" t="s">
        <v>238</v>
      </c>
      <c r="E2773" s="69"/>
      <c r="F2773" s="68">
        <v>0</v>
      </c>
      <c r="G2773" s="68">
        <v>0</v>
      </c>
      <c r="H2773" s="68">
        <v>0</v>
      </c>
      <c r="I2773" s="68">
        <v>0</v>
      </c>
      <c r="J2773" s="68">
        <v>0</v>
      </c>
      <c r="K2773" s="68">
        <v>0</v>
      </c>
      <c r="L2773" s="68">
        <v>0</v>
      </c>
      <c r="M2773" s="68">
        <v>0</v>
      </c>
      <c r="N2773" s="68">
        <v>0</v>
      </c>
    </row>
    <row r="2776" spans="1:14" x14ac:dyDescent="0.25">
      <c r="A2776" s="67" t="s">
        <v>402</v>
      </c>
    </row>
    <row r="2777" spans="1:14" x14ac:dyDescent="0.25">
      <c r="A2777" s="69" t="s">
        <v>0</v>
      </c>
      <c r="B2777" s="69" t="s">
        <v>162</v>
      </c>
      <c r="C2777" s="69" t="s">
        <v>115</v>
      </c>
      <c r="D2777" s="67" t="s">
        <v>129</v>
      </c>
      <c r="E2777" s="67"/>
      <c r="F2777" s="68" t="s">
        <v>163</v>
      </c>
      <c r="G2777" s="68" t="s">
        <v>164</v>
      </c>
      <c r="H2777" s="68" t="s">
        <v>165</v>
      </c>
      <c r="I2777" s="68" t="s">
        <v>166</v>
      </c>
      <c r="J2777" s="68" t="s">
        <v>167</v>
      </c>
      <c r="K2777" s="68" t="s">
        <v>168</v>
      </c>
      <c r="L2777" s="68" t="s">
        <v>169</v>
      </c>
      <c r="M2777" s="68" t="s">
        <v>170</v>
      </c>
      <c r="N2777" s="68" t="s">
        <v>1</v>
      </c>
    </row>
    <row r="2778" spans="1:14" x14ac:dyDescent="0.25">
      <c r="A2778" s="69" t="s">
        <v>403</v>
      </c>
      <c r="B2778" s="69" t="s">
        <v>404</v>
      </c>
      <c r="C2778" s="69" t="s">
        <v>172</v>
      </c>
      <c r="D2778" s="69" t="s">
        <v>173</v>
      </c>
      <c r="E2778" s="69"/>
      <c r="F2778" s="68">
        <v>70560</v>
      </c>
      <c r="G2778" s="68">
        <v>0</v>
      </c>
      <c r="H2778" s="68">
        <v>0</v>
      </c>
      <c r="I2778" s="68">
        <v>0</v>
      </c>
      <c r="J2778" s="68">
        <v>0</v>
      </c>
      <c r="K2778" s="68">
        <v>0</v>
      </c>
      <c r="L2778" s="68">
        <v>2112</v>
      </c>
      <c r="M2778" s="68">
        <v>0</v>
      </c>
      <c r="N2778" s="68">
        <v>72672</v>
      </c>
    </row>
    <row r="2779" spans="1:14" x14ac:dyDescent="0.25">
      <c r="A2779" s="69" t="s">
        <v>403</v>
      </c>
      <c r="B2779" s="69" t="s">
        <v>404</v>
      </c>
      <c r="C2779" s="69" t="s">
        <v>174</v>
      </c>
      <c r="D2779" s="69" t="s">
        <v>175</v>
      </c>
      <c r="E2779" s="69"/>
      <c r="F2779" s="68">
        <v>0</v>
      </c>
      <c r="G2779" s="68">
        <v>0</v>
      </c>
      <c r="H2779" s="68">
        <v>0</v>
      </c>
      <c r="I2779" s="68">
        <v>0</v>
      </c>
      <c r="J2779" s="68">
        <v>14784</v>
      </c>
      <c r="K2779" s="68">
        <v>0</v>
      </c>
      <c r="L2779" s="68">
        <v>13964</v>
      </c>
      <c r="M2779" s="68">
        <v>0</v>
      </c>
      <c r="N2779" s="68">
        <v>28748</v>
      </c>
    </row>
    <row r="2780" spans="1:14" x14ac:dyDescent="0.25">
      <c r="A2780" s="69" t="s">
        <v>403</v>
      </c>
      <c r="B2780" s="69" t="s">
        <v>404</v>
      </c>
      <c r="C2780" s="69" t="s">
        <v>176</v>
      </c>
      <c r="D2780" s="69" t="s">
        <v>177</v>
      </c>
      <c r="E2780" s="69"/>
      <c r="F2780" s="68">
        <v>0</v>
      </c>
      <c r="G2780" s="68">
        <v>975504</v>
      </c>
      <c r="H2780" s="68">
        <v>0</v>
      </c>
      <c r="I2780" s="68">
        <v>0</v>
      </c>
      <c r="J2780" s="68">
        <v>0</v>
      </c>
      <c r="K2780" s="68">
        <v>0</v>
      </c>
      <c r="L2780" s="68">
        <v>24</v>
      </c>
      <c r="M2780" s="68">
        <v>0</v>
      </c>
      <c r="N2780" s="68">
        <v>975528</v>
      </c>
    </row>
    <row r="2781" spans="1:14" x14ac:dyDescent="0.25">
      <c r="A2781" s="69" t="s">
        <v>403</v>
      </c>
      <c r="B2781" s="69" t="s">
        <v>404</v>
      </c>
      <c r="C2781" s="69" t="s">
        <v>178</v>
      </c>
      <c r="D2781" s="69" t="s">
        <v>179</v>
      </c>
      <c r="E2781" s="69"/>
      <c r="F2781" s="68">
        <v>131424</v>
      </c>
      <c r="G2781" s="68">
        <v>61824</v>
      </c>
      <c r="H2781" s="68">
        <v>0</v>
      </c>
      <c r="I2781" s="68">
        <v>0</v>
      </c>
      <c r="J2781" s="68">
        <v>248528</v>
      </c>
      <c r="K2781" s="68">
        <v>45648</v>
      </c>
      <c r="L2781" s="68">
        <v>73642</v>
      </c>
      <c r="M2781" s="68">
        <v>12720</v>
      </c>
      <c r="N2781" s="68">
        <v>573786</v>
      </c>
    </row>
    <row r="2782" spans="1:14" x14ac:dyDescent="0.25">
      <c r="A2782" s="69" t="s">
        <v>403</v>
      </c>
      <c r="B2782" s="69" t="s">
        <v>404</v>
      </c>
      <c r="C2782" s="69" t="s">
        <v>180</v>
      </c>
      <c r="D2782" s="69" t="s">
        <v>181</v>
      </c>
      <c r="E2782" s="69"/>
      <c r="F2782" s="68">
        <v>0</v>
      </c>
      <c r="G2782" s="68">
        <v>0</v>
      </c>
      <c r="H2782" s="68">
        <v>0</v>
      </c>
      <c r="I2782" s="68">
        <v>0</v>
      </c>
      <c r="J2782" s="68">
        <v>0</v>
      </c>
      <c r="K2782" s="68">
        <v>0</v>
      </c>
      <c r="L2782" s="68">
        <v>0</v>
      </c>
      <c r="M2782" s="68">
        <v>0</v>
      </c>
      <c r="N2782" s="68">
        <v>0</v>
      </c>
    </row>
    <row r="2783" spans="1:14" x14ac:dyDescent="0.25">
      <c r="A2783" s="69" t="s">
        <v>403</v>
      </c>
      <c r="B2783" s="69" t="s">
        <v>404</v>
      </c>
      <c r="C2783" s="69" t="s">
        <v>182</v>
      </c>
      <c r="D2783" s="69" t="s">
        <v>183</v>
      </c>
      <c r="E2783" s="69"/>
      <c r="F2783" s="68">
        <v>25968</v>
      </c>
      <c r="G2783" s="68">
        <v>0</v>
      </c>
      <c r="H2783" s="68">
        <v>0</v>
      </c>
      <c r="I2783" s="68">
        <v>0</v>
      </c>
      <c r="J2783" s="68">
        <v>116874</v>
      </c>
      <c r="K2783" s="68">
        <v>0</v>
      </c>
      <c r="L2783" s="68">
        <v>256648</v>
      </c>
      <c r="M2783" s="68">
        <v>0</v>
      </c>
      <c r="N2783" s="68">
        <v>399490</v>
      </c>
    </row>
    <row r="2784" spans="1:14" x14ac:dyDescent="0.25">
      <c r="A2784" s="69" t="s">
        <v>403</v>
      </c>
      <c r="B2784" s="69" t="s">
        <v>404</v>
      </c>
      <c r="C2784" s="69" t="s">
        <v>184</v>
      </c>
      <c r="D2784" s="69" t="s">
        <v>185</v>
      </c>
      <c r="E2784" s="69"/>
      <c r="F2784" s="68">
        <v>0</v>
      </c>
      <c r="G2784" s="68">
        <v>207504</v>
      </c>
      <c r="H2784" s="68">
        <v>0</v>
      </c>
      <c r="I2784" s="68">
        <v>0</v>
      </c>
      <c r="J2784" s="68">
        <v>0</v>
      </c>
      <c r="K2784" s="68">
        <v>128544</v>
      </c>
      <c r="L2784" s="68">
        <v>0</v>
      </c>
      <c r="M2784" s="68">
        <v>32923</v>
      </c>
      <c r="N2784" s="68">
        <v>368971</v>
      </c>
    </row>
    <row r="2785" spans="1:14" x14ac:dyDescent="0.25">
      <c r="A2785" s="69" t="s">
        <v>403</v>
      </c>
      <c r="B2785" s="69" t="s">
        <v>404</v>
      </c>
      <c r="C2785" s="69" t="s">
        <v>186</v>
      </c>
      <c r="D2785" s="69" t="s">
        <v>187</v>
      </c>
      <c r="E2785" s="69"/>
      <c r="F2785" s="68">
        <v>0</v>
      </c>
      <c r="G2785" s="68">
        <v>0</v>
      </c>
      <c r="H2785" s="68">
        <v>0</v>
      </c>
      <c r="I2785" s="68">
        <v>0</v>
      </c>
      <c r="J2785" s="68">
        <v>0</v>
      </c>
      <c r="K2785" s="68">
        <v>0</v>
      </c>
      <c r="L2785" s="68">
        <v>1320</v>
      </c>
      <c r="M2785" s="68">
        <v>0</v>
      </c>
      <c r="N2785" s="68">
        <v>1320</v>
      </c>
    </row>
    <row r="2786" spans="1:14" x14ac:dyDescent="0.25">
      <c r="A2786" s="69" t="s">
        <v>403</v>
      </c>
      <c r="B2786" s="69" t="s">
        <v>404</v>
      </c>
      <c r="C2786" s="69" t="s">
        <v>188</v>
      </c>
      <c r="D2786" s="69" t="s">
        <v>189</v>
      </c>
      <c r="E2786" s="69"/>
      <c r="F2786" s="68">
        <v>60048</v>
      </c>
      <c r="G2786" s="68">
        <v>18048</v>
      </c>
      <c r="H2786" s="68">
        <v>0</v>
      </c>
      <c r="I2786" s="68">
        <v>0</v>
      </c>
      <c r="J2786" s="68">
        <v>0</v>
      </c>
      <c r="K2786" s="68">
        <v>0</v>
      </c>
      <c r="L2786" s="68">
        <v>2432</v>
      </c>
      <c r="M2786" s="68">
        <v>0</v>
      </c>
      <c r="N2786" s="68">
        <v>80528</v>
      </c>
    </row>
    <row r="2787" spans="1:14" x14ac:dyDescent="0.25">
      <c r="A2787" s="69" t="s">
        <v>403</v>
      </c>
      <c r="B2787" s="69" t="s">
        <v>404</v>
      </c>
      <c r="C2787" s="69" t="s">
        <v>190</v>
      </c>
      <c r="D2787" s="69" t="s">
        <v>191</v>
      </c>
      <c r="E2787" s="69"/>
      <c r="F2787" s="68">
        <v>0</v>
      </c>
      <c r="G2787" s="68">
        <v>35920</v>
      </c>
      <c r="H2787" s="68">
        <v>0</v>
      </c>
      <c r="I2787" s="68">
        <v>0</v>
      </c>
      <c r="J2787" s="68">
        <v>0</v>
      </c>
      <c r="K2787" s="68">
        <v>0</v>
      </c>
      <c r="L2787" s="68">
        <v>0</v>
      </c>
      <c r="M2787" s="68">
        <v>0</v>
      </c>
      <c r="N2787" s="68">
        <v>35920</v>
      </c>
    </row>
    <row r="2788" spans="1:14" x14ac:dyDescent="0.25">
      <c r="A2788" s="69" t="s">
        <v>403</v>
      </c>
      <c r="B2788" s="69" t="s">
        <v>404</v>
      </c>
      <c r="C2788" s="69" t="s">
        <v>192</v>
      </c>
      <c r="D2788" s="69" t="s">
        <v>193</v>
      </c>
      <c r="E2788" s="69"/>
      <c r="F2788" s="68">
        <v>0</v>
      </c>
      <c r="G2788" s="68">
        <v>2208</v>
      </c>
      <c r="H2788" s="68">
        <v>0</v>
      </c>
      <c r="I2788" s="68">
        <v>0</v>
      </c>
      <c r="J2788" s="68">
        <v>0</v>
      </c>
      <c r="K2788" s="68">
        <v>41696</v>
      </c>
      <c r="L2788" s="68">
        <v>0</v>
      </c>
      <c r="M2788" s="68">
        <v>7676</v>
      </c>
      <c r="N2788" s="68">
        <v>51580</v>
      </c>
    </row>
    <row r="2789" spans="1:14" x14ac:dyDescent="0.25">
      <c r="A2789" s="69" t="s">
        <v>403</v>
      </c>
      <c r="B2789" s="69" t="s">
        <v>404</v>
      </c>
      <c r="C2789" s="69" t="s">
        <v>194</v>
      </c>
      <c r="D2789" s="69" t="s">
        <v>195</v>
      </c>
      <c r="E2789" s="69"/>
      <c r="F2789" s="68">
        <v>815728</v>
      </c>
      <c r="G2789" s="68">
        <v>0</v>
      </c>
      <c r="H2789" s="68">
        <v>0</v>
      </c>
      <c r="I2789" s="68">
        <v>518672</v>
      </c>
      <c r="J2789" s="68">
        <v>0</v>
      </c>
      <c r="K2789" s="68">
        <v>0</v>
      </c>
      <c r="L2789" s="68">
        <v>184</v>
      </c>
      <c r="M2789" s="68">
        <v>0</v>
      </c>
      <c r="N2789" s="68">
        <v>1334584</v>
      </c>
    </row>
    <row r="2790" spans="1:14" x14ac:dyDescent="0.25">
      <c r="A2790" s="69" t="s">
        <v>403</v>
      </c>
      <c r="B2790" s="69" t="s">
        <v>404</v>
      </c>
      <c r="C2790" s="69" t="s">
        <v>196</v>
      </c>
      <c r="D2790" s="69" t="s">
        <v>197</v>
      </c>
      <c r="E2790" s="69"/>
      <c r="F2790" s="68">
        <v>220288</v>
      </c>
      <c r="G2790" s="68">
        <v>0</v>
      </c>
      <c r="H2790" s="68">
        <v>0</v>
      </c>
      <c r="I2790" s="68">
        <v>0</v>
      </c>
      <c r="J2790" s="68">
        <v>0</v>
      </c>
      <c r="K2790" s="68">
        <v>0</v>
      </c>
      <c r="L2790" s="68">
        <v>2288</v>
      </c>
      <c r="M2790" s="68">
        <v>0</v>
      </c>
      <c r="N2790" s="68">
        <v>222576</v>
      </c>
    </row>
    <row r="2791" spans="1:14" x14ac:dyDescent="0.25">
      <c r="A2791" s="69" t="s">
        <v>403</v>
      </c>
      <c r="B2791" s="69" t="s">
        <v>404</v>
      </c>
      <c r="C2791" s="69" t="s">
        <v>198</v>
      </c>
      <c r="D2791" s="69" t="s">
        <v>199</v>
      </c>
      <c r="E2791" s="69"/>
      <c r="F2791" s="68">
        <v>0</v>
      </c>
      <c r="G2791" s="68">
        <v>0</v>
      </c>
      <c r="H2791" s="68">
        <v>0</v>
      </c>
      <c r="I2791" s="68">
        <v>0</v>
      </c>
      <c r="J2791" s="68">
        <v>0</v>
      </c>
      <c r="K2791" s="68">
        <v>0</v>
      </c>
      <c r="L2791" s="68">
        <v>0</v>
      </c>
      <c r="M2791" s="68">
        <v>7168</v>
      </c>
      <c r="N2791" s="68">
        <v>7168</v>
      </c>
    </row>
    <row r="2792" spans="1:14" x14ac:dyDescent="0.25">
      <c r="A2792" s="69" t="s">
        <v>403</v>
      </c>
      <c r="B2792" s="69" t="s">
        <v>404</v>
      </c>
      <c r="C2792" s="69" t="s">
        <v>200</v>
      </c>
      <c r="D2792" s="69" t="s">
        <v>201</v>
      </c>
      <c r="E2792" s="69"/>
      <c r="F2792" s="68">
        <v>0</v>
      </c>
      <c r="G2792" s="68">
        <v>0</v>
      </c>
      <c r="H2792" s="68">
        <v>0</v>
      </c>
      <c r="I2792" s="68">
        <v>0</v>
      </c>
      <c r="J2792" s="68">
        <v>0</v>
      </c>
      <c r="K2792" s="68">
        <v>0</v>
      </c>
      <c r="L2792" s="68">
        <v>0</v>
      </c>
      <c r="M2792" s="68">
        <v>0</v>
      </c>
      <c r="N2792" s="68">
        <v>0</v>
      </c>
    </row>
    <row r="2793" spans="1:14" x14ac:dyDescent="0.25">
      <c r="A2793" s="69" t="s">
        <v>403</v>
      </c>
      <c r="B2793" s="69" t="s">
        <v>404</v>
      </c>
      <c r="C2793" s="69" t="s">
        <v>202</v>
      </c>
      <c r="D2793" s="69" t="s">
        <v>203</v>
      </c>
      <c r="E2793" s="69"/>
      <c r="F2793" s="68">
        <v>11712</v>
      </c>
      <c r="G2793" s="68">
        <v>1152</v>
      </c>
      <c r="H2793" s="68">
        <v>0</v>
      </c>
      <c r="I2793" s="68">
        <v>0</v>
      </c>
      <c r="J2793" s="68">
        <v>0</v>
      </c>
      <c r="K2793" s="68">
        <v>0</v>
      </c>
      <c r="L2793" s="68">
        <v>1248</v>
      </c>
      <c r="M2793" s="68">
        <v>57944</v>
      </c>
      <c r="N2793" s="68">
        <v>72056</v>
      </c>
    </row>
    <row r="2794" spans="1:14" x14ac:dyDescent="0.25">
      <c r="A2794" s="69" t="s">
        <v>403</v>
      </c>
      <c r="B2794" s="69" t="s">
        <v>404</v>
      </c>
      <c r="C2794" s="69" t="s">
        <v>204</v>
      </c>
      <c r="D2794" s="69" t="s">
        <v>205</v>
      </c>
      <c r="E2794" s="69"/>
      <c r="F2794" s="68">
        <v>0</v>
      </c>
      <c r="G2794" s="68">
        <v>0</v>
      </c>
      <c r="H2794" s="68">
        <v>0</v>
      </c>
      <c r="I2794" s="68">
        <v>0</v>
      </c>
      <c r="J2794" s="68">
        <v>0</v>
      </c>
      <c r="K2794" s="68">
        <v>0</v>
      </c>
      <c r="L2794" s="68">
        <v>0</v>
      </c>
      <c r="M2794" s="68">
        <v>0</v>
      </c>
      <c r="N2794" s="68">
        <v>0</v>
      </c>
    </row>
    <row r="2795" spans="1:14" x14ac:dyDescent="0.25">
      <c r="A2795" s="69" t="s">
        <v>403</v>
      </c>
      <c r="B2795" s="69" t="s">
        <v>404</v>
      </c>
      <c r="C2795" s="69" t="s">
        <v>206</v>
      </c>
      <c r="D2795" s="69" t="s">
        <v>207</v>
      </c>
      <c r="E2795" s="69"/>
      <c r="F2795" s="68">
        <v>0</v>
      </c>
      <c r="G2795" s="68">
        <v>0</v>
      </c>
      <c r="H2795" s="68">
        <v>0</v>
      </c>
      <c r="I2795" s="68">
        <v>0</v>
      </c>
      <c r="J2795" s="68">
        <v>0</v>
      </c>
      <c r="K2795" s="68">
        <v>0</v>
      </c>
      <c r="L2795" s="68">
        <v>0</v>
      </c>
      <c r="M2795" s="68">
        <v>0</v>
      </c>
      <c r="N2795" s="68">
        <v>0</v>
      </c>
    </row>
    <row r="2796" spans="1:14" x14ac:dyDescent="0.25">
      <c r="A2796" s="69" t="s">
        <v>403</v>
      </c>
      <c r="B2796" s="69" t="s">
        <v>404</v>
      </c>
      <c r="C2796" s="69" t="s">
        <v>208</v>
      </c>
      <c r="D2796" s="69" t="s">
        <v>209</v>
      </c>
      <c r="E2796" s="69"/>
      <c r="F2796" s="68">
        <v>0</v>
      </c>
      <c r="G2796" s="68">
        <v>513648</v>
      </c>
      <c r="H2796" s="68">
        <v>140640</v>
      </c>
      <c r="I2796" s="68">
        <v>0</v>
      </c>
      <c r="J2796" s="68">
        <v>0</v>
      </c>
      <c r="K2796" s="68">
        <v>288</v>
      </c>
      <c r="L2796" s="68">
        <v>0</v>
      </c>
      <c r="M2796" s="68">
        <v>0</v>
      </c>
      <c r="N2796" s="68">
        <v>654576</v>
      </c>
    </row>
    <row r="2797" spans="1:14" x14ac:dyDescent="0.25">
      <c r="A2797" s="69" t="s">
        <v>403</v>
      </c>
      <c r="B2797" s="69" t="s">
        <v>404</v>
      </c>
      <c r="C2797" s="69" t="s">
        <v>210</v>
      </c>
      <c r="D2797" s="69" t="s">
        <v>211</v>
      </c>
      <c r="E2797" s="69"/>
      <c r="F2797" s="68">
        <v>0</v>
      </c>
      <c r="G2797" s="68">
        <v>0</v>
      </c>
      <c r="H2797" s="68">
        <v>0</v>
      </c>
      <c r="I2797" s="68">
        <v>0</v>
      </c>
      <c r="J2797" s="68">
        <v>0</v>
      </c>
      <c r="K2797" s="68">
        <v>0</v>
      </c>
      <c r="L2797" s="68">
        <v>120</v>
      </c>
      <c r="M2797" s="68">
        <v>0</v>
      </c>
      <c r="N2797" s="68">
        <v>120</v>
      </c>
    </row>
    <row r="2798" spans="1:14" x14ac:dyDescent="0.25">
      <c r="A2798" s="69" t="s">
        <v>403</v>
      </c>
      <c r="B2798" s="69" t="s">
        <v>404</v>
      </c>
      <c r="C2798" s="69" t="s">
        <v>212</v>
      </c>
      <c r="D2798" s="69" t="s">
        <v>213</v>
      </c>
      <c r="E2798" s="69"/>
      <c r="F2798" s="68">
        <v>0</v>
      </c>
      <c r="G2798" s="68">
        <v>0</v>
      </c>
      <c r="H2798" s="68">
        <v>0</v>
      </c>
      <c r="I2798" s="68">
        <v>0</v>
      </c>
      <c r="J2798" s="68">
        <v>0</v>
      </c>
      <c r="K2798" s="68">
        <v>0</v>
      </c>
      <c r="L2798" s="68">
        <v>1354</v>
      </c>
      <c r="M2798" s="68">
        <v>0</v>
      </c>
      <c r="N2798" s="68">
        <v>1354</v>
      </c>
    </row>
    <row r="2799" spans="1:14" x14ac:dyDescent="0.25">
      <c r="A2799" s="69" t="s">
        <v>403</v>
      </c>
      <c r="B2799" s="69" t="s">
        <v>404</v>
      </c>
      <c r="C2799" s="69" t="s">
        <v>214</v>
      </c>
      <c r="D2799" s="69" t="s">
        <v>215</v>
      </c>
      <c r="E2799" s="69"/>
      <c r="F2799" s="68">
        <v>0</v>
      </c>
      <c r="G2799" s="68">
        <v>0</v>
      </c>
      <c r="H2799" s="68">
        <v>0</v>
      </c>
      <c r="I2799" s="68">
        <v>0</v>
      </c>
      <c r="J2799" s="68">
        <v>13504</v>
      </c>
      <c r="K2799" s="68">
        <v>0</v>
      </c>
      <c r="L2799" s="68">
        <v>2800</v>
      </c>
      <c r="M2799" s="68">
        <v>0</v>
      </c>
      <c r="N2799" s="68">
        <v>16304</v>
      </c>
    </row>
    <row r="2800" spans="1:14" x14ac:dyDescent="0.25">
      <c r="A2800" s="69" t="s">
        <v>403</v>
      </c>
      <c r="B2800" s="69" t="s">
        <v>404</v>
      </c>
      <c r="C2800" s="69" t="s">
        <v>216</v>
      </c>
      <c r="D2800" s="69" t="s">
        <v>217</v>
      </c>
      <c r="E2800" s="69"/>
      <c r="F2800" s="68">
        <v>138320</v>
      </c>
      <c r="G2800" s="68">
        <v>0</v>
      </c>
      <c r="H2800" s="68">
        <v>0</v>
      </c>
      <c r="I2800" s="68">
        <v>0</v>
      </c>
      <c r="J2800" s="68">
        <v>0</v>
      </c>
      <c r="K2800" s="68">
        <v>0</v>
      </c>
      <c r="L2800" s="68">
        <v>420</v>
      </c>
      <c r="M2800" s="68">
        <v>0</v>
      </c>
      <c r="N2800" s="68">
        <v>138740</v>
      </c>
    </row>
    <row r="2801" spans="1:14" x14ac:dyDescent="0.25">
      <c r="A2801" s="69" t="s">
        <v>403</v>
      </c>
      <c r="B2801" s="69" t="s">
        <v>404</v>
      </c>
      <c r="C2801" s="69" t="s">
        <v>218</v>
      </c>
      <c r="D2801" s="69" t="s">
        <v>219</v>
      </c>
      <c r="E2801" s="69"/>
      <c r="F2801" s="68">
        <v>41808</v>
      </c>
      <c r="G2801" s="68">
        <v>0</v>
      </c>
      <c r="H2801" s="68">
        <v>0</v>
      </c>
      <c r="I2801" s="68">
        <v>0</v>
      </c>
      <c r="J2801" s="68">
        <v>0</v>
      </c>
      <c r="K2801" s="68">
        <v>0</v>
      </c>
      <c r="L2801" s="68">
        <v>0</v>
      </c>
      <c r="M2801" s="68">
        <v>0</v>
      </c>
      <c r="N2801" s="68">
        <v>41808</v>
      </c>
    </row>
    <row r="2802" spans="1:14" x14ac:dyDescent="0.25">
      <c r="A2802" s="69" t="s">
        <v>403</v>
      </c>
      <c r="B2802" s="69" t="s">
        <v>404</v>
      </c>
      <c r="C2802" s="69" t="s">
        <v>220</v>
      </c>
      <c r="D2802" s="69" t="s">
        <v>221</v>
      </c>
      <c r="E2802" s="69"/>
      <c r="F2802" s="68">
        <v>1350944</v>
      </c>
      <c r="G2802" s="68">
        <v>0</v>
      </c>
      <c r="H2802" s="68">
        <v>0</v>
      </c>
      <c r="I2802" s="68">
        <v>0</v>
      </c>
      <c r="J2802" s="68">
        <v>0</v>
      </c>
      <c r="K2802" s="68">
        <v>0</v>
      </c>
      <c r="L2802" s="68">
        <v>0</v>
      </c>
      <c r="M2802" s="68">
        <v>0</v>
      </c>
      <c r="N2802" s="68">
        <v>1350944</v>
      </c>
    </row>
    <row r="2803" spans="1:14" x14ac:dyDescent="0.25">
      <c r="A2803" s="69" t="s">
        <v>403</v>
      </c>
      <c r="B2803" s="69" t="s">
        <v>404</v>
      </c>
      <c r="C2803" s="69" t="s">
        <v>222</v>
      </c>
      <c r="D2803" s="69" t="s">
        <v>223</v>
      </c>
      <c r="E2803" s="69"/>
      <c r="F2803" s="68">
        <v>368848</v>
      </c>
      <c r="G2803" s="68">
        <v>0</v>
      </c>
      <c r="H2803" s="68">
        <v>0</v>
      </c>
      <c r="I2803" s="68">
        <v>0</v>
      </c>
      <c r="J2803" s="68">
        <v>14592</v>
      </c>
      <c r="K2803" s="68">
        <v>0</v>
      </c>
      <c r="L2803" s="68">
        <v>4088</v>
      </c>
      <c r="M2803" s="68">
        <v>0</v>
      </c>
      <c r="N2803" s="68">
        <v>387528</v>
      </c>
    </row>
    <row r="2804" spans="1:14" x14ac:dyDescent="0.25">
      <c r="A2804" s="69" t="s">
        <v>403</v>
      </c>
      <c r="B2804" s="69" t="s">
        <v>404</v>
      </c>
      <c r="C2804" s="69" t="s">
        <v>224</v>
      </c>
      <c r="D2804" s="69" t="s">
        <v>225</v>
      </c>
      <c r="E2804" s="69"/>
      <c r="F2804" s="68">
        <v>0</v>
      </c>
      <c r="G2804" s="68">
        <v>0</v>
      </c>
      <c r="H2804" s="68">
        <v>0</v>
      </c>
      <c r="I2804" s="68">
        <v>0</v>
      </c>
      <c r="J2804" s="68">
        <v>0</v>
      </c>
      <c r="K2804" s="68">
        <v>0</v>
      </c>
      <c r="L2804" s="68">
        <v>0</v>
      </c>
      <c r="M2804" s="68">
        <v>0</v>
      </c>
      <c r="N2804" s="68">
        <v>0</v>
      </c>
    </row>
    <row r="2805" spans="1:14" x14ac:dyDescent="0.25">
      <c r="A2805" s="69" t="s">
        <v>403</v>
      </c>
      <c r="B2805" s="69" t="s">
        <v>404</v>
      </c>
      <c r="C2805" s="69" t="s">
        <v>226</v>
      </c>
      <c r="D2805" s="69" t="s">
        <v>227</v>
      </c>
      <c r="E2805" s="69"/>
      <c r="F2805" s="68">
        <v>3235648</v>
      </c>
      <c r="G2805" s="68">
        <v>1815808</v>
      </c>
      <c r="H2805" s="68">
        <v>140640</v>
      </c>
      <c r="I2805" s="68">
        <v>518672</v>
      </c>
      <c r="J2805" s="68">
        <v>408282</v>
      </c>
      <c r="K2805" s="68">
        <v>216176</v>
      </c>
      <c r="L2805" s="68">
        <v>362644</v>
      </c>
      <c r="M2805" s="68">
        <v>118431</v>
      </c>
      <c r="N2805" s="68">
        <v>6816301</v>
      </c>
    </row>
    <row r="2806" spans="1:14" x14ac:dyDescent="0.25">
      <c r="D2806" s="67" t="s">
        <v>228</v>
      </c>
      <c r="E2806" s="67"/>
    </row>
    <row r="2807" spans="1:14" x14ac:dyDescent="0.25">
      <c r="A2807" s="69" t="s">
        <v>403</v>
      </c>
      <c r="B2807" s="69" t="s">
        <v>404</v>
      </c>
      <c r="C2807" s="69" t="s">
        <v>229</v>
      </c>
      <c r="D2807" s="69" t="s">
        <v>230</v>
      </c>
      <c r="E2807" s="69"/>
      <c r="F2807" s="68">
        <v>0</v>
      </c>
      <c r="G2807" s="68">
        <v>0</v>
      </c>
      <c r="H2807" s="68">
        <v>0</v>
      </c>
      <c r="I2807" s="68">
        <v>0</v>
      </c>
      <c r="J2807" s="68">
        <v>0</v>
      </c>
      <c r="K2807" s="68">
        <v>0</v>
      </c>
      <c r="L2807" s="68">
        <v>0</v>
      </c>
      <c r="M2807" s="68">
        <v>0</v>
      </c>
      <c r="N2807" s="68">
        <v>0</v>
      </c>
    </row>
    <row r="2808" spans="1:14" x14ac:dyDescent="0.25">
      <c r="A2808" s="69" t="s">
        <v>403</v>
      </c>
      <c r="B2808" s="69" t="s">
        <v>404</v>
      </c>
      <c r="C2808" s="69" t="s">
        <v>231</v>
      </c>
      <c r="D2808" s="69" t="s">
        <v>232</v>
      </c>
      <c r="E2808" s="69"/>
      <c r="F2808" s="68">
        <v>0</v>
      </c>
      <c r="G2808" s="68">
        <v>0</v>
      </c>
      <c r="H2808" s="68">
        <v>0</v>
      </c>
      <c r="I2808" s="68">
        <v>0</v>
      </c>
      <c r="J2808" s="68">
        <v>0</v>
      </c>
      <c r="K2808" s="68">
        <v>0</v>
      </c>
      <c r="L2808" s="68">
        <v>0</v>
      </c>
      <c r="M2808" s="68">
        <v>0</v>
      </c>
      <c r="N2808" s="68">
        <v>0</v>
      </c>
    </row>
    <row r="2809" spans="1:14" x14ac:dyDescent="0.25">
      <c r="A2809" s="69" t="s">
        <v>403</v>
      </c>
      <c r="B2809" s="69" t="s">
        <v>404</v>
      </c>
      <c r="C2809" s="69" t="s">
        <v>233</v>
      </c>
      <c r="D2809" s="69" t="s">
        <v>234</v>
      </c>
      <c r="E2809" s="69"/>
      <c r="F2809" s="68">
        <v>0</v>
      </c>
      <c r="G2809" s="68">
        <v>0</v>
      </c>
      <c r="H2809" s="68">
        <v>0</v>
      </c>
      <c r="I2809" s="68">
        <v>0</v>
      </c>
      <c r="J2809" s="68">
        <v>0</v>
      </c>
      <c r="K2809" s="68">
        <v>0</v>
      </c>
      <c r="L2809" s="68">
        <v>0</v>
      </c>
      <c r="M2809" s="68">
        <v>0</v>
      </c>
      <c r="N2809" s="68">
        <v>0</v>
      </c>
    </row>
    <row r="2810" spans="1:14" x14ac:dyDescent="0.25">
      <c r="A2810" s="69" t="s">
        <v>403</v>
      </c>
      <c r="B2810" s="69" t="s">
        <v>404</v>
      </c>
      <c r="C2810" s="69" t="s">
        <v>235</v>
      </c>
      <c r="D2810" s="69" t="s">
        <v>236</v>
      </c>
      <c r="E2810" s="69"/>
      <c r="F2810" s="68">
        <v>0</v>
      </c>
      <c r="G2810" s="68">
        <v>0</v>
      </c>
      <c r="H2810" s="68">
        <v>0</v>
      </c>
      <c r="I2810" s="68">
        <v>0</v>
      </c>
      <c r="J2810" s="68">
        <v>0</v>
      </c>
      <c r="K2810" s="68">
        <v>0</v>
      </c>
      <c r="L2810" s="68">
        <v>0</v>
      </c>
      <c r="M2810" s="68">
        <v>0</v>
      </c>
      <c r="N2810" s="68">
        <v>0</v>
      </c>
    </row>
    <row r="2811" spans="1:14" x14ac:dyDescent="0.25">
      <c r="A2811" s="69" t="s">
        <v>403</v>
      </c>
      <c r="B2811" s="69" t="s">
        <v>404</v>
      </c>
      <c r="C2811" s="69" t="s">
        <v>237</v>
      </c>
      <c r="D2811" s="69" t="s">
        <v>238</v>
      </c>
      <c r="E2811" s="69"/>
      <c r="F2811" s="68">
        <v>0</v>
      </c>
      <c r="G2811" s="68">
        <v>0</v>
      </c>
      <c r="H2811" s="68">
        <v>0</v>
      </c>
      <c r="I2811" s="68">
        <v>0</v>
      </c>
      <c r="J2811" s="68">
        <v>0</v>
      </c>
      <c r="K2811" s="68">
        <v>0</v>
      </c>
      <c r="L2811" s="68">
        <v>0</v>
      </c>
      <c r="M2811" s="68">
        <v>0</v>
      </c>
      <c r="N2811" s="68">
        <v>0</v>
      </c>
    </row>
    <row r="2814" spans="1:14" x14ac:dyDescent="0.25">
      <c r="A2814" s="67" t="s">
        <v>405</v>
      </c>
    </row>
    <row r="2815" spans="1:14" x14ac:dyDescent="0.25">
      <c r="A2815" s="69" t="s">
        <v>0</v>
      </c>
      <c r="B2815" s="69" t="s">
        <v>162</v>
      </c>
      <c r="C2815" s="69" t="s">
        <v>115</v>
      </c>
      <c r="D2815" s="67" t="s">
        <v>129</v>
      </c>
      <c r="E2815" s="67"/>
      <c r="F2815" s="68" t="s">
        <v>163</v>
      </c>
      <c r="G2815" s="68" t="s">
        <v>164</v>
      </c>
      <c r="H2815" s="68" t="s">
        <v>165</v>
      </c>
      <c r="I2815" s="68" t="s">
        <v>166</v>
      </c>
      <c r="J2815" s="68" t="s">
        <v>167</v>
      </c>
      <c r="K2815" s="68" t="s">
        <v>168</v>
      </c>
      <c r="L2815" s="68" t="s">
        <v>169</v>
      </c>
      <c r="M2815" s="68" t="s">
        <v>170</v>
      </c>
      <c r="N2815" s="68" t="s">
        <v>1</v>
      </c>
    </row>
    <row r="2816" spans="1:14" x14ac:dyDescent="0.25">
      <c r="A2816" s="69" t="s">
        <v>406</v>
      </c>
      <c r="B2816" s="69" t="s">
        <v>296</v>
      </c>
      <c r="C2816" s="69" t="s">
        <v>172</v>
      </c>
      <c r="D2816" s="69" t="s">
        <v>173</v>
      </c>
      <c r="E2816" s="69"/>
      <c r="F2816" s="68">
        <v>70944</v>
      </c>
      <c r="G2816" s="68">
        <v>0</v>
      </c>
      <c r="H2816" s="68">
        <v>0</v>
      </c>
      <c r="I2816" s="68">
        <v>0</v>
      </c>
      <c r="J2816" s="68">
        <v>0</v>
      </c>
      <c r="K2816" s="68">
        <v>0</v>
      </c>
      <c r="L2816" s="68">
        <v>0</v>
      </c>
      <c r="M2816" s="68">
        <v>0</v>
      </c>
      <c r="N2816" s="68">
        <v>70944</v>
      </c>
    </row>
    <row r="2817" spans="1:14" x14ac:dyDescent="0.25">
      <c r="A2817" s="69" t="s">
        <v>406</v>
      </c>
      <c r="B2817" s="69" t="s">
        <v>296</v>
      </c>
      <c r="C2817" s="69" t="s">
        <v>174</v>
      </c>
      <c r="D2817" s="69" t="s">
        <v>175</v>
      </c>
      <c r="E2817" s="69"/>
      <c r="F2817" s="68">
        <v>0</v>
      </c>
      <c r="G2817" s="68">
        <v>0</v>
      </c>
      <c r="H2817" s="68">
        <v>0</v>
      </c>
      <c r="I2817" s="68">
        <v>0</v>
      </c>
      <c r="J2817" s="68">
        <v>93088</v>
      </c>
      <c r="K2817" s="68">
        <v>0</v>
      </c>
      <c r="L2817" s="68">
        <v>400</v>
      </c>
      <c r="M2817" s="68">
        <v>0</v>
      </c>
      <c r="N2817" s="68">
        <v>93488</v>
      </c>
    </row>
    <row r="2818" spans="1:14" x14ac:dyDescent="0.25">
      <c r="A2818" s="69" t="s">
        <v>406</v>
      </c>
      <c r="B2818" s="69" t="s">
        <v>296</v>
      </c>
      <c r="C2818" s="69" t="s">
        <v>176</v>
      </c>
      <c r="D2818" s="69" t="s">
        <v>177</v>
      </c>
      <c r="E2818" s="69"/>
      <c r="F2818" s="68">
        <v>0</v>
      </c>
      <c r="G2818" s="68">
        <v>1172704</v>
      </c>
      <c r="H2818" s="68">
        <v>0</v>
      </c>
      <c r="I2818" s="68">
        <v>0</v>
      </c>
      <c r="J2818" s="68">
        <v>0</v>
      </c>
      <c r="K2818" s="68">
        <v>0</v>
      </c>
      <c r="L2818" s="68">
        <v>0</v>
      </c>
      <c r="M2818" s="68">
        <v>784</v>
      </c>
      <c r="N2818" s="68">
        <v>1173488</v>
      </c>
    </row>
    <row r="2819" spans="1:14" x14ac:dyDescent="0.25">
      <c r="A2819" s="69" t="s">
        <v>406</v>
      </c>
      <c r="B2819" s="69" t="s">
        <v>296</v>
      </c>
      <c r="C2819" s="69" t="s">
        <v>178</v>
      </c>
      <c r="D2819" s="69" t="s">
        <v>179</v>
      </c>
      <c r="E2819" s="69"/>
      <c r="F2819" s="68">
        <v>132064</v>
      </c>
      <c r="G2819" s="68">
        <v>52160</v>
      </c>
      <c r="H2819" s="68">
        <v>0</v>
      </c>
      <c r="I2819" s="68">
        <v>0</v>
      </c>
      <c r="J2819" s="68">
        <v>130992</v>
      </c>
      <c r="K2819" s="68">
        <v>768</v>
      </c>
      <c r="L2819" s="68">
        <v>5256</v>
      </c>
      <c r="M2819" s="68">
        <v>0</v>
      </c>
      <c r="N2819" s="68">
        <v>321240</v>
      </c>
    </row>
    <row r="2820" spans="1:14" x14ac:dyDescent="0.25">
      <c r="A2820" s="69" t="s">
        <v>406</v>
      </c>
      <c r="B2820" s="69" t="s">
        <v>296</v>
      </c>
      <c r="C2820" s="69" t="s">
        <v>180</v>
      </c>
      <c r="D2820" s="69" t="s">
        <v>181</v>
      </c>
      <c r="E2820" s="69"/>
      <c r="F2820" s="68">
        <v>0</v>
      </c>
      <c r="G2820" s="68">
        <v>0</v>
      </c>
      <c r="H2820" s="68">
        <v>0</v>
      </c>
      <c r="I2820" s="68">
        <v>0</v>
      </c>
      <c r="J2820" s="68">
        <v>0</v>
      </c>
      <c r="K2820" s="68">
        <v>0</v>
      </c>
      <c r="L2820" s="68">
        <v>0</v>
      </c>
      <c r="M2820" s="68">
        <v>0</v>
      </c>
      <c r="N2820" s="68">
        <v>0</v>
      </c>
    </row>
    <row r="2821" spans="1:14" x14ac:dyDescent="0.25">
      <c r="A2821" s="69" t="s">
        <v>406</v>
      </c>
      <c r="B2821" s="69" t="s">
        <v>296</v>
      </c>
      <c r="C2821" s="69" t="s">
        <v>182</v>
      </c>
      <c r="D2821" s="69" t="s">
        <v>183</v>
      </c>
      <c r="E2821" s="69"/>
      <c r="F2821" s="68">
        <v>3504</v>
      </c>
      <c r="G2821" s="68">
        <v>0</v>
      </c>
      <c r="H2821" s="68">
        <v>0</v>
      </c>
      <c r="I2821" s="68">
        <v>0</v>
      </c>
      <c r="J2821" s="68">
        <v>8352</v>
      </c>
      <c r="K2821" s="68">
        <v>0</v>
      </c>
      <c r="L2821" s="68">
        <v>16870</v>
      </c>
      <c r="M2821" s="68">
        <v>0</v>
      </c>
      <c r="N2821" s="68">
        <v>28726</v>
      </c>
    </row>
    <row r="2822" spans="1:14" x14ac:dyDescent="0.25">
      <c r="A2822" s="69" t="s">
        <v>406</v>
      </c>
      <c r="B2822" s="69" t="s">
        <v>296</v>
      </c>
      <c r="C2822" s="69" t="s">
        <v>184</v>
      </c>
      <c r="D2822" s="69" t="s">
        <v>185</v>
      </c>
      <c r="E2822" s="69"/>
      <c r="F2822" s="68">
        <v>0</v>
      </c>
      <c r="G2822" s="68">
        <v>101152</v>
      </c>
      <c r="H2822" s="68">
        <v>0</v>
      </c>
      <c r="I2822" s="68">
        <v>0</v>
      </c>
      <c r="J2822" s="68">
        <v>0</v>
      </c>
      <c r="K2822" s="68">
        <v>85456</v>
      </c>
      <c r="L2822" s="68">
        <v>0</v>
      </c>
      <c r="M2822" s="68">
        <v>4416</v>
      </c>
      <c r="N2822" s="68">
        <v>191024</v>
      </c>
    </row>
    <row r="2823" spans="1:14" x14ac:dyDescent="0.25">
      <c r="A2823" s="69" t="s">
        <v>406</v>
      </c>
      <c r="B2823" s="69" t="s">
        <v>296</v>
      </c>
      <c r="C2823" s="69" t="s">
        <v>186</v>
      </c>
      <c r="D2823" s="69" t="s">
        <v>187</v>
      </c>
      <c r="E2823" s="69"/>
      <c r="F2823" s="68">
        <v>0</v>
      </c>
      <c r="G2823" s="68">
        <v>0</v>
      </c>
      <c r="H2823" s="68">
        <v>0</v>
      </c>
      <c r="I2823" s="68">
        <v>0</v>
      </c>
      <c r="J2823" s="68">
        <v>0</v>
      </c>
      <c r="K2823" s="68">
        <v>0</v>
      </c>
      <c r="L2823" s="68">
        <v>0</v>
      </c>
      <c r="M2823" s="68">
        <v>0</v>
      </c>
      <c r="N2823" s="68">
        <v>0</v>
      </c>
    </row>
    <row r="2824" spans="1:14" x14ac:dyDescent="0.25">
      <c r="A2824" s="69" t="s">
        <v>406</v>
      </c>
      <c r="B2824" s="69" t="s">
        <v>296</v>
      </c>
      <c r="C2824" s="69" t="s">
        <v>188</v>
      </c>
      <c r="D2824" s="69" t="s">
        <v>189</v>
      </c>
      <c r="E2824" s="69"/>
      <c r="F2824" s="68">
        <v>47664</v>
      </c>
      <c r="G2824" s="68">
        <v>38272</v>
      </c>
      <c r="H2824" s="68">
        <v>0</v>
      </c>
      <c r="I2824" s="68">
        <v>0</v>
      </c>
      <c r="J2824" s="68">
        <v>0</v>
      </c>
      <c r="K2824" s="68">
        <v>0</v>
      </c>
      <c r="L2824" s="68">
        <v>0</v>
      </c>
      <c r="M2824" s="68">
        <v>120</v>
      </c>
      <c r="N2824" s="68">
        <v>86056</v>
      </c>
    </row>
    <row r="2825" spans="1:14" x14ac:dyDescent="0.25">
      <c r="A2825" s="69" t="s">
        <v>406</v>
      </c>
      <c r="B2825" s="69" t="s">
        <v>296</v>
      </c>
      <c r="C2825" s="69" t="s">
        <v>190</v>
      </c>
      <c r="D2825" s="69" t="s">
        <v>191</v>
      </c>
      <c r="E2825" s="69"/>
      <c r="F2825" s="68">
        <v>0</v>
      </c>
      <c r="G2825" s="68">
        <v>16848</v>
      </c>
      <c r="H2825" s="68">
        <v>0</v>
      </c>
      <c r="I2825" s="68">
        <v>0</v>
      </c>
      <c r="J2825" s="68">
        <v>0</v>
      </c>
      <c r="K2825" s="68">
        <v>0</v>
      </c>
      <c r="L2825" s="68">
        <v>0</v>
      </c>
      <c r="M2825" s="68">
        <v>0</v>
      </c>
      <c r="N2825" s="68">
        <v>16848</v>
      </c>
    </row>
    <row r="2826" spans="1:14" x14ac:dyDescent="0.25">
      <c r="A2826" s="69" t="s">
        <v>406</v>
      </c>
      <c r="B2826" s="69" t="s">
        <v>296</v>
      </c>
      <c r="C2826" s="69" t="s">
        <v>192</v>
      </c>
      <c r="D2826" s="69" t="s">
        <v>193</v>
      </c>
      <c r="E2826" s="69"/>
      <c r="F2826" s="68">
        <v>0</v>
      </c>
      <c r="G2826" s="68">
        <v>5184</v>
      </c>
      <c r="H2826" s="68">
        <v>0</v>
      </c>
      <c r="I2826" s="68">
        <v>0</v>
      </c>
      <c r="J2826" s="68">
        <v>0</v>
      </c>
      <c r="K2826" s="68">
        <v>60288</v>
      </c>
      <c r="L2826" s="68">
        <v>0</v>
      </c>
      <c r="M2826" s="68">
        <v>8500</v>
      </c>
      <c r="N2826" s="68">
        <v>73972</v>
      </c>
    </row>
    <row r="2827" spans="1:14" x14ac:dyDescent="0.25">
      <c r="A2827" s="69" t="s">
        <v>406</v>
      </c>
      <c r="B2827" s="69" t="s">
        <v>296</v>
      </c>
      <c r="C2827" s="69" t="s">
        <v>194</v>
      </c>
      <c r="D2827" s="69" t="s">
        <v>195</v>
      </c>
      <c r="E2827" s="69"/>
      <c r="F2827" s="68">
        <v>1067472</v>
      </c>
      <c r="G2827" s="68">
        <v>0</v>
      </c>
      <c r="H2827" s="68">
        <v>0</v>
      </c>
      <c r="I2827" s="68">
        <v>270768</v>
      </c>
      <c r="J2827" s="68">
        <v>0</v>
      </c>
      <c r="K2827" s="68">
        <v>0</v>
      </c>
      <c r="L2827" s="68">
        <v>0</v>
      </c>
      <c r="M2827" s="68">
        <v>0</v>
      </c>
      <c r="N2827" s="68">
        <v>1338240</v>
      </c>
    </row>
    <row r="2828" spans="1:14" x14ac:dyDescent="0.25">
      <c r="A2828" s="69" t="s">
        <v>406</v>
      </c>
      <c r="B2828" s="69" t="s">
        <v>296</v>
      </c>
      <c r="C2828" s="69" t="s">
        <v>196</v>
      </c>
      <c r="D2828" s="69" t="s">
        <v>197</v>
      </c>
      <c r="E2828" s="69"/>
      <c r="F2828" s="68">
        <v>86464</v>
      </c>
      <c r="G2828" s="68">
        <v>0</v>
      </c>
      <c r="H2828" s="68">
        <v>0</v>
      </c>
      <c r="I2828" s="68">
        <v>0</v>
      </c>
      <c r="J2828" s="68">
        <v>19632</v>
      </c>
      <c r="K2828" s="68">
        <v>0</v>
      </c>
      <c r="L2828" s="68">
        <v>0</v>
      </c>
      <c r="M2828" s="68">
        <v>0</v>
      </c>
      <c r="N2828" s="68">
        <v>106096</v>
      </c>
    </row>
    <row r="2829" spans="1:14" x14ac:dyDescent="0.25">
      <c r="A2829" s="69" t="s">
        <v>406</v>
      </c>
      <c r="B2829" s="69" t="s">
        <v>296</v>
      </c>
      <c r="C2829" s="69" t="s">
        <v>198</v>
      </c>
      <c r="D2829" s="69" t="s">
        <v>199</v>
      </c>
      <c r="E2829" s="69"/>
      <c r="F2829" s="68">
        <v>0</v>
      </c>
      <c r="G2829" s="68">
        <v>0</v>
      </c>
      <c r="H2829" s="68">
        <v>0</v>
      </c>
      <c r="I2829" s="68">
        <v>0</v>
      </c>
      <c r="J2829" s="68">
        <v>0</v>
      </c>
      <c r="K2829" s="68">
        <v>90080</v>
      </c>
      <c r="L2829" s="68">
        <v>0</v>
      </c>
      <c r="M2829" s="68">
        <v>0</v>
      </c>
      <c r="N2829" s="68">
        <v>90080</v>
      </c>
    </row>
    <row r="2830" spans="1:14" x14ac:dyDescent="0.25">
      <c r="A2830" s="69" t="s">
        <v>406</v>
      </c>
      <c r="B2830" s="69" t="s">
        <v>296</v>
      </c>
      <c r="C2830" s="69" t="s">
        <v>200</v>
      </c>
      <c r="D2830" s="69" t="s">
        <v>201</v>
      </c>
      <c r="E2830" s="69"/>
      <c r="F2830" s="68">
        <v>0</v>
      </c>
      <c r="G2830" s="68">
        <v>0</v>
      </c>
      <c r="H2830" s="68">
        <v>0</v>
      </c>
      <c r="I2830" s="68">
        <v>0</v>
      </c>
      <c r="J2830" s="68">
        <v>0</v>
      </c>
      <c r="K2830" s="68">
        <v>0</v>
      </c>
      <c r="L2830" s="68">
        <v>0</v>
      </c>
      <c r="M2830" s="68">
        <v>0</v>
      </c>
      <c r="N2830" s="68">
        <v>0</v>
      </c>
    </row>
    <row r="2831" spans="1:14" x14ac:dyDescent="0.25">
      <c r="A2831" s="69" t="s">
        <v>406</v>
      </c>
      <c r="B2831" s="69" t="s">
        <v>296</v>
      </c>
      <c r="C2831" s="69" t="s">
        <v>202</v>
      </c>
      <c r="D2831" s="69" t="s">
        <v>203</v>
      </c>
      <c r="E2831" s="69"/>
      <c r="F2831" s="68">
        <v>6384</v>
      </c>
      <c r="G2831" s="68">
        <v>0</v>
      </c>
      <c r="H2831" s="68">
        <v>0</v>
      </c>
      <c r="I2831" s="68">
        <v>0</v>
      </c>
      <c r="J2831" s="68">
        <v>0</v>
      </c>
      <c r="K2831" s="68">
        <v>172528</v>
      </c>
      <c r="L2831" s="68">
        <v>0</v>
      </c>
      <c r="M2831" s="68">
        <v>9576</v>
      </c>
      <c r="N2831" s="68">
        <v>188488</v>
      </c>
    </row>
    <row r="2832" spans="1:14" x14ac:dyDescent="0.25">
      <c r="A2832" s="69" t="s">
        <v>406</v>
      </c>
      <c r="B2832" s="69" t="s">
        <v>296</v>
      </c>
      <c r="C2832" s="69" t="s">
        <v>204</v>
      </c>
      <c r="D2832" s="69" t="s">
        <v>205</v>
      </c>
      <c r="E2832" s="69"/>
      <c r="F2832" s="68">
        <v>0</v>
      </c>
      <c r="G2832" s="68">
        <v>0</v>
      </c>
      <c r="H2832" s="68">
        <v>0</v>
      </c>
      <c r="I2832" s="68">
        <v>0</v>
      </c>
      <c r="J2832" s="68">
        <v>0</v>
      </c>
      <c r="K2832" s="68">
        <v>0</v>
      </c>
      <c r="L2832" s="68">
        <v>0</v>
      </c>
      <c r="M2832" s="68">
        <v>0</v>
      </c>
      <c r="N2832" s="68">
        <v>0</v>
      </c>
    </row>
    <row r="2833" spans="1:14" x14ac:dyDescent="0.25">
      <c r="A2833" s="69" t="s">
        <v>406</v>
      </c>
      <c r="B2833" s="69" t="s">
        <v>296</v>
      </c>
      <c r="C2833" s="69" t="s">
        <v>206</v>
      </c>
      <c r="D2833" s="69" t="s">
        <v>207</v>
      </c>
      <c r="E2833" s="69"/>
      <c r="F2833" s="68">
        <v>0</v>
      </c>
      <c r="G2833" s="68">
        <v>0</v>
      </c>
      <c r="H2833" s="68">
        <v>0</v>
      </c>
      <c r="I2833" s="68">
        <v>0</v>
      </c>
      <c r="J2833" s="68">
        <v>0</v>
      </c>
      <c r="K2833" s="68">
        <v>9840</v>
      </c>
      <c r="L2833" s="68">
        <v>0</v>
      </c>
      <c r="M2833" s="68">
        <v>0</v>
      </c>
      <c r="N2833" s="68">
        <v>9840</v>
      </c>
    </row>
    <row r="2834" spans="1:14" x14ac:dyDescent="0.25">
      <c r="A2834" s="69" t="s">
        <v>406</v>
      </c>
      <c r="B2834" s="69" t="s">
        <v>296</v>
      </c>
      <c r="C2834" s="69" t="s">
        <v>208</v>
      </c>
      <c r="D2834" s="69" t="s">
        <v>209</v>
      </c>
      <c r="E2834" s="69"/>
      <c r="F2834" s="68">
        <v>0</v>
      </c>
      <c r="G2834" s="68">
        <v>669648</v>
      </c>
      <c r="H2834" s="68">
        <v>358774</v>
      </c>
      <c r="I2834" s="68">
        <v>0</v>
      </c>
      <c r="J2834" s="68">
        <v>0</v>
      </c>
      <c r="K2834" s="68">
        <v>3200</v>
      </c>
      <c r="L2834" s="68">
        <v>0</v>
      </c>
      <c r="M2834" s="68">
        <v>0</v>
      </c>
      <c r="N2834" s="68">
        <v>1031622</v>
      </c>
    </row>
    <row r="2835" spans="1:14" x14ac:dyDescent="0.25">
      <c r="A2835" s="69" t="s">
        <v>406</v>
      </c>
      <c r="B2835" s="69" t="s">
        <v>296</v>
      </c>
      <c r="C2835" s="69" t="s">
        <v>210</v>
      </c>
      <c r="D2835" s="69" t="s">
        <v>211</v>
      </c>
      <c r="E2835" s="69"/>
      <c r="F2835" s="68">
        <v>0</v>
      </c>
      <c r="G2835" s="68">
        <v>0</v>
      </c>
      <c r="H2835" s="68">
        <v>0</v>
      </c>
      <c r="I2835" s="68">
        <v>0</v>
      </c>
      <c r="J2835" s="68">
        <v>0</v>
      </c>
      <c r="K2835" s="68">
        <v>0</v>
      </c>
      <c r="L2835" s="68">
        <v>0</v>
      </c>
      <c r="M2835" s="68">
        <v>0</v>
      </c>
      <c r="N2835" s="68">
        <v>0</v>
      </c>
    </row>
    <row r="2836" spans="1:14" x14ac:dyDescent="0.25">
      <c r="A2836" s="69" t="s">
        <v>406</v>
      </c>
      <c r="B2836" s="69" t="s">
        <v>296</v>
      </c>
      <c r="C2836" s="69" t="s">
        <v>212</v>
      </c>
      <c r="D2836" s="69" t="s">
        <v>213</v>
      </c>
      <c r="E2836" s="69"/>
      <c r="F2836" s="68">
        <v>0</v>
      </c>
      <c r="G2836" s="68">
        <v>0</v>
      </c>
      <c r="H2836" s="68">
        <v>0</v>
      </c>
      <c r="I2836" s="68">
        <v>0</v>
      </c>
      <c r="J2836" s="68">
        <v>0</v>
      </c>
      <c r="K2836" s="68">
        <v>0</v>
      </c>
      <c r="L2836" s="68">
        <v>48</v>
      </c>
      <c r="M2836" s="68">
        <v>0</v>
      </c>
      <c r="N2836" s="68">
        <v>48</v>
      </c>
    </row>
    <row r="2837" spans="1:14" x14ac:dyDescent="0.25">
      <c r="A2837" s="69" t="s">
        <v>406</v>
      </c>
      <c r="B2837" s="69" t="s">
        <v>296</v>
      </c>
      <c r="C2837" s="69" t="s">
        <v>214</v>
      </c>
      <c r="D2837" s="69" t="s">
        <v>215</v>
      </c>
      <c r="E2837" s="69"/>
      <c r="F2837" s="68">
        <v>0</v>
      </c>
      <c r="G2837" s="68">
        <v>0</v>
      </c>
      <c r="H2837" s="68">
        <v>0</v>
      </c>
      <c r="I2837" s="68">
        <v>0</v>
      </c>
      <c r="J2837" s="68">
        <v>5616</v>
      </c>
      <c r="K2837" s="68">
        <v>0</v>
      </c>
      <c r="L2837" s="68">
        <v>0</v>
      </c>
      <c r="M2837" s="68">
        <v>0</v>
      </c>
      <c r="N2837" s="68">
        <v>5616</v>
      </c>
    </row>
    <row r="2838" spans="1:14" x14ac:dyDescent="0.25">
      <c r="A2838" s="69" t="s">
        <v>406</v>
      </c>
      <c r="B2838" s="69" t="s">
        <v>296</v>
      </c>
      <c r="C2838" s="69" t="s">
        <v>216</v>
      </c>
      <c r="D2838" s="69" t="s">
        <v>217</v>
      </c>
      <c r="E2838" s="69"/>
      <c r="F2838" s="68">
        <v>128640</v>
      </c>
      <c r="G2838" s="68">
        <v>0</v>
      </c>
      <c r="H2838" s="68">
        <v>0</v>
      </c>
      <c r="I2838" s="68">
        <v>0</v>
      </c>
      <c r="J2838" s="68">
        <v>0</v>
      </c>
      <c r="K2838" s="68">
        <v>0</v>
      </c>
      <c r="L2838" s="68">
        <v>3040</v>
      </c>
      <c r="M2838" s="68">
        <v>0</v>
      </c>
      <c r="N2838" s="68">
        <v>131680</v>
      </c>
    </row>
    <row r="2839" spans="1:14" x14ac:dyDescent="0.25">
      <c r="A2839" s="69" t="s">
        <v>406</v>
      </c>
      <c r="B2839" s="69" t="s">
        <v>296</v>
      </c>
      <c r="C2839" s="69" t="s">
        <v>218</v>
      </c>
      <c r="D2839" s="69" t="s">
        <v>219</v>
      </c>
      <c r="E2839" s="69"/>
      <c r="F2839" s="68">
        <v>43344</v>
      </c>
      <c r="G2839" s="68">
        <v>0</v>
      </c>
      <c r="H2839" s="68">
        <v>0</v>
      </c>
      <c r="I2839" s="68">
        <v>0</v>
      </c>
      <c r="J2839" s="68">
        <v>47632</v>
      </c>
      <c r="K2839" s="68">
        <v>0</v>
      </c>
      <c r="L2839" s="68">
        <v>0</v>
      </c>
      <c r="M2839" s="68">
        <v>0</v>
      </c>
      <c r="N2839" s="68">
        <v>90976</v>
      </c>
    </row>
    <row r="2840" spans="1:14" x14ac:dyDescent="0.25">
      <c r="A2840" s="69" t="s">
        <v>406</v>
      </c>
      <c r="B2840" s="69" t="s">
        <v>296</v>
      </c>
      <c r="C2840" s="69" t="s">
        <v>220</v>
      </c>
      <c r="D2840" s="69" t="s">
        <v>221</v>
      </c>
      <c r="E2840" s="69"/>
      <c r="F2840" s="68">
        <v>1464256</v>
      </c>
      <c r="G2840" s="68">
        <v>0</v>
      </c>
      <c r="H2840" s="68">
        <v>0</v>
      </c>
      <c r="I2840" s="68">
        <v>0</v>
      </c>
      <c r="J2840" s="68">
        <v>14688</v>
      </c>
      <c r="K2840" s="68">
        <v>0</v>
      </c>
      <c r="L2840" s="68">
        <v>0</v>
      </c>
      <c r="M2840" s="68">
        <v>0</v>
      </c>
      <c r="N2840" s="68">
        <v>1478944</v>
      </c>
    </row>
    <row r="2841" spans="1:14" x14ac:dyDescent="0.25">
      <c r="A2841" s="69" t="s">
        <v>406</v>
      </c>
      <c r="B2841" s="69" t="s">
        <v>296</v>
      </c>
      <c r="C2841" s="69" t="s">
        <v>222</v>
      </c>
      <c r="D2841" s="69" t="s">
        <v>223</v>
      </c>
      <c r="E2841" s="69"/>
      <c r="F2841" s="68">
        <v>271984</v>
      </c>
      <c r="G2841" s="68">
        <v>0</v>
      </c>
      <c r="H2841" s="68">
        <v>0</v>
      </c>
      <c r="I2841" s="68">
        <v>0</v>
      </c>
      <c r="J2841" s="68">
        <v>29360</v>
      </c>
      <c r="K2841" s="68">
        <v>0</v>
      </c>
      <c r="L2841" s="68">
        <v>0</v>
      </c>
      <c r="M2841" s="68">
        <v>0</v>
      </c>
      <c r="N2841" s="68">
        <v>301344</v>
      </c>
    </row>
    <row r="2842" spans="1:14" x14ac:dyDescent="0.25">
      <c r="A2842" s="69" t="s">
        <v>406</v>
      </c>
      <c r="B2842" s="69" t="s">
        <v>296</v>
      </c>
      <c r="C2842" s="69" t="s">
        <v>224</v>
      </c>
      <c r="D2842" s="69" t="s">
        <v>225</v>
      </c>
      <c r="E2842" s="69"/>
      <c r="F2842" s="68">
        <v>0</v>
      </c>
      <c r="G2842" s="68">
        <v>0</v>
      </c>
      <c r="H2842" s="68">
        <v>0</v>
      </c>
      <c r="I2842" s="68">
        <v>0</v>
      </c>
      <c r="J2842" s="68">
        <v>0</v>
      </c>
      <c r="K2842" s="68">
        <v>0</v>
      </c>
      <c r="L2842" s="68">
        <v>0</v>
      </c>
      <c r="M2842" s="68">
        <v>0</v>
      </c>
      <c r="N2842" s="68">
        <v>0</v>
      </c>
    </row>
    <row r="2843" spans="1:14" x14ac:dyDescent="0.25">
      <c r="A2843" s="69" t="s">
        <v>406</v>
      </c>
      <c r="B2843" s="69" t="s">
        <v>296</v>
      </c>
      <c r="C2843" s="69" t="s">
        <v>226</v>
      </c>
      <c r="D2843" s="69" t="s">
        <v>227</v>
      </c>
      <c r="E2843" s="69"/>
      <c r="F2843" s="68">
        <v>3322720</v>
      </c>
      <c r="G2843" s="68">
        <v>2055968</v>
      </c>
      <c r="H2843" s="68">
        <v>358774</v>
      </c>
      <c r="I2843" s="68">
        <v>270768</v>
      </c>
      <c r="J2843" s="68">
        <v>349360</v>
      </c>
      <c r="K2843" s="68">
        <v>422160</v>
      </c>
      <c r="L2843" s="68">
        <v>25614</v>
      </c>
      <c r="M2843" s="68">
        <v>23396</v>
      </c>
      <c r="N2843" s="68">
        <v>6828760</v>
      </c>
    </row>
    <row r="2844" spans="1:14" x14ac:dyDescent="0.25">
      <c r="D2844" s="67" t="s">
        <v>228</v>
      </c>
      <c r="E2844" s="67"/>
    </row>
    <row r="2845" spans="1:14" x14ac:dyDescent="0.25">
      <c r="A2845" s="69" t="s">
        <v>406</v>
      </c>
      <c r="B2845" s="69" t="s">
        <v>296</v>
      </c>
      <c r="C2845" s="69" t="s">
        <v>229</v>
      </c>
      <c r="D2845" s="69" t="s">
        <v>230</v>
      </c>
      <c r="E2845" s="69"/>
      <c r="F2845" s="68">
        <v>0</v>
      </c>
      <c r="G2845" s="68">
        <v>0</v>
      </c>
      <c r="H2845" s="68">
        <v>0</v>
      </c>
      <c r="I2845" s="68">
        <v>0</v>
      </c>
      <c r="J2845" s="68">
        <v>0</v>
      </c>
      <c r="K2845" s="68">
        <v>0</v>
      </c>
      <c r="L2845" s="68">
        <v>0</v>
      </c>
      <c r="M2845" s="68">
        <v>0</v>
      </c>
      <c r="N2845" s="68">
        <v>0</v>
      </c>
    </row>
    <row r="2846" spans="1:14" x14ac:dyDescent="0.25">
      <c r="A2846" s="69" t="s">
        <v>406</v>
      </c>
      <c r="B2846" s="69" t="s">
        <v>296</v>
      </c>
      <c r="C2846" s="69" t="s">
        <v>231</v>
      </c>
      <c r="D2846" s="69" t="s">
        <v>232</v>
      </c>
      <c r="E2846" s="69"/>
      <c r="F2846" s="68">
        <v>0</v>
      </c>
      <c r="G2846" s="68">
        <v>0</v>
      </c>
      <c r="H2846" s="68">
        <v>0</v>
      </c>
      <c r="I2846" s="68">
        <v>0</v>
      </c>
      <c r="J2846" s="68">
        <v>0</v>
      </c>
      <c r="K2846" s="68">
        <v>0</v>
      </c>
      <c r="L2846" s="68">
        <v>0</v>
      </c>
      <c r="M2846" s="68">
        <v>0</v>
      </c>
      <c r="N2846" s="68">
        <v>0</v>
      </c>
    </row>
    <row r="2847" spans="1:14" x14ac:dyDescent="0.25">
      <c r="A2847" s="69" t="s">
        <v>406</v>
      </c>
      <c r="B2847" s="69" t="s">
        <v>296</v>
      </c>
      <c r="C2847" s="69" t="s">
        <v>233</v>
      </c>
      <c r="D2847" s="69" t="s">
        <v>234</v>
      </c>
      <c r="E2847" s="69"/>
      <c r="F2847" s="68">
        <v>0</v>
      </c>
      <c r="G2847" s="68">
        <v>0</v>
      </c>
      <c r="H2847" s="68">
        <v>0</v>
      </c>
      <c r="I2847" s="68">
        <v>0</v>
      </c>
      <c r="J2847" s="68">
        <v>0</v>
      </c>
      <c r="K2847" s="68">
        <v>0</v>
      </c>
      <c r="L2847" s="68">
        <v>0</v>
      </c>
      <c r="M2847" s="68">
        <v>0</v>
      </c>
      <c r="N2847" s="68">
        <v>0</v>
      </c>
    </row>
    <row r="2848" spans="1:14" x14ac:dyDescent="0.25">
      <c r="A2848" s="69" t="s">
        <v>406</v>
      </c>
      <c r="B2848" s="69" t="s">
        <v>296</v>
      </c>
      <c r="C2848" s="69" t="s">
        <v>235</v>
      </c>
      <c r="D2848" s="69" t="s">
        <v>236</v>
      </c>
      <c r="E2848" s="69"/>
      <c r="F2848" s="68">
        <v>0</v>
      </c>
      <c r="G2848" s="68">
        <v>0</v>
      </c>
      <c r="H2848" s="68">
        <v>0</v>
      </c>
      <c r="I2848" s="68">
        <v>0</v>
      </c>
      <c r="J2848" s="68">
        <v>0</v>
      </c>
      <c r="K2848" s="68">
        <v>0</v>
      </c>
      <c r="L2848" s="68">
        <v>0</v>
      </c>
      <c r="M2848" s="68">
        <v>0</v>
      </c>
      <c r="N2848" s="68">
        <v>0</v>
      </c>
    </row>
    <row r="2849" spans="1:14" x14ac:dyDescent="0.25">
      <c r="A2849" s="69" t="s">
        <v>406</v>
      </c>
      <c r="B2849" s="69" t="s">
        <v>296</v>
      </c>
      <c r="C2849" s="69" t="s">
        <v>237</v>
      </c>
      <c r="D2849" s="69" t="s">
        <v>238</v>
      </c>
      <c r="E2849" s="69"/>
      <c r="F2849" s="68">
        <v>0</v>
      </c>
      <c r="G2849" s="68">
        <v>0</v>
      </c>
      <c r="H2849" s="68">
        <v>0</v>
      </c>
      <c r="I2849" s="68">
        <v>0</v>
      </c>
      <c r="J2849" s="68">
        <v>0</v>
      </c>
      <c r="K2849" s="68">
        <v>0</v>
      </c>
      <c r="L2849" s="68">
        <v>0</v>
      </c>
      <c r="M2849" s="68">
        <v>0</v>
      </c>
      <c r="N2849" s="68">
        <v>0</v>
      </c>
    </row>
    <row r="2852" spans="1:14" x14ac:dyDescent="0.25">
      <c r="A2852" s="67" t="s">
        <v>407</v>
      </c>
    </row>
    <row r="2853" spans="1:14" x14ac:dyDescent="0.25">
      <c r="A2853" s="69" t="s">
        <v>0</v>
      </c>
      <c r="B2853" s="69" t="s">
        <v>162</v>
      </c>
      <c r="C2853" s="69" t="s">
        <v>115</v>
      </c>
      <c r="D2853" s="67" t="s">
        <v>129</v>
      </c>
      <c r="E2853" s="67"/>
      <c r="F2853" s="68" t="s">
        <v>163</v>
      </c>
      <c r="G2853" s="68" t="s">
        <v>164</v>
      </c>
      <c r="H2853" s="68" t="s">
        <v>165</v>
      </c>
      <c r="I2853" s="68" t="s">
        <v>166</v>
      </c>
      <c r="J2853" s="68" t="s">
        <v>167</v>
      </c>
      <c r="K2853" s="68" t="s">
        <v>168</v>
      </c>
      <c r="L2853" s="68" t="s">
        <v>169</v>
      </c>
      <c r="M2853" s="68" t="s">
        <v>170</v>
      </c>
      <c r="N2853" s="68" t="s">
        <v>1</v>
      </c>
    </row>
    <row r="2854" spans="1:14" x14ac:dyDescent="0.25">
      <c r="A2854" s="69" t="s">
        <v>408</v>
      </c>
      <c r="B2854" s="69" t="s">
        <v>409</v>
      </c>
      <c r="C2854" s="69" t="s">
        <v>172</v>
      </c>
      <c r="D2854" s="69" t="s">
        <v>173</v>
      </c>
      <c r="E2854" s="69"/>
      <c r="F2854" s="68">
        <v>17856</v>
      </c>
      <c r="G2854" s="68">
        <v>0</v>
      </c>
      <c r="H2854" s="68">
        <v>0</v>
      </c>
      <c r="I2854" s="68">
        <v>0</v>
      </c>
      <c r="J2854" s="68">
        <v>0</v>
      </c>
      <c r="K2854" s="68">
        <v>0</v>
      </c>
      <c r="L2854" s="68">
        <v>0</v>
      </c>
      <c r="M2854" s="68">
        <v>0</v>
      </c>
      <c r="N2854" s="68">
        <v>17856</v>
      </c>
    </row>
    <row r="2855" spans="1:14" x14ac:dyDescent="0.25">
      <c r="A2855" s="69" t="s">
        <v>408</v>
      </c>
      <c r="B2855" s="69" t="s">
        <v>409</v>
      </c>
      <c r="C2855" s="69" t="s">
        <v>174</v>
      </c>
      <c r="D2855" s="69" t="s">
        <v>175</v>
      </c>
      <c r="E2855" s="69"/>
      <c r="F2855" s="68">
        <v>0</v>
      </c>
      <c r="G2855" s="68">
        <v>0</v>
      </c>
      <c r="H2855" s="68">
        <v>0</v>
      </c>
      <c r="I2855" s="68">
        <v>0</v>
      </c>
      <c r="J2855" s="68">
        <v>0</v>
      </c>
      <c r="K2855" s="68">
        <v>0</v>
      </c>
      <c r="L2855" s="68">
        <v>0</v>
      </c>
      <c r="M2855" s="68">
        <v>0</v>
      </c>
      <c r="N2855" s="68">
        <v>0</v>
      </c>
    </row>
    <row r="2856" spans="1:14" x14ac:dyDescent="0.25">
      <c r="A2856" s="69" t="s">
        <v>408</v>
      </c>
      <c r="B2856" s="69" t="s">
        <v>409</v>
      </c>
      <c r="C2856" s="69" t="s">
        <v>176</v>
      </c>
      <c r="D2856" s="69" t="s">
        <v>177</v>
      </c>
      <c r="E2856" s="69"/>
      <c r="F2856" s="68">
        <v>0</v>
      </c>
      <c r="G2856" s="68">
        <v>589440</v>
      </c>
      <c r="H2856" s="68">
        <v>0</v>
      </c>
      <c r="I2856" s="68">
        <v>0</v>
      </c>
      <c r="J2856" s="68">
        <v>12464</v>
      </c>
      <c r="K2856" s="68">
        <v>0</v>
      </c>
      <c r="L2856" s="68">
        <v>0</v>
      </c>
      <c r="M2856" s="68">
        <v>0</v>
      </c>
      <c r="N2856" s="68">
        <v>601904</v>
      </c>
    </row>
    <row r="2857" spans="1:14" x14ac:dyDescent="0.25">
      <c r="A2857" s="69" t="s">
        <v>408</v>
      </c>
      <c r="B2857" s="69" t="s">
        <v>409</v>
      </c>
      <c r="C2857" s="69" t="s">
        <v>178</v>
      </c>
      <c r="D2857" s="69" t="s">
        <v>179</v>
      </c>
      <c r="E2857" s="69"/>
      <c r="F2857" s="68">
        <v>57808</v>
      </c>
      <c r="G2857" s="68">
        <v>33200</v>
      </c>
      <c r="H2857" s="68">
        <v>0</v>
      </c>
      <c r="I2857" s="68">
        <v>0</v>
      </c>
      <c r="J2857" s="68">
        <v>47952</v>
      </c>
      <c r="K2857" s="68">
        <v>16960</v>
      </c>
      <c r="L2857" s="68">
        <v>1168</v>
      </c>
      <c r="M2857" s="68">
        <v>80</v>
      </c>
      <c r="N2857" s="68">
        <v>157168</v>
      </c>
    </row>
    <row r="2858" spans="1:14" x14ac:dyDescent="0.25">
      <c r="A2858" s="69" t="s">
        <v>408</v>
      </c>
      <c r="B2858" s="69" t="s">
        <v>409</v>
      </c>
      <c r="C2858" s="69" t="s">
        <v>180</v>
      </c>
      <c r="D2858" s="69" t="s">
        <v>181</v>
      </c>
      <c r="E2858" s="69"/>
      <c r="F2858" s="68">
        <v>0</v>
      </c>
      <c r="G2858" s="68">
        <v>0</v>
      </c>
      <c r="H2858" s="68">
        <v>0</v>
      </c>
      <c r="I2858" s="68">
        <v>0</v>
      </c>
      <c r="J2858" s="68">
        <v>0</v>
      </c>
      <c r="K2858" s="68">
        <v>0</v>
      </c>
      <c r="L2858" s="68">
        <v>0</v>
      </c>
      <c r="M2858" s="68">
        <v>0</v>
      </c>
      <c r="N2858" s="68">
        <v>0</v>
      </c>
    </row>
    <row r="2859" spans="1:14" x14ac:dyDescent="0.25">
      <c r="A2859" s="69" t="s">
        <v>408</v>
      </c>
      <c r="B2859" s="69" t="s">
        <v>409</v>
      </c>
      <c r="C2859" s="69" t="s">
        <v>182</v>
      </c>
      <c r="D2859" s="69" t="s">
        <v>183</v>
      </c>
      <c r="E2859" s="69"/>
      <c r="F2859" s="68">
        <v>2976</v>
      </c>
      <c r="G2859" s="68">
        <v>0</v>
      </c>
      <c r="H2859" s="68">
        <v>0</v>
      </c>
      <c r="I2859" s="68">
        <v>0</v>
      </c>
      <c r="J2859" s="68">
        <v>47424</v>
      </c>
      <c r="K2859" s="68">
        <v>0</v>
      </c>
      <c r="L2859" s="68">
        <v>320</v>
      </c>
      <c r="M2859" s="68">
        <v>0</v>
      </c>
      <c r="N2859" s="68">
        <v>50720</v>
      </c>
    </row>
    <row r="2860" spans="1:14" x14ac:dyDescent="0.25">
      <c r="A2860" s="69" t="s">
        <v>408</v>
      </c>
      <c r="B2860" s="69" t="s">
        <v>409</v>
      </c>
      <c r="C2860" s="69" t="s">
        <v>184</v>
      </c>
      <c r="D2860" s="69" t="s">
        <v>185</v>
      </c>
      <c r="E2860" s="69"/>
      <c r="F2860" s="68">
        <v>0</v>
      </c>
      <c r="G2860" s="68">
        <v>80096</v>
      </c>
      <c r="H2860" s="68">
        <v>0</v>
      </c>
      <c r="I2860" s="68">
        <v>0</v>
      </c>
      <c r="J2860" s="68">
        <v>0</v>
      </c>
      <c r="K2860" s="68">
        <v>41168</v>
      </c>
      <c r="L2860" s="68">
        <v>0</v>
      </c>
      <c r="M2860" s="68">
        <v>2144</v>
      </c>
      <c r="N2860" s="68">
        <v>123408</v>
      </c>
    </row>
    <row r="2861" spans="1:14" x14ac:dyDescent="0.25">
      <c r="A2861" s="69" t="s">
        <v>408</v>
      </c>
      <c r="B2861" s="69" t="s">
        <v>409</v>
      </c>
      <c r="C2861" s="69" t="s">
        <v>186</v>
      </c>
      <c r="D2861" s="69" t="s">
        <v>187</v>
      </c>
      <c r="E2861" s="69"/>
      <c r="F2861" s="68">
        <v>0</v>
      </c>
      <c r="G2861" s="68">
        <v>0</v>
      </c>
      <c r="H2861" s="68">
        <v>0</v>
      </c>
      <c r="I2861" s="68">
        <v>0</v>
      </c>
      <c r="J2861" s="68">
        <v>0</v>
      </c>
      <c r="K2861" s="68">
        <v>0</v>
      </c>
      <c r="L2861" s="68">
        <v>0</v>
      </c>
      <c r="M2861" s="68">
        <v>0</v>
      </c>
      <c r="N2861" s="68">
        <v>0</v>
      </c>
    </row>
    <row r="2862" spans="1:14" x14ac:dyDescent="0.25">
      <c r="A2862" s="69" t="s">
        <v>408</v>
      </c>
      <c r="B2862" s="69" t="s">
        <v>409</v>
      </c>
      <c r="C2862" s="69" t="s">
        <v>188</v>
      </c>
      <c r="D2862" s="69" t="s">
        <v>189</v>
      </c>
      <c r="E2862" s="69"/>
      <c r="F2862" s="68">
        <v>9504</v>
      </c>
      <c r="G2862" s="68">
        <v>27472</v>
      </c>
      <c r="H2862" s="68">
        <v>0</v>
      </c>
      <c r="I2862" s="68">
        <v>0</v>
      </c>
      <c r="J2862" s="68">
        <v>51152</v>
      </c>
      <c r="K2862" s="68">
        <v>0</v>
      </c>
      <c r="L2862" s="68">
        <v>4524</v>
      </c>
      <c r="M2862" s="68">
        <v>240</v>
      </c>
      <c r="N2862" s="68">
        <v>92892</v>
      </c>
    </row>
    <row r="2863" spans="1:14" x14ac:dyDescent="0.25">
      <c r="A2863" s="69" t="s">
        <v>408</v>
      </c>
      <c r="B2863" s="69" t="s">
        <v>409</v>
      </c>
      <c r="C2863" s="69" t="s">
        <v>190</v>
      </c>
      <c r="D2863" s="69" t="s">
        <v>191</v>
      </c>
      <c r="E2863" s="69"/>
      <c r="F2863" s="68">
        <v>0</v>
      </c>
      <c r="G2863" s="68">
        <v>13200</v>
      </c>
      <c r="H2863" s="68">
        <v>0</v>
      </c>
      <c r="I2863" s="68">
        <v>0</v>
      </c>
      <c r="J2863" s="68">
        <v>0</v>
      </c>
      <c r="K2863" s="68">
        <v>0</v>
      </c>
      <c r="L2863" s="68">
        <v>0</v>
      </c>
      <c r="M2863" s="68">
        <v>0</v>
      </c>
      <c r="N2863" s="68">
        <v>13200</v>
      </c>
    </row>
    <row r="2864" spans="1:14" x14ac:dyDescent="0.25">
      <c r="A2864" s="69" t="s">
        <v>408</v>
      </c>
      <c r="B2864" s="69" t="s">
        <v>409</v>
      </c>
      <c r="C2864" s="69" t="s">
        <v>192</v>
      </c>
      <c r="D2864" s="69" t="s">
        <v>193</v>
      </c>
      <c r="E2864" s="69"/>
      <c r="F2864" s="68">
        <v>0</v>
      </c>
      <c r="G2864" s="68">
        <v>4800</v>
      </c>
      <c r="H2864" s="68">
        <v>0</v>
      </c>
      <c r="I2864" s="68">
        <v>0</v>
      </c>
      <c r="J2864" s="68">
        <v>0</v>
      </c>
      <c r="K2864" s="68">
        <v>0</v>
      </c>
      <c r="L2864" s="68">
        <v>0</v>
      </c>
      <c r="M2864" s="68">
        <v>1392</v>
      </c>
      <c r="N2864" s="68">
        <v>6192</v>
      </c>
    </row>
    <row r="2865" spans="1:14" x14ac:dyDescent="0.25">
      <c r="A2865" s="69" t="s">
        <v>408</v>
      </c>
      <c r="B2865" s="69" t="s">
        <v>409</v>
      </c>
      <c r="C2865" s="69" t="s">
        <v>194</v>
      </c>
      <c r="D2865" s="69" t="s">
        <v>195</v>
      </c>
      <c r="E2865" s="69"/>
      <c r="F2865" s="68">
        <v>541440</v>
      </c>
      <c r="G2865" s="68">
        <v>0</v>
      </c>
      <c r="H2865" s="68">
        <v>0</v>
      </c>
      <c r="I2865" s="68">
        <v>102000</v>
      </c>
      <c r="J2865" s="68">
        <v>0</v>
      </c>
      <c r="K2865" s="68">
        <v>0</v>
      </c>
      <c r="L2865" s="68">
        <v>0</v>
      </c>
      <c r="M2865" s="68">
        <v>0</v>
      </c>
      <c r="N2865" s="68">
        <v>643440</v>
      </c>
    </row>
    <row r="2866" spans="1:14" x14ac:dyDescent="0.25">
      <c r="A2866" s="69" t="s">
        <v>408</v>
      </c>
      <c r="B2866" s="69" t="s">
        <v>409</v>
      </c>
      <c r="C2866" s="69" t="s">
        <v>196</v>
      </c>
      <c r="D2866" s="69" t="s">
        <v>197</v>
      </c>
      <c r="E2866" s="69"/>
      <c r="F2866" s="68">
        <v>72000</v>
      </c>
      <c r="G2866" s="68">
        <v>0</v>
      </c>
      <c r="H2866" s="68">
        <v>0</v>
      </c>
      <c r="I2866" s="68">
        <v>0</v>
      </c>
      <c r="J2866" s="68">
        <v>0</v>
      </c>
      <c r="K2866" s="68">
        <v>0</v>
      </c>
      <c r="L2866" s="68">
        <v>0</v>
      </c>
      <c r="M2866" s="68">
        <v>0</v>
      </c>
      <c r="N2866" s="68">
        <v>72000</v>
      </c>
    </row>
    <row r="2867" spans="1:14" x14ac:dyDescent="0.25">
      <c r="A2867" s="69" t="s">
        <v>408</v>
      </c>
      <c r="B2867" s="69" t="s">
        <v>409</v>
      </c>
      <c r="C2867" s="69" t="s">
        <v>198</v>
      </c>
      <c r="D2867" s="69" t="s">
        <v>199</v>
      </c>
      <c r="E2867" s="69"/>
      <c r="F2867" s="68">
        <v>0</v>
      </c>
      <c r="G2867" s="68">
        <v>0</v>
      </c>
      <c r="H2867" s="68">
        <v>0</v>
      </c>
      <c r="I2867" s="68">
        <v>0</v>
      </c>
      <c r="J2867" s="68">
        <v>0</v>
      </c>
      <c r="K2867" s="68">
        <v>141936</v>
      </c>
      <c r="L2867" s="68">
        <v>0</v>
      </c>
      <c r="M2867" s="68">
        <v>25456</v>
      </c>
      <c r="N2867" s="68">
        <v>167392</v>
      </c>
    </row>
    <row r="2868" spans="1:14" x14ac:dyDescent="0.25">
      <c r="A2868" s="69" t="s">
        <v>408</v>
      </c>
      <c r="B2868" s="69" t="s">
        <v>409</v>
      </c>
      <c r="C2868" s="69" t="s">
        <v>200</v>
      </c>
      <c r="D2868" s="69" t="s">
        <v>201</v>
      </c>
      <c r="E2868" s="69"/>
      <c r="F2868" s="68">
        <v>0</v>
      </c>
      <c r="G2868" s="68">
        <v>0</v>
      </c>
      <c r="H2868" s="68">
        <v>0</v>
      </c>
      <c r="I2868" s="68">
        <v>0</v>
      </c>
      <c r="J2868" s="68">
        <v>0</v>
      </c>
      <c r="K2868" s="68">
        <v>22128</v>
      </c>
      <c r="L2868" s="68">
        <v>0</v>
      </c>
      <c r="M2868" s="68">
        <v>24</v>
      </c>
      <c r="N2868" s="68">
        <v>22152</v>
      </c>
    </row>
    <row r="2869" spans="1:14" x14ac:dyDescent="0.25">
      <c r="A2869" s="69" t="s">
        <v>408</v>
      </c>
      <c r="B2869" s="69" t="s">
        <v>409</v>
      </c>
      <c r="C2869" s="69" t="s">
        <v>202</v>
      </c>
      <c r="D2869" s="69" t="s">
        <v>203</v>
      </c>
      <c r="E2869" s="69"/>
      <c r="F2869" s="68">
        <v>2016</v>
      </c>
      <c r="G2869" s="68">
        <v>0</v>
      </c>
      <c r="H2869" s="68">
        <v>0</v>
      </c>
      <c r="I2869" s="68">
        <v>0</v>
      </c>
      <c r="J2869" s="68">
        <v>0</v>
      </c>
      <c r="K2869" s="68">
        <v>46912</v>
      </c>
      <c r="L2869" s="68">
        <v>0</v>
      </c>
      <c r="M2869" s="68">
        <v>11370</v>
      </c>
      <c r="N2869" s="68">
        <v>60298</v>
      </c>
    </row>
    <row r="2870" spans="1:14" x14ac:dyDescent="0.25">
      <c r="A2870" s="69" t="s">
        <v>408</v>
      </c>
      <c r="B2870" s="69" t="s">
        <v>409</v>
      </c>
      <c r="C2870" s="69" t="s">
        <v>204</v>
      </c>
      <c r="D2870" s="69" t="s">
        <v>205</v>
      </c>
      <c r="E2870" s="69"/>
      <c r="F2870" s="68">
        <v>0</v>
      </c>
      <c r="G2870" s="68">
        <v>0</v>
      </c>
      <c r="H2870" s="68">
        <v>0</v>
      </c>
      <c r="I2870" s="68">
        <v>0</v>
      </c>
      <c r="J2870" s="68">
        <v>0</v>
      </c>
      <c r="K2870" s="68">
        <v>89120</v>
      </c>
      <c r="L2870" s="68">
        <v>0</v>
      </c>
      <c r="M2870" s="68">
        <v>0</v>
      </c>
      <c r="N2870" s="68">
        <v>89120</v>
      </c>
    </row>
    <row r="2871" spans="1:14" x14ac:dyDescent="0.25">
      <c r="A2871" s="69" t="s">
        <v>408</v>
      </c>
      <c r="B2871" s="69" t="s">
        <v>409</v>
      </c>
      <c r="C2871" s="69" t="s">
        <v>206</v>
      </c>
      <c r="D2871" s="69" t="s">
        <v>207</v>
      </c>
      <c r="E2871" s="69"/>
      <c r="F2871" s="68">
        <v>0</v>
      </c>
      <c r="G2871" s="68">
        <v>0</v>
      </c>
      <c r="H2871" s="68">
        <v>0</v>
      </c>
      <c r="I2871" s="68">
        <v>0</v>
      </c>
      <c r="J2871" s="68">
        <v>0</v>
      </c>
      <c r="K2871" s="68">
        <v>21328</v>
      </c>
      <c r="L2871" s="68">
        <v>0</v>
      </c>
      <c r="M2871" s="68">
        <v>0</v>
      </c>
      <c r="N2871" s="68">
        <v>21328</v>
      </c>
    </row>
    <row r="2872" spans="1:14" x14ac:dyDescent="0.25">
      <c r="A2872" s="69" t="s">
        <v>408</v>
      </c>
      <c r="B2872" s="69" t="s">
        <v>409</v>
      </c>
      <c r="C2872" s="69" t="s">
        <v>208</v>
      </c>
      <c r="D2872" s="69" t="s">
        <v>209</v>
      </c>
      <c r="E2872" s="69"/>
      <c r="F2872" s="68">
        <v>0</v>
      </c>
      <c r="G2872" s="68">
        <v>303376</v>
      </c>
      <c r="H2872" s="68">
        <v>150112</v>
      </c>
      <c r="I2872" s="68">
        <v>0</v>
      </c>
      <c r="J2872" s="68">
        <v>0</v>
      </c>
      <c r="K2872" s="68">
        <v>0</v>
      </c>
      <c r="L2872" s="68">
        <v>0</v>
      </c>
      <c r="M2872" s="68">
        <v>0</v>
      </c>
      <c r="N2872" s="68">
        <v>453488</v>
      </c>
    </row>
    <row r="2873" spans="1:14" x14ac:dyDescent="0.25">
      <c r="A2873" s="69" t="s">
        <v>408</v>
      </c>
      <c r="B2873" s="69" t="s">
        <v>409</v>
      </c>
      <c r="C2873" s="69" t="s">
        <v>210</v>
      </c>
      <c r="D2873" s="69" t="s">
        <v>211</v>
      </c>
      <c r="E2873" s="69"/>
      <c r="F2873" s="68">
        <v>0</v>
      </c>
      <c r="G2873" s="68">
        <v>0</v>
      </c>
      <c r="H2873" s="68">
        <v>0</v>
      </c>
      <c r="I2873" s="68">
        <v>0</v>
      </c>
      <c r="J2873" s="68">
        <v>0</v>
      </c>
      <c r="K2873" s="68">
        <v>0</v>
      </c>
      <c r="L2873" s="68">
        <v>0</v>
      </c>
      <c r="M2873" s="68">
        <v>0</v>
      </c>
      <c r="N2873" s="68">
        <v>0</v>
      </c>
    </row>
    <row r="2874" spans="1:14" x14ac:dyDescent="0.25">
      <c r="A2874" s="69" t="s">
        <v>408</v>
      </c>
      <c r="B2874" s="69" t="s">
        <v>409</v>
      </c>
      <c r="C2874" s="69" t="s">
        <v>212</v>
      </c>
      <c r="D2874" s="69" t="s">
        <v>213</v>
      </c>
      <c r="E2874" s="69"/>
      <c r="F2874" s="68">
        <v>0</v>
      </c>
      <c r="G2874" s="68">
        <v>0</v>
      </c>
      <c r="H2874" s="68">
        <v>0</v>
      </c>
      <c r="I2874" s="68">
        <v>0</v>
      </c>
      <c r="J2874" s="68">
        <v>0</v>
      </c>
      <c r="K2874" s="68">
        <v>0</v>
      </c>
      <c r="L2874" s="68">
        <v>0</v>
      </c>
      <c r="M2874" s="68">
        <v>0</v>
      </c>
      <c r="N2874" s="68">
        <v>0</v>
      </c>
    </row>
    <row r="2875" spans="1:14" x14ac:dyDescent="0.25">
      <c r="A2875" s="69" t="s">
        <v>408</v>
      </c>
      <c r="B2875" s="69" t="s">
        <v>409</v>
      </c>
      <c r="C2875" s="69" t="s">
        <v>214</v>
      </c>
      <c r="D2875" s="69" t="s">
        <v>215</v>
      </c>
      <c r="E2875" s="69"/>
      <c r="F2875" s="68">
        <v>0</v>
      </c>
      <c r="G2875" s="68">
        <v>0</v>
      </c>
      <c r="H2875" s="68">
        <v>0</v>
      </c>
      <c r="I2875" s="68">
        <v>0</v>
      </c>
      <c r="J2875" s="68">
        <v>5200</v>
      </c>
      <c r="K2875" s="68">
        <v>0</v>
      </c>
      <c r="L2875" s="68">
        <v>0</v>
      </c>
      <c r="M2875" s="68">
        <v>0</v>
      </c>
      <c r="N2875" s="68">
        <v>5200</v>
      </c>
    </row>
    <row r="2876" spans="1:14" x14ac:dyDescent="0.25">
      <c r="A2876" s="69" t="s">
        <v>408</v>
      </c>
      <c r="B2876" s="69" t="s">
        <v>409</v>
      </c>
      <c r="C2876" s="69" t="s">
        <v>216</v>
      </c>
      <c r="D2876" s="69" t="s">
        <v>217</v>
      </c>
      <c r="E2876" s="69"/>
      <c r="F2876" s="68">
        <v>92784</v>
      </c>
      <c r="G2876" s="68">
        <v>0</v>
      </c>
      <c r="H2876" s="68">
        <v>0</v>
      </c>
      <c r="I2876" s="68">
        <v>0</v>
      </c>
      <c r="J2876" s="68">
        <v>0</v>
      </c>
      <c r="K2876" s="68">
        <v>0</v>
      </c>
      <c r="L2876" s="68">
        <v>0</v>
      </c>
      <c r="M2876" s="68">
        <v>0</v>
      </c>
      <c r="N2876" s="68">
        <v>92784</v>
      </c>
    </row>
    <row r="2877" spans="1:14" x14ac:dyDescent="0.25">
      <c r="A2877" s="69" t="s">
        <v>408</v>
      </c>
      <c r="B2877" s="69" t="s">
        <v>409</v>
      </c>
      <c r="C2877" s="69" t="s">
        <v>218</v>
      </c>
      <c r="D2877" s="69" t="s">
        <v>219</v>
      </c>
      <c r="E2877" s="69"/>
      <c r="F2877" s="68">
        <v>25488</v>
      </c>
      <c r="G2877" s="68">
        <v>0</v>
      </c>
      <c r="H2877" s="68">
        <v>0</v>
      </c>
      <c r="I2877" s="68">
        <v>0</v>
      </c>
      <c r="J2877" s="68">
        <v>35824</v>
      </c>
      <c r="K2877" s="68">
        <v>0</v>
      </c>
      <c r="L2877" s="68">
        <v>0</v>
      </c>
      <c r="M2877" s="68">
        <v>0</v>
      </c>
      <c r="N2877" s="68">
        <v>61312</v>
      </c>
    </row>
    <row r="2878" spans="1:14" x14ac:dyDescent="0.25">
      <c r="A2878" s="69" t="s">
        <v>408</v>
      </c>
      <c r="B2878" s="69" t="s">
        <v>409</v>
      </c>
      <c r="C2878" s="69" t="s">
        <v>220</v>
      </c>
      <c r="D2878" s="69" t="s">
        <v>221</v>
      </c>
      <c r="E2878" s="69"/>
      <c r="F2878" s="68">
        <v>838464</v>
      </c>
      <c r="G2878" s="68">
        <v>0</v>
      </c>
      <c r="H2878" s="68">
        <v>0</v>
      </c>
      <c r="I2878" s="68">
        <v>0</v>
      </c>
      <c r="J2878" s="68">
        <v>0</v>
      </c>
      <c r="K2878" s="68">
        <v>0</v>
      </c>
      <c r="L2878" s="68">
        <v>0</v>
      </c>
      <c r="M2878" s="68">
        <v>0</v>
      </c>
      <c r="N2878" s="68">
        <v>838464</v>
      </c>
    </row>
    <row r="2879" spans="1:14" x14ac:dyDescent="0.25">
      <c r="A2879" s="69" t="s">
        <v>408</v>
      </c>
      <c r="B2879" s="69" t="s">
        <v>409</v>
      </c>
      <c r="C2879" s="69" t="s">
        <v>222</v>
      </c>
      <c r="D2879" s="69" t="s">
        <v>223</v>
      </c>
      <c r="E2879" s="69"/>
      <c r="F2879" s="68">
        <v>190142</v>
      </c>
      <c r="G2879" s="68">
        <v>0</v>
      </c>
      <c r="H2879" s="68">
        <v>0</v>
      </c>
      <c r="I2879" s="68">
        <v>0</v>
      </c>
      <c r="J2879" s="68">
        <v>37552</v>
      </c>
      <c r="K2879" s="68">
        <v>0</v>
      </c>
      <c r="L2879" s="68">
        <v>176</v>
      </c>
      <c r="M2879" s="68">
        <v>0</v>
      </c>
      <c r="N2879" s="68">
        <v>227870</v>
      </c>
    </row>
    <row r="2880" spans="1:14" x14ac:dyDescent="0.25">
      <c r="A2880" s="69" t="s">
        <v>408</v>
      </c>
      <c r="B2880" s="69" t="s">
        <v>409</v>
      </c>
      <c r="C2880" s="69" t="s">
        <v>224</v>
      </c>
      <c r="D2880" s="69" t="s">
        <v>225</v>
      </c>
      <c r="E2880" s="69"/>
      <c r="F2880" s="68">
        <v>0</v>
      </c>
      <c r="G2880" s="68">
        <v>0</v>
      </c>
      <c r="H2880" s="68">
        <v>0</v>
      </c>
      <c r="I2880" s="68">
        <v>0</v>
      </c>
      <c r="J2880" s="68">
        <v>0</v>
      </c>
      <c r="K2880" s="68">
        <v>0</v>
      </c>
      <c r="L2880" s="68">
        <v>0</v>
      </c>
      <c r="M2880" s="68">
        <v>0</v>
      </c>
      <c r="N2880" s="68">
        <v>0</v>
      </c>
    </row>
    <row r="2881" spans="1:14" x14ac:dyDescent="0.25">
      <c r="A2881" s="69" t="s">
        <v>408</v>
      </c>
      <c r="B2881" s="69" t="s">
        <v>409</v>
      </c>
      <c r="C2881" s="69" t="s">
        <v>226</v>
      </c>
      <c r="D2881" s="69" t="s">
        <v>227</v>
      </c>
      <c r="E2881" s="69"/>
      <c r="F2881" s="68">
        <v>1850478</v>
      </c>
      <c r="G2881" s="68">
        <v>1051584</v>
      </c>
      <c r="H2881" s="68">
        <v>150112</v>
      </c>
      <c r="I2881" s="68">
        <v>102000</v>
      </c>
      <c r="J2881" s="68">
        <v>237568</v>
      </c>
      <c r="K2881" s="68">
        <v>379552</v>
      </c>
      <c r="L2881" s="68">
        <v>6188</v>
      </c>
      <c r="M2881" s="68">
        <v>40706</v>
      </c>
      <c r="N2881" s="68">
        <v>3818188</v>
      </c>
    </row>
    <row r="2882" spans="1:14" x14ac:dyDescent="0.25">
      <c r="D2882" s="67" t="s">
        <v>228</v>
      </c>
      <c r="E2882" s="67"/>
    </row>
    <row r="2883" spans="1:14" x14ac:dyDescent="0.25">
      <c r="A2883" s="69" t="s">
        <v>408</v>
      </c>
      <c r="B2883" s="69" t="s">
        <v>409</v>
      </c>
      <c r="C2883" s="69" t="s">
        <v>229</v>
      </c>
      <c r="D2883" s="69" t="s">
        <v>230</v>
      </c>
      <c r="E2883" s="69"/>
      <c r="F2883" s="68">
        <v>0</v>
      </c>
      <c r="G2883" s="68">
        <v>0</v>
      </c>
      <c r="H2883" s="68">
        <v>0</v>
      </c>
      <c r="I2883" s="68">
        <v>0</v>
      </c>
      <c r="J2883" s="68">
        <v>0</v>
      </c>
      <c r="K2883" s="68">
        <v>0</v>
      </c>
      <c r="L2883" s="68">
        <v>0</v>
      </c>
      <c r="M2883" s="68">
        <v>0</v>
      </c>
      <c r="N2883" s="68">
        <v>0</v>
      </c>
    </row>
    <row r="2884" spans="1:14" x14ac:dyDescent="0.25">
      <c r="A2884" s="69" t="s">
        <v>408</v>
      </c>
      <c r="B2884" s="69" t="s">
        <v>409</v>
      </c>
      <c r="C2884" s="69" t="s">
        <v>231</v>
      </c>
      <c r="D2884" s="69" t="s">
        <v>232</v>
      </c>
      <c r="E2884" s="69"/>
      <c r="F2884" s="68">
        <v>0</v>
      </c>
      <c r="G2884" s="68">
        <v>0</v>
      </c>
      <c r="H2884" s="68">
        <v>0</v>
      </c>
      <c r="I2884" s="68">
        <v>0</v>
      </c>
      <c r="J2884" s="68">
        <v>0</v>
      </c>
      <c r="K2884" s="68">
        <v>0</v>
      </c>
      <c r="L2884" s="68">
        <v>0</v>
      </c>
      <c r="M2884" s="68">
        <v>0</v>
      </c>
      <c r="N2884" s="68">
        <v>0</v>
      </c>
    </row>
    <row r="2885" spans="1:14" x14ac:dyDescent="0.25">
      <c r="A2885" s="69" t="s">
        <v>408</v>
      </c>
      <c r="B2885" s="69" t="s">
        <v>409</v>
      </c>
      <c r="C2885" s="69" t="s">
        <v>233</v>
      </c>
      <c r="D2885" s="69" t="s">
        <v>234</v>
      </c>
      <c r="E2885" s="69"/>
      <c r="F2885" s="68">
        <v>0</v>
      </c>
      <c r="G2885" s="68">
        <v>0</v>
      </c>
      <c r="H2885" s="68">
        <v>0</v>
      </c>
      <c r="I2885" s="68">
        <v>0</v>
      </c>
      <c r="J2885" s="68">
        <v>0</v>
      </c>
      <c r="K2885" s="68">
        <v>0</v>
      </c>
      <c r="L2885" s="68">
        <v>0</v>
      </c>
      <c r="M2885" s="68">
        <v>0</v>
      </c>
      <c r="N2885" s="68">
        <v>0</v>
      </c>
    </row>
    <row r="2886" spans="1:14" x14ac:dyDescent="0.25">
      <c r="A2886" s="69" t="s">
        <v>408</v>
      </c>
      <c r="B2886" s="69" t="s">
        <v>409</v>
      </c>
      <c r="C2886" s="69" t="s">
        <v>235</v>
      </c>
      <c r="D2886" s="69" t="s">
        <v>236</v>
      </c>
      <c r="E2886" s="69"/>
      <c r="F2886" s="68">
        <v>0</v>
      </c>
      <c r="G2886" s="68">
        <v>0</v>
      </c>
      <c r="H2886" s="68">
        <v>0</v>
      </c>
      <c r="I2886" s="68">
        <v>0</v>
      </c>
      <c r="J2886" s="68">
        <v>0</v>
      </c>
      <c r="K2886" s="68">
        <v>0</v>
      </c>
      <c r="L2886" s="68">
        <v>0</v>
      </c>
      <c r="M2886" s="68">
        <v>0</v>
      </c>
      <c r="N2886" s="68">
        <v>0</v>
      </c>
    </row>
    <row r="2887" spans="1:14" x14ac:dyDescent="0.25">
      <c r="A2887" s="69" t="s">
        <v>408</v>
      </c>
      <c r="B2887" s="69" t="s">
        <v>409</v>
      </c>
      <c r="C2887" s="69" t="s">
        <v>237</v>
      </c>
      <c r="D2887" s="69" t="s">
        <v>238</v>
      </c>
      <c r="E2887" s="69"/>
      <c r="F2887" s="68">
        <v>0</v>
      </c>
      <c r="G2887" s="68">
        <v>0</v>
      </c>
      <c r="H2887" s="68">
        <v>0</v>
      </c>
      <c r="I2887" s="68">
        <v>0</v>
      </c>
      <c r="J2887" s="68">
        <v>0</v>
      </c>
      <c r="K2887" s="68">
        <v>0</v>
      </c>
      <c r="L2887" s="68">
        <v>0</v>
      </c>
      <c r="M2887" s="68">
        <v>0</v>
      </c>
      <c r="N2887" s="68">
        <v>0</v>
      </c>
    </row>
    <row r="2890" spans="1:14" x14ac:dyDescent="0.25">
      <c r="A2890" s="67" t="s">
        <v>410</v>
      </c>
    </row>
    <row r="2891" spans="1:14" x14ac:dyDescent="0.25">
      <c r="A2891" s="69" t="s">
        <v>0</v>
      </c>
      <c r="B2891" s="69" t="s">
        <v>162</v>
      </c>
      <c r="C2891" s="69" t="s">
        <v>115</v>
      </c>
      <c r="D2891" s="67" t="s">
        <v>129</v>
      </c>
      <c r="E2891" s="67"/>
      <c r="F2891" s="68" t="s">
        <v>163</v>
      </c>
      <c r="G2891" s="68" t="s">
        <v>164</v>
      </c>
      <c r="H2891" s="68" t="s">
        <v>165</v>
      </c>
      <c r="I2891" s="68" t="s">
        <v>166</v>
      </c>
      <c r="J2891" s="68" t="s">
        <v>167</v>
      </c>
      <c r="K2891" s="68" t="s">
        <v>168</v>
      </c>
      <c r="L2891" s="68" t="s">
        <v>169</v>
      </c>
      <c r="M2891" s="68" t="s">
        <v>170</v>
      </c>
      <c r="N2891" s="68" t="s">
        <v>1</v>
      </c>
    </row>
    <row r="2892" spans="1:14" x14ac:dyDescent="0.25">
      <c r="A2892" s="69" t="s">
        <v>411</v>
      </c>
      <c r="B2892" s="69" t="s">
        <v>412</v>
      </c>
      <c r="C2892" s="69" t="s">
        <v>172</v>
      </c>
      <c r="D2892" s="69" t="s">
        <v>173</v>
      </c>
      <c r="E2892" s="69"/>
      <c r="F2892" s="68">
        <v>11328</v>
      </c>
      <c r="G2892" s="68">
        <v>0</v>
      </c>
      <c r="H2892" s="68">
        <v>0</v>
      </c>
      <c r="I2892" s="68">
        <v>0</v>
      </c>
      <c r="J2892" s="68">
        <v>0</v>
      </c>
      <c r="K2892" s="68">
        <v>0</v>
      </c>
      <c r="L2892" s="68">
        <v>0</v>
      </c>
      <c r="M2892" s="68">
        <v>0</v>
      </c>
      <c r="N2892" s="68">
        <v>11328</v>
      </c>
    </row>
    <row r="2893" spans="1:14" x14ac:dyDescent="0.25">
      <c r="A2893" s="69" t="s">
        <v>411</v>
      </c>
      <c r="B2893" s="69" t="s">
        <v>412</v>
      </c>
      <c r="C2893" s="69" t="s">
        <v>174</v>
      </c>
      <c r="D2893" s="69" t="s">
        <v>175</v>
      </c>
      <c r="E2893" s="69"/>
      <c r="F2893" s="68">
        <v>0</v>
      </c>
      <c r="G2893" s="68">
        <v>0</v>
      </c>
      <c r="H2893" s="68">
        <v>0</v>
      </c>
      <c r="I2893" s="68">
        <v>0</v>
      </c>
      <c r="J2893" s="68">
        <v>48656</v>
      </c>
      <c r="K2893" s="68">
        <v>0</v>
      </c>
      <c r="L2893" s="68">
        <v>17136</v>
      </c>
      <c r="M2893" s="68">
        <v>0</v>
      </c>
      <c r="N2893" s="68">
        <v>65792</v>
      </c>
    </row>
    <row r="2894" spans="1:14" x14ac:dyDescent="0.25">
      <c r="A2894" s="69" t="s">
        <v>411</v>
      </c>
      <c r="B2894" s="69" t="s">
        <v>412</v>
      </c>
      <c r="C2894" s="69" t="s">
        <v>176</v>
      </c>
      <c r="D2894" s="69" t="s">
        <v>177</v>
      </c>
      <c r="E2894" s="69"/>
      <c r="F2894" s="68">
        <v>0</v>
      </c>
      <c r="G2894" s="68">
        <v>654032</v>
      </c>
      <c r="H2894" s="68">
        <v>0</v>
      </c>
      <c r="I2894" s="68">
        <v>0</v>
      </c>
      <c r="J2894" s="68">
        <v>17296</v>
      </c>
      <c r="K2894" s="68">
        <v>0</v>
      </c>
      <c r="L2894" s="68">
        <v>0</v>
      </c>
      <c r="M2894" s="68">
        <v>384</v>
      </c>
      <c r="N2894" s="68">
        <v>671712</v>
      </c>
    </row>
    <row r="2895" spans="1:14" x14ac:dyDescent="0.25">
      <c r="A2895" s="69" t="s">
        <v>411</v>
      </c>
      <c r="B2895" s="69" t="s">
        <v>412</v>
      </c>
      <c r="C2895" s="69" t="s">
        <v>178</v>
      </c>
      <c r="D2895" s="69" t="s">
        <v>179</v>
      </c>
      <c r="E2895" s="69"/>
      <c r="F2895" s="68">
        <v>77888</v>
      </c>
      <c r="G2895" s="68">
        <v>39440</v>
      </c>
      <c r="H2895" s="68">
        <v>0</v>
      </c>
      <c r="I2895" s="68">
        <v>0</v>
      </c>
      <c r="J2895" s="68">
        <v>79744</v>
      </c>
      <c r="K2895" s="68">
        <v>13712</v>
      </c>
      <c r="L2895" s="68">
        <v>3782</v>
      </c>
      <c r="M2895" s="68">
        <v>992</v>
      </c>
      <c r="N2895" s="68">
        <v>215558</v>
      </c>
    </row>
    <row r="2896" spans="1:14" x14ac:dyDescent="0.25">
      <c r="A2896" s="69" t="s">
        <v>411</v>
      </c>
      <c r="B2896" s="69" t="s">
        <v>412</v>
      </c>
      <c r="C2896" s="69" t="s">
        <v>180</v>
      </c>
      <c r="D2896" s="69" t="s">
        <v>181</v>
      </c>
      <c r="E2896" s="69"/>
      <c r="F2896" s="68">
        <v>0</v>
      </c>
      <c r="G2896" s="68">
        <v>0</v>
      </c>
      <c r="H2896" s="68">
        <v>0</v>
      </c>
      <c r="I2896" s="68">
        <v>0</v>
      </c>
      <c r="J2896" s="68">
        <v>0</v>
      </c>
      <c r="K2896" s="68">
        <v>0</v>
      </c>
      <c r="L2896" s="68">
        <v>0</v>
      </c>
      <c r="M2896" s="68">
        <v>0</v>
      </c>
      <c r="N2896" s="68">
        <v>0</v>
      </c>
    </row>
    <row r="2897" spans="1:14" x14ac:dyDescent="0.25">
      <c r="A2897" s="69" t="s">
        <v>411</v>
      </c>
      <c r="B2897" s="69" t="s">
        <v>412</v>
      </c>
      <c r="C2897" s="69" t="s">
        <v>182</v>
      </c>
      <c r="D2897" s="69" t="s">
        <v>183</v>
      </c>
      <c r="E2897" s="69"/>
      <c r="F2897" s="68">
        <v>1776</v>
      </c>
      <c r="G2897" s="68">
        <v>0</v>
      </c>
      <c r="H2897" s="68">
        <v>0</v>
      </c>
      <c r="I2897" s="68">
        <v>0</v>
      </c>
      <c r="J2897" s="68">
        <v>18112</v>
      </c>
      <c r="K2897" s="68">
        <v>0</v>
      </c>
      <c r="L2897" s="68">
        <v>36458</v>
      </c>
      <c r="M2897" s="68">
        <v>0</v>
      </c>
      <c r="N2897" s="68">
        <v>56346</v>
      </c>
    </row>
    <row r="2898" spans="1:14" x14ac:dyDescent="0.25">
      <c r="A2898" s="69" t="s">
        <v>411</v>
      </c>
      <c r="B2898" s="69" t="s">
        <v>412</v>
      </c>
      <c r="C2898" s="69" t="s">
        <v>184</v>
      </c>
      <c r="D2898" s="69" t="s">
        <v>185</v>
      </c>
      <c r="E2898" s="69"/>
      <c r="F2898" s="68">
        <v>0</v>
      </c>
      <c r="G2898" s="68">
        <v>43504</v>
      </c>
      <c r="H2898" s="68">
        <v>0</v>
      </c>
      <c r="I2898" s="68">
        <v>0</v>
      </c>
      <c r="J2898" s="68">
        <v>0</v>
      </c>
      <c r="K2898" s="68">
        <v>15808</v>
      </c>
      <c r="L2898" s="68">
        <v>0</v>
      </c>
      <c r="M2898" s="68">
        <v>3616</v>
      </c>
      <c r="N2898" s="68">
        <v>62928</v>
      </c>
    </row>
    <row r="2899" spans="1:14" x14ac:dyDescent="0.25">
      <c r="A2899" s="69" t="s">
        <v>411</v>
      </c>
      <c r="B2899" s="69" t="s">
        <v>412</v>
      </c>
      <c r="C2899" s="69" t="s">
        <v>186</v>
      </c>
      <c r="D2899" s="69" t="s">
        <v>187</v>
      </c>
      <c r="E2899" s="69"/>
      <c r="F2899" s="68">
        <v>0</v>
      </c>
      <c r="G2899" s="68">
        <v>0</v>
      </c>
      <c r="H2899" s="68">
        <v>0</v>
      </c>
      <c r="I2899" s="68">
        <v>0</v>
      </c>
      <c r="J2899" s="68">
        <v>1728</v>
      </c>
      <c r="K2899" s="68">
        <v>0</v>
      </c>
      <c r="L2899" s="68">
        <v>0</v>
      </c>
      <c r="M2899" s="68">
        <v>0</v>
      </c>
      <c r="N2899" s="68">
        <v>1728</v>
      </c>
    </row>
    <row r="2900" spans="1:14" x14ac:dyDescent="0.25">
      <c r="A2900" s="69" t="s">
        <v>411</v>
      </c>
      <c r="B2900" s="69" t="s">
        <v>412</v>
      </c>
      <c r="C2900" s="69" t="s">
        <v>188</v>
      </c>
      <c r="D2900" s="69" t="s">
        <v>189</v>
      </c>
      <c r="E2900" s="69"/>
      <c r="F2900" s="68">
        <v>19392</v>
      </c>
      <c r="G2900" s="68">
        <v>26528</v>
      </c>
      <c r="H2900" s="68">
        <v>0</v>
      </c>
      <c r="I2900" s="68">
        <v>0</v>
      </c>
      <c r="J2900" s="68">
        <v>0</v>
      </c>
      <c r="K2900" s="68">
        <v>0</v>
      </c>
      <c r="L2900" s="68">
        <v>0</v>
      </c>
      <c r="M2900" s="68">
        <v>0</v>
      </c>
      <c r="N2900" s="68">
        <v>45920</v>
      </c>
    </row>
    <row r="2901" spans="1:14" x14ac:dyDescent="0.25">
      <c r="A2901" s="69" t="s">
        <v>411</v>
      </c>
      <c r="B2901" s="69" t="s">
        <v>412</v>
      </c>
      <c r="C2901" s="69" t="s">
        <v>190</v>
      </c>
      <c r="D2901" s="69" t="s">
        <v>191</v>
      </c>
      <c r="E2901" s="69"/>
      <c r="F2901" s="68">
        <v>0</v>
      </c>
      <c r="G2901" s="68">
        <v>4960</v>
      </c>
      <c r="H2901" s="68">
        <v>0</v>
      </c>
      <c r="I2901" s="68">
        <v>0</v>
      </c>
      <c r="J2901" s="68">
        <v>0</v>
      </c>
      <c r="K2901" s="68">
        <v>0</v>
      </c>
      <c r="L2901" s="68">
        <v>0</v>
      </c>
      <c r="M2901" s="68">
        <v>0</v>
      </c>
      <c r="N2901" s="68">
        <v>4960</v>
      </c>
    </row>
    <row r="2902" spans="1:14" x14ac:dyDescent="0.25">
      <c r="A2902" s="69" t="s">
        <v>411</v>
      </c>
      <c r="B2902" s="69" t="s">
        <v>412</v>
      </c>
      <c r="C2902" s="69" t="s">
        <v>192</v>
      </c>
      <c r="D2902" s="69" t="s">
        <v>193</v>
      </c>
      <c r="E2902" s="69"/>
      <c r="F2902" s="68">
        <v>0</v>
      </c>
      <c r="G2902" s="68">
        <v>3456</v>
      </c>
      <c r="H2902" s="68">
        <v>0</v>
      </c>
      <c r="I2902" s="68">
        <v>0</v>
      </c>
      <c r="J2902" s="68">
        <v>0</v>
      </c>
      <c r="K2902" s="68">
        <v>13040</v>
      </c>
      <c r="L2902" s="68">
        <v>0</v>
      </c>
      <c r="M2902" s="68">
        <v>5952</v>
      </c>
      <c r="N2902" s="68">
        <v>22448</v>
      </c>
    </row>
    <row r="2903" spans="1:14" x14ac:dyDescent="0.25">
      <c r="A2903" s="69" t="s">
        <v>411</v>
      </c>
      <c r="B2903" s="69" t="s">
        <v>412</v>
      </c>
      <c r="C2903" s="69" t="s">
        <v>194</v>
      </c>
      <c r="D2903" s="69" t="s">
        <v>195</v>
      </c>
      <c r="E2903" s="69"/>
      <c r="F2903" s="68">
        <v>596928</v>
      </c>
      <c r="G2903" s="68">
        <v>0</v>
      </c>
      <c r="H2903" s="68">
        <v>0</v>
      </c>
      <c r="I2903" s="68">
        <v>111968</v>
      </c>
      <c r="J2903" s="68">
        <v>1296</v>
      </c>
      <c r="K2903" s="68">
        <v>0</v>
      </c>
      <c r="L2903" s="68">
        <v>0</v>
      </c>
      <c r="M2903" s="68">
        <v>0</v>
      </c>
      <c r="N2903" s="68">
        <v>710192</v>
      </c>
    </row>
    <row r="2904" spans="1:14" x14ac:dyDescent="0.25">
      <c r="A2904" s="69" t="s">
        <v>411</v>
      </c>
      <c r="B2904" s="69" t="s">
        <v>412</v>
      </c>
      <c r="C2904" s="69" t="s">
        <v>196</v>
      </c>
      <c r="D2904" s="69" t="s">
        <v>197</v>
      </c>
      <c r="E2904" s="69"/>
      <c r="F2904" s="68">
        <v>105904</v>
      </c>
      <c r="G2904" s="68">
        <v>0</v>
      </c>
      <c r="H2904" s="68">
        <v>0</v>
      </c>
      <c r="I2904" s="68">
        <v>0</v>
      </c>
      <c r="J2904" s="68">
        <v>0</v>
      </c>
      <c r="K2904" s="68">
        <v>0</v>
      </c>
      <c r="L2904" s="68">
        <v>0</v>
      </c>
      <c r="M2904" s="68">
        <v>0</v>
      </c>
      <c r="N2904" s="68">
        <v>105904</v>
      </c>
    </row>
    <row r="2905" spans="1:14" x14ac:dyDescent="0.25">
      <c r="A2905" s="69" t="s">
        <v>411</v>
      </c>
      <c r="B2905" s="69" t="s">
        <v>412</v>
      </c>
      <c r="C2905" s="69" t="s">
        <v>198</v>
      </c>
      <c r="D2905" s="69" t="s">
        <v>199</v>
      </c>
      <c r="E2905" s="69"/>
      <c r="F2905" s="68">
        <v>0</v>
      </c>
      <c r="G2905" s="68">
        <v>0</v>
      </c>
      <c r="H2905" s="68">
        <v>0</v>
      </c>
      <c r="I2905" s="68">
        <v>0</v>
      </c>
      <c r="J2905" s="68">
        <v>0</v>
      </c>
      <c r="K2905" s="68">
        <v>64368</v>
      </c>
      <c r="L2905" s="68">
        <v>0</v>
      </c>
      <c r="M2905" s="68">
        <v>13520</v>
      </c>
      <c r="N2905" s="68">
        <v>77888</v>
      </c>
    </row>
    <row r="2906" spans="1:14" x14ac:dyDescent="0.25">
      <c r="A2906" s="69" t="s">
        <v>411</v>
      </c>
      <c r="B2906" s="69" t="s">
        <v>412</v>
      </c>
      <c r="C2906" s="69" t="s">
        <v>200</v>
      </c>
      <c r="D2906" s="69" t="s">
        <v>201</v>
      </c>
      <c r="E2906" s="69"/>
      <c r="F2906" s="68">
        <v>0</v>
      </c>
      <c r="G2906" s="68">
        <v>0</v>
      </c>
      <c r="H2906" s="68">
        <v>0</v>
      </c>
      <c r="I2906" s="68">
        <v>0</v>
      </c>
      <c r="J2906" s="68">
        <v>0</v>
      </c>
      <c r="K2906" s="68">
        <v>0</v>
      </c>
      <c r="L2906" s="68">
        <v>0</v>
      </c>
      <c r="M2906" s="68">
        <v>0</v>
      </c>
      <c r="N2906" s="68">
        <v>0</v>
      </c>
    </row>
    <row r="2907" spans="1:14" x14ac:dyDescent="0.25">
      <c r="A2907" s="69" t="s">
        <v>411</v>
      </c>
      <c r="B2907" s="69" t="s">
        <v>412</v>
      </c>
      <c r="C2907" s="69" t="s">
        <v>202</v>
      </c>
      <c r="D2907" s="69" t="s">
        <v>203</v>
      </c>
      <c r="E2907" s="69"/>
      <c r="F2907" s="68">
        <v>0</v>
      </c>
      <c r="G2907" s="68">
        <v>0</v>
      </c>
      <c r="H2907" s="68">
        <v>0</v>
      </c>
      <c r="I2907" s="68">
        <v>0</v>
      </c>
      <c r="J2907" s="68">
        <v>10560</v>
      </c>
      <c r="K2907" s="68">
        <v>199376</v>
      </c>
      <c r="L2907" s="68">
        <v>0</v>
      </c>
      <c r="M2907" s="68">
        <v>13480</v>
      </c>
      <c r="N2907" s="68">
        <v>223416</v>
      </c>
    </row>
    <row r="2908" spans="1:14" x14ac:dyDescent="0.25">
      <c r="A2908" s="69" t="s">
        <v>411</v>
      </c>
      <c r="B2908" s="69" t="s">
        <v>412</v>
      </c>
      <c r="C2908" s="69" t="s">
        <v>204</v>
      </c>
      <c r="D2908" s="69" t="s">
        <v>205</v>
      </c>
      <c r="E2908" s="69"/>
      <c r="F2908" s="68">
        <v>0</v>
      </c>
      <c r="G2908" s="68">
        <v>0</v>
      </c>
      <c r="H2908" s="68">
        <v>0</v>
      </c>
      <c r="I2908" s="68">
        <v>0</v>
      </c>
      <c r="J2908" s="68">
        <v>0</v>
      </c>
      <c r="K2908" s="68">
        <v>0</v>
      </c>
      <c r="L2908" s="68">
        <v>0</v>
      </c>
      <c r="M2908" s="68">
        <v>0</v>
      </c>
      <c r="N2908" s="68">
        <v>0</v>
      </c>
    </row>
    <row r="2909" spans="1:14" x14ac:dyDescent="0.25">
      <c r="A2909" s="69" t="s">
        <v>411</v>
      </c>
      <c r="B2909" s="69" t="s">
        <v>412</v>
      </c>
      <c r="C2909" s="69" t="s">
        <v>206</v>
      </c>
      <c r="D2909" s="69" t="s">
        <v>207</v>
      </c>
      <c r="E2909" s="69"/>
      <c r="F2909" s="68">
        <v>0</v>
      </c>
      <c r="G2909" s="68">
        <v>0</v>
      </c>
      <c r="H2909" s="68">
        <v>0</v>
      </c>
      <c r="I2909" s="68">
        <v>0</v>
      </c>
      <c r="J2909" s="68">
        <v>0</v>
      </c>
      <c r="K2909" s="68">
        <v>30224</v>
      </c>
      <c r="L2909" s="68">
        <v>0</v>
      </c>
      <c r="M2909" s="68">
        <v>0</v>
      </c>
      <c r="N2909" s="68">
        <v>30224</v>
      </c>
    </row>
    <row r="2910" spans="1:14" x14ac:dyDescent="0.25">
      <c r="A2910" s="69" t="s">
        <v>411</v>
      </c>
      <c r="B2910" s="69" t="s">
        <v>412</v>
      </c>
      <c r="C2910" s="69" t="s">
        <v>208</v>
      </c>
      <c r="D2910" s="69" t="s">
        <v>209</v>
      </c>
      <c r="E2910" s="69"/>
      <c r="F2910" s="68">
        <v>0</v>
      </c>
      <c r="G2910" s="68">
        <v>409040</v>
      </c>
      <c r="H2910" s="68">
        <v>233339</v>
      </c>
      <c r="I2910" s="68">
        <v>0</v>
      </c>
      <c r="J2910" s="68">
        <v>0</v>
      </c>
      <c r="K2910" s="68">
        <v>0</v>
      </c>
      <c r="L2910" s="68">
        <v>0</v>
      </c>
      <c r="M2910" s="68">
        <v>0</v>
      </c>
      <c r="N2910" s="68">
        <v>642379</v>
      </c>
    </row>
    <row r="2911" spans="1:14" x14ac:dyDescent="0.25">
      <c r="A2911" s="69" t="s">
        <v>411</v>
      </c>
      <c r="B2911" s="69" t="s">
        <v>412</v>
      </c>
      <c r="C2911" s="69" t="s">
        <v>210</v>
      </c>
      <c r="D2911" s="69" t="s">
        <v>211</v>
      </c>
      <c r="E2911" s="69"/>
      <c r="F2911" s="68">
        <v>0</v>
      </c>
      <c r="G2911" s="68">
        <v>0</v>
      </c>
      <c r="H2911" s="68">
        <v>0</v>
      </c>
      <c r="I2911" s="68">
        <v>0</v>
      </c>
      <c r="J2911" s="68">
        <v>25856</v>
      </c>
      <c r="K2911" s="68">
        <v>0</v>
      </c>
      <c r="L2911" s="68">
        <v>2016</v>
      </c>
      <c r="M2911" s="68">
        <v>0</v>
      </c>
      <c r="N2911" s="68">
        <v>27872</v>
      </c>
    </row>
    <row r="2912" spans="1:14" x14ac:dyDescent="0.25">
      <c r="A2912" s="69" t="s">
        <v>411</v>
      </c>
      <c r="B2912" s="69" t="s">
        <v>412</v>
      </c>
      <c r="C2912" s="69" t="s">
        <v>212</v>
      </c>
      <c r="D2912" s="69" t="s">
        <v>213</v>
      </c>
      <c r="E2912" s="69"/>
      <c r="F2912" s="68">
        <v>0</v>
      </c>
      <c r="G2912" s="68">
        <v>0</v>
      </c>
      <c r="H2912" s="68">
        <v>0</v>
      </c>
      <c r="I2912" s="68">
        <v>0</v>
      </c>
      <c r="J2912" s="68">
        <v>0</v>
      </c>
      <c r="K2912" s="68">
        <v>0</v>
      </c>
      <c r="L2912" s="68">
        <v>0</v>
      </c>
      <c r="M2912" s="68">
        <v>0</v>
      </c>
      <c r="N2912" s="68">
        <v>0</v>
      </c>
    </row>
    <row r="2913" spans="1:14" x14ac:dyDescent="0.25">
      <c r="A2913" s="69" t="s">
        <v>411</v>
      </c>
      <c r="B2913" s="69" t="s">
        <v>412</v>
      </c>
      <c r="C2913" s="69" t="s">
        <v>214</v>
      </c>
      <c r="D2913" s="69" t="s">
        <v>215</v>
      </c>
      <c r="E2913" s="69"/>
      <c r="F2913" s="68">
        <v>0</v>
      </c>
      <c r="G2913" s="68">
        <v>0</v>
      </c>
      <c r="H2913" s="68">
        <v>0</v>
      </c>
      <c r="I2913" s="68">
        <v>0</v>
      </c>
      <c r="J2913" s="68">
        <v>0</v>
      </c>
      <c r="K2913" s="68">
        <v>0</v>
      </c>
      <c r="L2913" s="68">
        <v>0</v>
      </c>
      <c r="M2913" s="68">
        <v>0</v>
      </c>
      <c r="N2913" s="68">
        <v>0</v>
      </c>
    </row>
    <row r="2914" spans="1:14" x14ac:dyDescent="0.25">
      <c r="A2914" s="69" t="s">
        <v>411</v>
      </c>
      <c r="B2914" s="69" t="s">
        <v>412</v>
      </c>
      <c r="C2914" s="69" t="s">
        <v>216</v>
      </c>
      <c r="D2914" s="69" t="s">
        <v>217</v>
      </c>
      <c r="E2914" s="69"/>
      <c r="F2914" s="68">
        <v>81664</v>
      </c>
      <c r="G2914" s="68">
        <v>0</v>
      </c>
      <c r="H2914" s="68">
        <v>0</v>
      </c>
      <c r="I2914" s="68">
        <v>0</v>
      </c>
      <c r="J2914" s="68">
        <v>0</v>
      </c>
      <c r="K2914" s="68">
        <v>0</v>
      </c>
      <c r="L2914" s="68">
        <v>2768</v>
      </c>
      <c r="M2914" s="68">
        <v>0</v>
      </c>
      <c r="N2914" s="68">
        <v>84432</v>
      </c>
    </row>
    <row r="2915" spans="1:14" x14ac:dyDescent="0.25">
      <c r="A2915" s="69" t="s">
        <v>411</v>
      </c>
      <c r="B2915" s="69" t="s">
        <v>412</v>
      </c>
      <c r="C2915" s="69" t="s">
        <v>218</v>
      </c>
      <c r="D2915" s="69" t="s">
        <v>219</v>
      </c>
      <c r="E2915" s="69"/>
      <c r="F2915" s="68">
        <v>39168</v>
      </c>
      <c r="G2915" s="68">
        <v>0</v>
      </c>
      <c r="H2915" s="68">
        <v>0</v>
      </c>
      <c r="I2915" s="68">
        <v>0</v>
      </c>
      <c r="J2915" s="68">
        <v>60032</v>
      </c>
      <c r="K2915" s="68">
        <v>0</v>
      </c>
      <c r="L2915" s="68">
        <v>0</v>
      </c>
      <c r="M2915" s="68">
        <v>0</v>
      </c>
      <c r="N2915" s="68">
        <v>99200</v>
      </c>
    </row>
    <row r="2916" spans="1:14" x14ac:dyDescent="0.25">
      <c r="A2916" s="69" t="s">
        <v>411</v>
      </c>
      <c r="B2916" s="69" t="s">
        <v>412</v>
      </c>
      <c r="C2916" s="69" t="s">
        <v>220</v>
      </c>
      <c r="D2916" s="69" t="s">
        <v>221</v>
      </c>
      <c r="E2916" s="69"/>
      <c r="F2916" s="68">
        <v>987856</v>
      </c>
      <c r="G2916" s="68">
        <v>0</v>
      </c>
      <c r="H2916" s="68">
        <v>0</v>
      </c>
      <c r="I2916" s="68">
        <v>0</v>
      </c>
      <c r="J2916" s="68">
        <v>0</v>
      </c>
      <c r="K2916" s="68">
        <v>0</v>
      </c>
      <c r="L2916" s="68">
        <v>0</v>
      </c>
      <c r="M2916" s="68">
        <v>0</v>
      </c>
      <c r="N2916" s="68">
        <v>987856</v>
      </c>
    </row>
    <row r="2917" spans="1:14" x14ac:dyDescent="0.25">
      <c r="A2917" s="69" t="s">
        <v>411</v>
      </c>
      <c r="B2917" s="69" t="s">
        <v>412</v>
      </c>
      <c r="C2917" s="69" t="s">
        <v>222</v>
      </c>
      <c r="D2917" s="69" t="s">
        <v>223</v>
      </c>
      <c r="E2917" s="69"/>
      <c r="F2917" s="68">
        <v>251450</v>
      </c>
      <c r="G2917" s="68">
        <v>0</v>
      </c>
      <c r="H2917" s="68">
        <v>0</v>
      </c>
      <c r="I2917" s="68">
        <v>0</v>
      </c>
      <c r="J2917" s="68">
        <v>3632</v>
      </c>
      <c r="K2917" s="68">
        <v>0</v>
      </c>
      <c r="L2917" s="68">
        <v>368</v>
      </c>
      <c r="M2917" s="68">
        <v>0</v>
      </c>
      <c r="N2917" s="68">
        <v>255450</v>
      </c>
    </row>
    <row r="2918" spans="1:14" x14ac:dyDescent="0.25">
      <c r="A2918" s="69" t="s">
        <v>411</v>
      </c>
      <c r="B2918" s="69" t="s">
        <v>412</v>
      </c>
      <c r="C2918" s="69" t="s">
        <v>224</v>
      </c>
      <c r="D2918" s="69" t="s">
        <v>225</v>
      </c>
      <c r="E2918" s="69"/>
      <c r="F2918" s="68">
        <v>0</v>
      </c>
      <c r="G2918" s="68">
        <v>0</v>
      </c>
      <c r="H2918" s="68">
        <v>0</v>
      </c>
      <c r="I2918" s="68">
        <v>0</v>
      </c>
      <c r="J2918" s="68">
        <v>0</v>
      </c>
      <c r="K2918" s="68">
        <v>0</v>
      </c>
      <c r="L2918" s="68">
        <v>0</v>
      </c>
      <c r="M2918" s="68">
        <v>0</v>
      </c>
      <c r="N2918" s="68">
        <v>0</v>
      </c>
    </row>
    <row r="2919" spans="1:14" x14ac:dyDescent="0.25">
      <c r="A2919" s="69" t="s">
        <v>411</v>
      </c>
      <c r="B2919" s="69" t="s">
        <v>412</v>
      </c>
      <c r="C2919" s="69" t="s">
        <v>226</v>
      </c>
      <c r="D2919" s="69" t="s">
        <v>227</v>
      </c>
      <c r="E2919" s="69"/>
      <c r="F2919" s="68">
        <v>2173354</v>
      </c>
      <c r="G2919" s="68">
        <v>1180960</v>
      </c>
      <c r="H2919" s="68">
        <v>233339</v>
      </c>
      <c r="I2919" s="68">
        <v>111968</v>
      </c>
      <c r="J2919" s="68">
        <v>266912</v>
      </c>
      <c r="K2919" s="68">
        <v>336528</v>
      </c>
      <c r="L2919" s="68">
        <v>62528</v>
      </c>
      <c r="M2919" s="68">
        <v>37944</v>
      </c>
      <c r="N2919" s="68">
        <v>4403533</v>
      </c>
    </row>
    <row r="2920" spans="1:14" x14ac:dyDescent="0.25">
      <c r="D2920" s="67" t="s">
        <v>228</v>
      </c>
      <c r="E2920" s="67"/>
    </row>
    <row r="2921" spans="1:14" x14ac:dyDescent="0.25">
      <c r="A2921" s="69" t="s">
        <v>411</v>
      </c>
      <c r="B2921" s="69" t="s">
        <v>412</v>
      </c>
      <c r="C2921" s="69" t="s">
        <v>229</v>
      </c>
      <c r="D2921" s="69" t="s">
        <v>230</v>
      </c>
      <c r="E2921" s="69"/>
      <c r="F2921" s="68">
        <v>0</v>
      </c>
      <c r="G2921" s="68">
        <v>0</v>
      </c>
      <c r="H2921" s="68">
        <v>0</v>
      </c>
      <c r="I2921" s="68">
        <v>0</v>
      </c>
      <c r="J2921" s="68">
        <v>0</v>
      </c>
      <c r="K2921" s="68">
        <v>0</v>
      </c>
      <c r="L2921" s="68">
        <v>0</v>
      </c>
      <c r="M2921" s="68">
        <v>0</v>
      </c>
      <c r="N2921" s="68">
        <v>0</v>
      </c>
    </row>
    <row r="2922" spans="1:14" x14ac:dyDescent="0.25">
      <c r="A2922" s="69" t="s">
        <v>411</v>
      </c>
      <c r="B2922" s="69" t="s">
        <v>412</v>
      </c>
      <c r="C2922" s="69" t="s">
        <v>231</v>
      </c>
      <c r="D2922" s="69" t="s">
        <v>232</v>
      </c>
      <c r="E2922" s="69"/>
      <c r="F2922" s="68">
        <v>0</v>
      </c>
      <c r="G2922" s="68">
        <v>0</v>
      </c>
      <c r="H2922" s="68">
        <v>0</v>
      </c>
      <c r="I2922" s="68">
        <v>0</v>
      </c>
      <c r="J2922" s="68">
        <v>0</v>
      </c>
      <c r="K2922" s="68">
        <v>0</v>
      </c>
      <c r="L2922" s="68">
        <v>0</v>
      </c>
      <c r="M2922" s="68">
        <v>0</v>
      </c>
      <c r="N2922" s="68">
        <v>0</v>
      </c>
    </row>
    <row r="2923" spans="1:14" x14ac:dyDescent="0.25">
      <c r="A2923" s="69" t="s">
        <v>411</v>
      </c>
      <c r="B2923" s="69" t="s">
        <v>412</v>
      </c>
      <c r="C2923" s="69" t="s">
        <v>233</v>
      </c>
      <c r="D2923" s="69" t="s">
        <v>234</v>
      </c>
      <c r="E2923" s="69"/>
      <c r="F2923" s="68">
        <v>0</v>
      </c>
      <c r="G2923" s="68">
        <v>0</v>
      </c>
      <c r="H2923" s="68">
        <v>0</v>
      </c>
      <c r="I2923" s="68">
        <v>0</v>
      </c>
      <c r="J2923" s="68">
        <v>0</v>
      </c>
      <c r="K2923" s="68">
        <v>0</v>
      </c>
      <c r="L2923" s="68">
        <v>0</v>
      </c>
      <c r="M2923" s="68">
        <v>0</v>
      </c>
      <c r="N2923" s="68">
        <v>0</v>
      </c>
    </row>
    <row r="2924" spans="1:14" x14ac:dyDescent="0.25">
      <c r="A2924" s="69" t="s">
        <v>411</v>
      </c>
      <c r="B2924" s="69" t="s">
        <v>412</v>
      </c>
      <c r="C2924" s="69" t="s">
        <v>235</v>
      </c>
      <c r="D2924" s="69" t="s">
        <v>236</v>
      </c>
      <c r="E2924" s="69"/>
      <c r="F2924" s="68">
        <v>0</v>
      </c>
      <c r="G2924" s="68">
        <v>0</v>
      </c>
      <c r="H2924" s="68">
        <v>0</v>
      </c>
      <c r="I2924" s="68">
        <v>0</v>
      </c>
      <c r="J2924" s="68">
        <v>0</v>
      </c>
      <c r="K2924" s="68">
        <v>0</v>
      </c>
      <c r="L2924" s="68">
        <v>0</v>
      </c>
      <c r="M2924" s="68">
        <v>0</v>
      </c>
      <c r="N2924" s="68">
        <v>0</v>
      </c>
    </row>
    <row r="2925" spans="1:14" x14ac:dyDescent="0.25">
      <c r="A2925" s="69" t="s">
        <v>411</v>
      </c>
      <c r="B2925" s="69" t="s">
        <v>412</v>
      </c>
      <c r="C2925" s="69" t="s">
        <v>237</v>
      </c>
      <c r="D2925" s="69" t="s">
        <v>238</v>
      </c>
      <c r="E2925" s="69"/>
      <c r="F2925" s="68">
        <v>0</v>
      </c>
      <c r="G2925" s="68">
        <v>0</v>
      </c>
      <c r="H2925" s="68">
        <v>0</v>
      </c>
      <c r="I2925" s="68">
        <v>0</v>
      </c>
      <c r="J2925" s="68">
        <v>0</v>
      </c>
      <c r="K2925" s="68">
        <v>0</v>
      </c>
      <c r="L2925" s="68">
        <v>0</v>
      </c>
      <c r="M2925" s="68">
        <v>0</v>
      </c>
      <c r="N2925" s="68">
        <v>0</v>
      </c>
    </row>
    <row r="2928" spans="1:14" x14ac:dyDescent="0.25">
      <c r="A2928" s="67" t="s">
        <v>413</v>
      </c>
    </row>
    <row r="2929" spans="1:14" x14ac:dyDescent="0.25">
      <c r="A2929" s="69" t="s">
        <v>0</v>
      </c>
      <c r="B2929" s="69" t="s">
        <v>162</v>
      </c>
      <c r="C2929" s="69" t="s">
        <v>115</v>
      </c>
      <c r="D2929" s="67" t="s">
        <v>129</v>
      </c>
      <c r="E2929" s="67"/>
      <c r="F2929" s="68" t="s">
        <v>163</v>
      </c>
      <c r="G2929" s="68" t="s">
        <v>164</v>
      </c>
      <c r="H2929" s="68" t="s">
        <v>165</v>
      </c>
      <c r="I2929" s="68" t="s">
        <v>166</v>
      </c>
      <c r="J2929" s="68" t="s">
        <v>167</v>
      </c>
      <c r="K2929" s="68" t="s">
        <v>168</v>
      </c>
      <c r="L2929" s="68" t="s">
        <v>169</v>
      </c>
      <c r="M2929" s="68" t="s">
        <v>170</v>
      </c>
      <c r="N2929" s="68" t="s">
        <v>1</v>
      </c>
    </row>
    <row r="2930" spans="1:14" x14ac:dyDescent="0.25">
      <c r="A2930" s="69" t="s">
        <v>414</v>
      </c>
      <c r="B2930" s="69" t="s">
        <v>415</v>
      </c>
      <c r="C2930" s="69" t="s">
        <v>172</v>
      </c>
      <c r="D2930" s="69" t="s">
        <v>173</v>
      </c>
      <c r="E2930" s="69"/>
      <c r="F2930" s="68">
        <v>2592</v>
      </c>
      <c r="G2930" s="68">
        <v>0</v>
      </c>
      <c r="H2930" s="68">
        <v>0</v>
      </c>
      <c r="I2930" s="68">
        <v>0</v>
      </c>
      <c r="J2930" s="68">
        <v>0</v>
      </c>
      <c r="K2930" s="68">
        <v>0</v>
      </c>
      <c r="L2930" s="68">
        <v>0</v>
      </c>
      <c r="M2930" s="68">
        <v>0</v>
      </c>
      <c r="N2930" s="68">
        <v>2592</v>
      </c>
    </row>
    <row r="2931" spans="1:14" x14ac:dyDescent="0.25">
      <c r="A2931" s="69" t="s">
        <v>414</v>
      </c>
      <c r="B2931" s="69" t="s">
        <v>415</v>
      </c>
      <c r="C2931" s="69" t="s">
        <v>174</v>
      </c>
      <c r="D2931" s="69" t="s">
        <v>175</v>
      </c>
      <c r="E2931" s="69"/>
      <c r="F2931" s="68">
        <v>0</v>
      </c>
      <c r="G2931" s="68">
        <v>0</v>
      </c>
      <c r="H2931" s="68">
        <v>0</v>
      </c>
      <c r="I2931" s="68">
        <v>0</v>
      </c>
      <c r="J2931" s="68">
        <v>179440</v>
      </c>
      <c r="K2931" s="68">
        <v>0</v>
      </c>
      <c r="L2931" s="68">
        <v>7997</v>
      </c>
      <c r="M2931" s="68">
        <v>0</v>
      </c>
      <c r="N2931" s="68">
        <v>187437</v>
      </c>
    </row>
    <row r="2932" spans="1:14" x14ac:dyDescent="0.25">
      <c r="A2932" s="69" t="s">
        <v>414</v>
      </c>
      <c r="B2932" s="69" t="s">
        <v>415</v>
      </c>
      <c r="C2932" s="69" t="s">
        <v>176</v>
      </c>
      <c r="D2932" s="69" t="s">
        <v>177</v>
      </c>
      <c r="E2932" s="69"/>
      <c r="F2932" s="68">
        <v>0</v>
      </c>
      <c r="G2932" s="68">
        <v>601168</v>
      </c>
      <c r="H2932" s="68">
        <v>0</v>
      </c>
      <c r="I2932" s="68">
        <v>0</v>
      </c>
      <c r="J2932" s="68">
        <v>0</v>
      </c>
      <c r="K2932" s="68">
        <v>0</v>
      </c>
      <c r="L2932" s="68">
        <v>0</v>
      </c>
      <c r="M2932" s="68">
        <v>2736</v>
      </c>
      <c r="N2932" s="68">
        <v>603904</v>
      </c>
    </row>
    <row r="2933" spans="1:14" x14ac:dyDescent="0.25">
      <c r="A2933" s="69" t="s">
        <v>414</v>
      </c>
      <c r="B2933" s="69" t="s">
        <v>415</v>
      </c>
      <c r="C2933" s="69" t="s">
        <v>178</v>
      </c>
      <c r="D2933" s="69" t="s">
        <v>179</v>
      </c>
      <c r="E2933" s="69"/>
      <c r="F2933" s="68">
        <v>112784</v>
      </c>
      <c r="G2933" s="68">
        <v>45680</v>
      </c>
      <c r="H2933" s="68">
        <v>0</v>
      </c>
      <c r="I2933" s="68">
        <v>0</v>
      </c>
      <c r="J2933" s="68">
        <v>199008</v>
      </c>
      <c r="K2933" s="68">
        <v>32496</v>
      </c>
      <c r="L2933" s="68">
        <v>3488</v>
      </c>
      <c r="M2933" s="68">
        <v>0</v>
      </c>
      <c r="N2933" s="68">
        <v>393456</v>
      </c>
    </row>
    <row r="2934" spans="1:14" x14ac:dyDescent="0.25">
      <c r="A2934" s="69" t="s">
        <v>414</v>
      </c>
      <c r="B2934" s="69" t="s">
        <v>415</v>
      </c>
      <c r="C2934" s="69" t="s">
        <v>180</v>
      </c>
      <c r="D2934" s="69" t="s">
        <v>181</v>
      </c>
      <c r="E2934" s="69"/>
      <c r="F2934" s="68">
        <v>0</v>
      </c>
      <c r="G2934" s="68">
        <v>0</v>
      </c>
      <c r="H2934" s="68">
        <v>0</v>
      </c>
      <c r="I2934" s="68">
        <v>0</v>
      </c>
      <c r="J2934" s="68">
        <v>0</v>
      </c>
      <c r="K2934" s="68">
        <v>0</v>
      </c>
      <c r="L2934" s="68">
        <v>0</v>
      </c>
      <c r="M2934" s="68">
        <v>0</v>
      </c>
      <c r="N2934" s="68">
        <v>0</v>
      </c>
    </row>
    <row r="2935" spans="1:14" x14ac:dyDescent="0.25">
      <c r="A2935" s="69" t="s">
        <v>414</v>
      </c>
      <c r="B2935" s="69" t="s">
        <v>415</v>
      </c>
      <c r="C2935" s="69" t="s">
        <v>182</v>
      </c>
      <c r="D2935" s="69" t="s">
        <v>183</v>
      </c>
      <c r="E2935" s="69"/>
      <c r="F2935" s="68">
        <v>5616</v>
      </c>
      <c r="G2935" s="68">
        <v>0</v>
      </c>
      <c r="H2935" s="68">
        <v>0</v>
      </c>
      <c r="I2935" s="68">
        <v>0</v>
      </c>
      <c r="J2935" s="68">
        <v>18928</v>
      </c>
      <c r="K2935" s="68">
        <v>0</v>
      </c>
      <c r="L2935" s="68">
        <v>33560</v>
      </c>
      <c r="M2935" s="68">
        <v>0</v>
      </c>
      <c r="N2935" s="68">
        <v>58104</v>
      </c>
    </row>
    <row r="2936" spans="1:14" x14ac:dyDescent="0.25">
      <c r="A2936" s="69" t="s">
        <v>414</v>
      </c>
      <c r="B2936" s="69" t="s">
        <v>415</v>
      </c>
      <c r="C2936" s="69" t="s">
        <v>184</v>
      </c>
      <c r="D2936" s="69" t="s">
        <v>185</v>
      </c>
      <c r="E2936" s="69"/>
      <c r="F2936" s="68">
        <v>0</v>
      </c>
      <c r="G2936" s="68">
        <v>54720</v>
      </c>
      <c r="H2936" s="68">
        <v>0</v>
      </c>
      <c r="I2936" s="68">
        <v>0</v>
      </c>
      <c r="J2936" s="68">
        <v>0</v>
      </c>
      <c r="K2936" s="68">
        <v>125232</v>
      </c>
      <c r="L2936" s="68">
        <v>0</v>
      </c>
      <c r="M2936" s="68">
        <v>664</v>
      </c>
      <c r="N2936" s="68">
        <v>180616</v>
      </c>
    </row>
    <row r="2937" spans="1:14" x14ac:dyDescent="0.25">
      <c r="A2937" s="69" t="s">
        <v>414</v>
      </c>
      <c r="B2937" s="69" t="s">
        <v>415</v>
      </c>
      <c r="C2937" s="69" t="s">
        <v>186</v>
      </c>
      <c r="D2937" s="69" t="s">
        <v>187</v>
      </c>
      <c r="E2937" s="69"/>
      <c r="F2937" s="68">
        <v>0</v>
      </c>
      <c r="G2937" s="68">
        <v>0</v>
      </c>
      <c r="H2937" s="68">
        <v>0</v>
      </c>
      <c r="I2937" s="68">
        <v>0</v>
      </c>
      <c r="J2937" s="68">
        <v>960</v>
      </c>
      <c r="K2937" s="68">
        <v>0</v>
      </c>
      <c r="L2937" s="68">
        <v>3104</v>
      </c>
      <c r="M2937" s="68">
        <v>0</v>
      </c>
      <c r="N2937" s="68">
        <v>4064</v>
      </c>
    </row>
    <row r="2938" spans="1:14" x14ac:dyDescent="0.25">
      <c r="A2938" s="69" t="s">
        <v>414</v>
      </c>
      <c r="B2938" s="69" t="s">
        <v>415</v>
      </c>
      <c r="C2938" s="69" t="s">
        <v>188</v>
      </c>
      <c r="D2938" s="69" t="s">
        <v>189</v>
      </c>
      <c r="E2938" s="69"/>
      <c r="F2938" s="68">
        <v>35952</v>
      </c>
      <c r="G2938" s="68">
        <v>14784</v>
      </c>
      <c r="H2938" s="68">
        <v>0</v>
      </c>
      <c r="I2938" s="68">
        <v>0</v>
      </c>
      <c r="J2938" s="68">
        <v>115344</v>
      </c>
      <c r="K2938" s="68">
        <v>0</v>
      </c>
      <c r="L2938" s="68">
        <v>0</v>
      </c>
      <c r="M2938" s="68">
        <v>96</v>
      </c>
      <c r="N2938" s="68">
        <v>166176</v>
      </c>
    </row>
    <row r="2939" spans="1:14" x14ac:dyDescent="0.25">
      <c r="A2939" s="69" t="s">
        <v>414</v>
      </c>
      <c r="B2939" s="69" t="s">
        <v>415</v>
      </c>
      <c r="C2939" s="69" t="s">
        <v>190</v>
      </c>
      <c r="D2939" s="69" t="s">
        <v>191</v>
      </c>
      <c r="E2939" s="69"/>
      <c r="F2939" s="68">
        <v>0</v>
      </c>
      <c r="G2939" s="68">
        <v>0</v>
      </c>
      <c r="H2939" s="68">
        <v>0</v>
      </c>
      <c r="I2939" s="68">
        <v>0</v>
      </c>
      <c r="J2939" s="68">
        <v>0</v>
      </c>
      <c r="K2939" s="68">
        <v>0</v>
      </c>
      <c r="L2939" s="68">
        <v>0</v>
      </c>
      <c r="M2939" s="68">
        <v>0</v>
      </c>
      <c r="N2939" s="68">
        <v>0</v>
      </c>
    </row>
    <row r="2940" spans="1:14" x14ac:dyDescent="0.25">
      <c r="A2940" s="69" t="s">
        <v>414</v>
      </c>
      <c r="B2940" s="69" t="s">
        <v>415</v>
      </c>
      <c r="C2940" s="69" t="s">
        <v>192</v>
      </c>
      <c r="D2940" s="69" t="s">
        <v>193</v>
      </c>
      <c r="E2940" s="69"/>
      <c r="F2940" s="68">
        <v>0</v>
      </c>
      <c r="G2940" s="68">
        <v>0</v>
      </c>
      <c r="H2940" s="68">
        <v>0</v>
      </c>
      <c r="I2940" s="68">
        <v>0</v>
      </c>
      <c r="J2940" s="68">
        <v>0</v>
      </c>
      <c r="K2940" s="68">
        <v>260112</v>
      </c>
      <c r="L2940" s="68">
        <v>0</v>
      </c>
      <c r="M2940" s="68">
        <v>9545</v>
      </c>
      <c r="N2940" s="68">
        <v>269657</v>
      </c>
    </row>
    <row r="2941" spans="1:14" x14ac:dyDescent="0.25">
      <c r="A2941" s="69" t="s">
        <v>414</v>
      </c>
      <c r="B2941" s="69" t="s">
        <v>415</v>
      </c>
      <c r="C2941" s="69" t="s">
        <v>194</v>
      </c>
      <c r="D2941" s="69" t="s">
        <v>195</v>
      </c>
      <c r="E2941" s="69"/>
      <c r="F2941" s="68">
        <v>578784</v>
      </c>
      <c r="G2941" s="68">
        <v>0</v>
      </c>
      <c r="H2941" s="68">
        <v>0</v>
      </c>
      <c r="I2941" s="68">
        <v>255979</v>
      </c>
      <c r="J2941" s="68">
        <v>0</v>
      </c>
      <c r="K2941" s="68">
        <v>0</v>
      </c>
      <c r="L2941" s="68">
        <v>0</v>
      </c>
      <c r="M2941" s="68">
        <v>0</v>
      </c>
      <c r="N2941" s="68">
        <v>834763</v>
      </c>
    </row>
    <row r="2942" spans="1:14" x14ac:dyDescent="0.25">
      <c r="A2942" s="69" t="s">
        <v>414</v>
      </c>
      <c r="B2942" s="69" t="s">
        <v>415</v>
      </c>
      <c r="C2942" s="69" t="s">
        <v>196</v>
      </c>
      <c r="D2942" s="69" t="s">
        <v>197</v>
      </c>
      <c r="E2942" s="69"/>
      <c r="F2942" s="68">
        <v>74288</v>
      </c>
      <c r="G2942" s="68">
        <v>0</v>
      </c>
      <c r="H2942" s="68">
        <v>0</v>
      </c>
      <c r="I2942" s="68">
        <v>0</v>
      </c>
      <c r="J2942" s="68">
        <v>9792</v>
      </c>
      <c r="K2942" s="68">
        <v>0</v>
      </c>
      <c r="L2942" s="68">
        <v>112</v>
      </c>
      <c r="M2942" s="68">
        <v>0</v>
      </c>
      <c r="N2942" s="68">
        <v>84192</v>
      </c>
    </row>
    <row r="2943" spans="1:14" x14ac:dyDescent="0.25">
      <c r="A2943" s="69" t="s">
        <v>414</v>
      </c>
      <c r="B2943" s="69" t="s">
        <v>415</v>
      </c>
      <c r="C2943" s="69" t="s">
        <v>198</v>
      </c>
      <c r="D2943" s="69" t="s">
        <v>199</v>
      </c>
      <c r="E2943" s="69"/>
      <c r="F2943" s="68">
        <v>0</v>
      </c>
      <c r="G2943" s="68">
        <v>0</v>
      </c>
      <c r="H2943" s="68">
        <v>0</v>
      </c>
      <c r="I2943" s="68">
        <v>0</v>
      </c>
      <c r="J2943" s="68">
        <v>0</v>
      </c>
      <c r="K2943" s="68">
        <v>139392</v>
      </c>
      <c r="L2943" s="68">
        <v>0</v>
      </c>
      <c r="M2943" s="68">
        <v>12180</v>
      </c>
      <c r="N2943" s="68">
        <v>151572</v>
      </c>
    </row>
    <row r="2944" spans="1:14" x14ac:dyDescent="0.25">
      <c r="A2944" s="69" t="s">
        <v>414</v>
      </c>
      <c r="B2944" s="69" t="s">
        <v>415</v>
      </c>
      <c r="C2944" s="69" t="s">
        <v>200</v>
      </c>
      <c r="D2944" s="69" t="s">
        <v>201</v>
      </c>
      <c r="E2944" s="69"/>
      <c r="F2944" s="68">
        <v>0</v>
      </c>
      <c r="G2944" s="68">
        <v>0</v>
      </c>
      <c r="H2944" s="68">
        <v>0</v>
      </c>
      <c r="I2944" s="68">
        <v>0</v>
      </c>
      <c r="J2944" s="68">
        <v>0</v>
      </c>
      <c r="K2944" s="68">
        <v>0</v>
      </c>
      <c r="L2944" s="68">
        <v>0</v>
      </c>
      <c r="M2944" s="68">
        <v>0</v>
      </c>
      <c r="N2944" s="68">
        <v>0</v>
      </c>
    </row>
    <row r="2945" spans="1:14" x14ac:dyDescent="0.25">
      <c r="A2945" s="69" t="s">
        <v>414</v>
      </c>
      <c r="B2945" s="69" t="s">
        <v>415</v>
      </c>
      <c r="C2945" s="69" t="s">
        <v>202</v>
      </c>
      <c r="D2945" s="69" t="s">
        <v>203</v>
      </c>
      <c r="E2945" s="69"/>
      <c r="F2945" s="68">
        <v>1632</v>
      </c>
      <c r="G2945" s="68">
        <v>0</v>
      </c>
      <c r="H2945" s="68">
        <v>0</v>
      </c>
      <c r="I2945" s="68">
        <v>0</v>
      </c>
      <c r="J2945" s="68">
        <v>21696</v>
      </c>
      <c r="K2945" s="68">
        <v>228224</v>
      </c>
      <c r="L2945" s="68">
        <v>0</v>
      </c>
      <c r="M2945" s="68">
        <v>22317</v>
      </c>
      <c r="N2945" s="68">
        <v>273869</v>
      </c>
    </row>
    <row r="2946" spans="1:14" x14ac:dyDescent="0.25">
      <c r="A2946" s="69" t="s">
        <v>414</v>
      </c>
      <c r="B2946" s="69" t="s">
        <v>415</v>
      </c>
      <c r="C2946" s="69" t="s">
        <v>204</v>
      </c>
      <c r="D2946" s="69" t="s">
        <v>205</v>
      </c>
      <c r="E2946" s="69"/>
      <c r="F2946" s="68">
        <v>0</v>
      </c>
      <c r="G2946" s="68">
        <v>0</v>
      </c>
      <c r="H2946" s="68">
        <v>0</v>
      </c>
      <c r="I2946" s="68">
        <v>0</v>
      </c>
      <c r="J2946" s="68">
        <v>0</v>
      </c>
      <c r="K2946" s="68">
        <v>0</v>
      </c>
      <c r="L2946" s="68">
        <v>0</v>
      </c>
      <c r="M2946" s="68">
        <v>0</v>
      </c>
      <c r="N2946" s="68">
        <v>0</v>
      </c>
    </row>
    <row r="2947" spans="1:14" x14ac:dyDescent="0.25">
      <c r="A2947" s="69" t="s">
        <v>414</v>
      </c>
      <c r="B2947" s="69" t="s">
        <v>415</v>
      </c>
      <c r="C2947" s="69" t="s">
        <v>206</v>
      </c>
      <c r="D2947" s="69" t="s">
        <v>207</v>
      </c>
      <c r="E2947" s="69"/>
      <c r="F2947" s="68">
        <v>0</v>
      </c>
      <c r="G2947" s="68">
        <v>0</v>
      </c>
      <c r="H2947" s="68">
        <v>0</v>
      </c>
      <c r="I2947" s="68">
        <v>0</v>
      </c>
      <c r="J2947" s="68">
        <v>0</v>
      </c>
      <c r="K2947" s="68">
        <v>11408</v>
      </c>
      <c r="L2947" s="68">
        <v>0</v>
      </c>
      <c r="M2947" s="68">
        <v>0</v>
      </c>
      <c r="N2947" s="68">
        <v>11408</v>
      </c>
    </row>
    <row r="2948" spans="1:14" x14ac:dyDescent="0.25">
      <c r="A2948" s="69" t="s">
        <v>414</v>
      </c>
      <c r="B2948" s="69" t="s">
        <v>415</v>
      </c>
      <c r="C2948" s="69" t="s">
        <v>208</v>
      </c>
      <c r="D2948" s="69" t="s">
        <v>209</v>
      </c>
      <c r="E2948" s="69"/>
      <c r="F2948" s="68">
        <v>0</v>
      </c>
      <c r="G2948" s="68">
        <v>295696</v>
      </c>
      <c r="H2948" s="68">
        <v>302801</v>
      </c>
      <c r="I2948" s="68">
        <v>0</v>
      </c>
      <c r="J2948" s="68">
        <v>0</v>
      </c>
      <c r="K2948" s="68">
        <v>512</v>
      </c>
      <c r="L2948" s="68">
        <v>0</v>
      </c>
      <c r="M2948" s="68">
        <v>288</v>
      </c>
      <c r="N2948" s="68">
        <v>599297</v>
      </c>
    </row>
    <row r="2949" spans="1:14" x14ac:dyDescent="0.25">
      <c r="A2949" s="69" t="s">
        <v>414</v>
      </c>
      <c r="B2949" s="69" t="s">
        <v>415</v>
      </c>
      <c r="C2949" s="69" t="s">
        <v>210</v>
      </c>
      <c r="D2949" s="69" t="s">
        <v>211</v>
      </c>
      <c r="E2949" s="69"/>
      <c r="F2949" s="68">
        <v>0</v>
      </c>
      <c r="G2949" s="68">
        <v>0</v>
      </c>
      <c r="H2949" s="68">
        <v>0</v>
      </c>
      <c r="I2949" s="68">
        <v>0</v>
      </c>
      <c r="J2949" s="68">
        <v>81024</v>
      </c>
      <c r="K2949" s="68">
        <v>0</v>
      </c>
      <c r="L2949" s="68">
        <v>808</v>
      </c>
      <c r="M2949" s="68">
        <v>0</v>
      </c>
      <c r="N2949" s="68">
        <v>81832</v>
      </c>
    </row>
    <row r="2950" spans="1:14" x14ac:dyDescent="0.25">
      <c r="A2950" s="69" t="s">
        <v>414</v>
      </c>
      <c r="B2950" s="69" t="s">
        <v>415</v>
      </c>
      <c r="C2950" s="69" t="s">
        <v>212</v>
      </c>
      <c r="D2950" s="69" t="s">
        <v>213</v>
      </c>
      <c r="E2950" s="69"/>
      <c r="F2950" s="68">
        <v>0</v>
      </c>
      <c r="G2950" s="68">
        <v>0</v>
      </c>
      <c r="H2950" s="68">
        <v>0</v>
      </c>
      <c r="I2950" s="68">
        <v>0</v>
      </c>
      <c r="J2950" s="68">
        <v>24608</v>
      </c>
      <c r="K2950" s="68">
        <v>0</v>
      </c>
      <c r="L2950" s="68">
        <v>96306</v>
      </c>
      <c r="M2950" s="68">
        <v>0</v>
      </c>
      <c r="N2950" s="68">
        <v>120914</v>
      </c>
    </row>
    <row r="2951" spans="1:14" x14ac:dyDescent="0.25">
      <c r="A2951" s="69" t="s">
        <v>414</v>
      </c>
      <c r="B2951" s="69" t="s">
        <v>415</v>
      </c>
      <c r="C2951" s="69" t="s">
        <v>214</v>
      </c>
      <c r="D2951" s="69" t="s">
        <v>215</v>
      </c>
      <c r="E2951" s="69"/>
      <c r="F2951" s="68">
        <v>0</v>
      </c>
      <c r="G2951" s="68">
        <v>0</v>
      </c>
      <c r="H2951" s="68">
        <v>0</v>
      </c>
      <c r="I2951" s="68">
        <v>0</v>
      </c>
      <c r="J2951" s="68">
        <v>4000</v>
      </c>
      <c r="K2951" s="68">
        <v>0</v>
      </c>
      <c r="L2951" s="68">
        <v>0</v>
      </c>
      <c r="M2951" s="68">
        <v>0</v>
      </c>
      <c r="N2951" s="68">
        <v>4000</v>
      </c>
    </row>
    <row r="2952" spans="1:14" x14ac:dyDescent="0.25">
      <c r="A2952" s="69" t="s">
        <v>414</v>
      </c>
      <c r="B2952" s="69" t="s">
        <v>415</v>
      </c>
      <c r="C2952" s="69" t="s">
        <v>216</v>
      </c>
      <c r="D2952" s="69" t="s">
        <v>217</v>
      </c>
      <c r="E2952" s="69"/>
      <c r="F2952" s="68">
        <v>83616</v>
      </c>
      <c r="G2952" s="68">
        <v>0</v>
      </c>
      <c r="H2952" s="68">
        <v>0</v>
      </c>
      <c r="I2952" s="68">
        <v>0</v>
      </c>
      <c r="J2952" s="68">
        <v>0</v>
      </c>
      <c r="K2952" s="68">
        <v>0</v>
      </c>
      <c r="L2952" s="68">
        <v>3360</v>
      </c>
      <c r="M2952" s="68">
        <v>0</v>
      </c>
      <c r="N2952" s="68">
        <v>86976</v>
      </c>
    </row>
    <row r="2953" spans="1:14" x14ac:dyDescent="0.25">
      <c r="A2953" s="69" t="s">
        <v>414</v>
      </c>
      <c r="B2953" s="69" t="s">
        <v>415</v>
      </c>
      <c r="C2953" s="69" t="s">
        <v>218</v>
      </c>
      <c r="D2953" s="69" t="s">
        <v>219</v>
      </c>
      <c r="E2953" s="69"/>
      <c r="F2953" s="68">
        <v>31344</v>
      </c>
      <c r="G2953" s="68">
        <v>0</v>
      </c>
      <c r="H2953" s="68">
        <v>0</v>
      </c>
      <c r="I2953" s="68">
        <v>0</v>
      </c>
      <c r="J2953" s="68">
        <v>0</v>
      </c>
      <c r="K2953" s="68">
        <v>0</v>
      </c>
      <c r="L2953" s="68">
        <v>11793</v>
      </c>
      <c r="M2953" s="68">
        <v>0</v>
      </c>
      <c r="N2953" s="68">
        <v>43137</v>
      </c>
    </row>
    <row r="2954" spans="1:14" x14ac:dyDescent="0.25">
      <c r="A2954" s="69" t="s">
        <v>414</v>
      </c>
      <c r="B2954" s="69" t="s">
        <v>415</v>
      </c>
      <c r="C2954" s="69" t="s">
        <v>220</v>
      </c>
      <c r="D2954" s="69" t="s">
        <v>221</v>
      </c>
      <c r="E2954" s="69"/>
      <c r="F2954" s="68">
        <v>863152</v>
      </c>
      <c r="G2954" s="68">
        <v>0</v>
      </c>
      <c r="H2954" s="68">
        <v>0</v>
      </c>
      <c r="I2954" s="68">
        <v>0</v>
      </c>
      <c r="J2954" s="68">
        <v>0</v>
      </c>
      <c r="K2954" s="68">
        <v>0</v>
      </c>
      <c r="L2954" s="68">
        <v>0</v>
      </c>
      <c r="M2954" s="68">
        <v>0</v>
      </c>
      <c r="N2954" s="68">
        <v>863152</v>
      </c>
    </row>
    <row r="2955" spans="1:14" x14ac:dyDescent="0.25">
      <c r="A2955" s="69" t="s">
        <v>414</v>
      </c>
      <c r="B2955" s="69" t="s">
        <v>415</v>
      </c>
      <c r="C2955" s="69" t="s">
        <v>222</v>
      </c>
      <c r="D2955" s="69" t="s">
        <v>223</v>
      </c>
      <c r="E2955" s="69"/>
      <c r="F2955" s="68">
        <v>188176</v>
      </c>
      <c r="G2955" s="68">
        <v>0</v>
      </c>
      <c r="H2955" s="68">
        <v>0</v>
      </c>
      <c r="I2955" s="68">
        <v>0</v>
      </c>
      <c r="J2955" s="68">
        <v>57440</v>
      </c>
      <c r="K2955" s="68">
        <v>0</v>
      </c>
      <c r="L2955" s="68">
        <v>0</v>
      </c>
      <c r="M2955" s="68">
        <v>0</v>
      </c>
      <c r="N2955" s="68">
        <v>245616</v>
      </c>
    </row>
    <row r="2956" spans="1:14" x14ac:dyDescent="0.25">
      <c r="A2956" s="69" t="s">
        <v>414</v>
      </c>
      <c r="B2956" s="69" t="s">
        <v>415</v>
      </c>
      <c r="C2956" s="69" t="s">
        <v>224</v>
      </c>
      <c r="D2956" s="69" t="s">
        <v>225</v>
      </c>
      <c r="E2956" s="69"/>
      <c r="F2956" s="68">
        <v>0</v>
      </c>
      <c r="G2956" s="68">
        <v>0</v>
      </c>
      <c r="H2956" s="68">
        <v>0</v>
      </c>
      <c r="I2956" s="68">
        <v>0</v>
      </c>
      <c r="J2956" s="68">
        <v>0</v>
      </c>
      <c r="K2956" s="68">
        <v>0</v>
      </c>
      <c r="L2956" s="68">
        <v>0</v>
      </c>
      <c r="M2956" s="68">
        <v>0</v>
      </c>
      <c r="N2956" s="68">
        <v>0</v>
      </c>
    </row>
    <row r="2957" spans="1:14" x14ac:dyDescent="0.25">
      <c r="A2957" s="69" t="s">
        <v>414</v>
      </c>
      <c r="B2957" s="69" t="s">
        <v>415</v>
      </c>
      <c r="C2957" s="69" t="s">
        <v>226</v>
      </c>
      <c r="D2957" s="69" t="s">
        <v>227</v>
      </c>
      <c r="E2957" s="69"/>
      <c r="F2957" s="68">
        <v>1977936</v>
      </c>
      <c r="G2957" s="68">
        <v>1012048</v>
      </c>
      <c r="H2957" s="68">
        <v>302801</v>
      </c>
      <c r="I2957" s="68">
        <v>255979</v>
      </c>
      <c r="J2957" s="68">
        <v>712240</v>
      </c>
      <c r="K2957" s="68">
        <v>797376</v>
      </c>
      <c r="L2957" s="68">
        <v>160528</v>
      </c>
      <c r="M2957" s="68">
        <v>47826</v>
      </c>
      <c r="N2957" s="68">
        <v>5266734</v>
      </c>
    </row>
    <row r="2958" spans="1:14" x14ac:dyDescent="0.25">
      <c r="D2958" s="67" t="s">
        <v>228</v>
      </c>
      <c r="E2958" s="67"/>
    </row>
    <row r="2959" spans="1:14" x14ac:dyDescent="0.25">
      <c r="A2959" s="69" t="s">
        <v>414</v>
      </c>
      <c r="B2959" s="69" t="s">
        <v>415</v>
      </c>
      <c r="C2959" s="69" t="s">
        <v>229</v>
      </c>
      <c r="D2959" s="69" t="s">
        <v>230</v>
      </c>
      <c r="E2959" s="69"/>
      <c r="F2959" s="68">
        <v>0</v>
      </c>
      <c r="G2959" s="68">
        <v>0</v>
      </c>
      <c r="H2959" s="68">
        <v>0</v>
      </c>
      <c r="I2959" s="68">
        <v>0</v>
      </c>
      <c r="J2959" s="68">
        <v>0</v>
      </c>
      <c r="K2959" s="68">
        <v>0</v>
      </c>
      <c r="L2959" s="68">
        <v>0</v>
      </c>
      <c r="M2959" s="68">
        <v>0</v>
      </c>
      <c r="N2959" s="68">
        <v>0</v>
      </c>
    </row>
    <row r="2960" spans="1:14" x14ac:dyDescent="0.25">
      <c r="A2960" s="69" t="s">
        <v>414</v>
      </c>
      <c r="B2960" s="69" t="s">
        <v>415</v>
      </c>
      <c r="C2960" s="69" t="s">
        <v>231</v>
      </c>
      <c r="D2960" s="69" t="s">
        <v>232</v>
      </c>
      <c r="E2960" s="69"/>
      <c r="F2960" s="68">
        <v>0</v>
      </c>
      <c r="G2960" s="68">
        <v>0</v>
      </c>
      <c r="H2960" s="68">
        <v>0</v>
      </c>
      <c r="I2960" s="68">
        <v>0</v>
      </c>
      <c r="J2960" s="68">
        <v>0</v>
      </c>
      <c r="K2960" s="68">
        <v>0</v>
      </c>
      <c r="L2960" s="68">
        <v>0</v>
      </c>
      <c r="M2960" s="68">
        <v>0</v>
      </c>
      <c r="N2960" s="68">
        <v>0</v>
      </c>
    </row>
    <row r="2961" spans="1:14" x14ac:dyDescent="0.25">
      <c r="A2961" s="69" t="s">
        <v>414</v>
      </c>
      <c r="B2961" s="69" t="s">
        <v>415</v>
      </c>
      <c r="C2961" s="69" t="s">
        <v>233</v>
      </c>
      <c r="D2961" s="69" t="s">
        <v>234</v>
      </c>
      <c r="E2961" s="69"/>
      <c r="F2961" s="68">
        <v>0</v>
      </c>
      <c r="G2961" s="68">
        <v>0</v>
      </c>
      <c r="H2961" s="68">
        <v>0</v>
      </c>
      <c r="I2961" s="68">
        <v>0</v>
      </c>
      <c r="J2961" s="68">
        <v>0</v>
      </c>
      <c r="K2961" s="68">
        <v>0</v>
      </c>
      <c r="L2961" s="68">
        <v>0</v>
      </c>
      <c r="M2961" s="68">
        <v>0</v>
      </c>
      <c r="N2961" s="68">
        <v>0</v>
      </c>
    </row>
    <row r="2962" spans="1:14" x14ac:dyDescent="0.25">
      <c r="A2962" s="69" t="s">
        <v>414</v>
      </c>
      <c r="B2962" s="69" t="s">
        <v>415</v>
      </c>
      <c r="C2962" s="69" t="s">
        <v>235</v>
      </c>
      <c r="D2962" s="69" t="s">
        <v>236</v>
      </c>
      <c r="E2962" s="69"/>
      <c r="F2962" s="68">
        <v>0</v>
      </c>
      <c r="G2962" s="68">
        <v>0</v>
      </c>
      <c r="H2962" s="68">
        <v>0</v>
      </c>
      <c r="I2962" s="68">
        <v>0</v>
      </c>
      <c r="J2962" s="68">
        <v>0</v>
      </c>
      <c r="K2962" s="68">
        <v>0</v>
      </c>
      <c r="L2962" s="68">
        <v>0</v>
      </c>
      <c r="M2962" s="68">
        <v>0</v>
      </c>
      <c r="N2962" s="68">
        <v>0</v>
      </c>
    </row>
    <row r="2963" spans="1:14" x14ac:dyDescent="0.25">
      <c r="A2963" s="69" t="s">
        <v>414</v>
      </c>
      <c r="B2963" s="69" t="s">
        <v>415</v>
      </c>
      <c r="C2963" s="69" t="s">
        <v>237</v>
      </c>
      <c r="D2963" s="69" t="s">
        <v>238</v>
      </c>
      <c r="E2963" s="69"/>
      <c r="F2963" s="68">
        <v>0</v>
      </c>
      <c r="G2963" s="68">
        <v>0</v>
      </c>
      <c r="H2963" s="68">
        <v>0</v>
      </c>
      <c r="I2963" s="68">
        <v>0</v>
      </c>
      <c r="J2963" s="68">
        <v>0</v>
      </c>
      <c r="K2963" s="68">
        <v>0</v>
      </c>
      <c r="L2963" s="68">
        <v>0</v>
      </c>
      <c r="M2963" s="68">
        <v>0</v>
      </c>
      <c r="N2963" s="68">
        <v>0</v>
      </c>
    </row>
    <row r="2966" spans="1:14" x14ac:dyDescent="0.25">
      <c r="A2966" s="67" t="s">
        <v>416</v>
      </c>
    </row>
    <row r="2967" spans="1:14" x14ac:dyDescent="0.25">
      <c r="A2967" s="69" t="s">
        <v>0</v>
      </c>
      <c r="B2967" s="69" t="s">
        <v>162</v>
      </c>
      <c r="C2967" s="69" t="s">
        <v>115</v>
      </c>
      <c r="D2967" s="67" t="s">
        <v>129</v>
      </c>
      <c r="E2967" s="67"/>
      <c r="F2967" s="68" t="s">
        <v>163</v>
      </c>
      <c r="G2967" s="68" t="s">
        <v>164</v>
      </c>
      <c r="H2967" s="68" t="s">
        <v>165</v>
      </c>
      <c r="I2967" s="68" t="s">
        <v>166</v>
      </c>
      <c r="J2967" s="68" t="s">
        <v>167</v>
      </c>
      <c r="K2967" s="68" t="s">
        <v>168</v>
      </c>
      <c r="L2967" s="68" t="s">
        <v>169</v>
      </c>
      <c r="M2967" s="68" t="s">
        <v>170</v>
      </c>
      <c r="N2967" s="68" t="s">
        <v>1</v>
      </c>
    </row>
    <row r="2968" spans="1:14" x14ac:dyDescent="0.25">
      <c r="A2968" s="69" t="s">
        <v>417</v>
      </c>
      <c r="B2968" s="69" t="s">
        <v>418</v>
      </c>
      <c r="C2968" s="69" t="s">
        <v>172</v>
      </c>
      <c r="D2968" s="69" t="s">
        <v>173</v>
      </c>
      <c r="E2968" s="69"/>
      <c r="F2968" s="68">
        <v>5664</v>
      </c>
      <c r="G2968" s="68">
        <v>0</v>
      </c>
      <c r="H2968" s="68">
        <v>0</v>
      </c>
      <c r="I2968" s="68">
        <v>0</v>
      </c>
      <c r="J2968" s="68">
        <v>0</v>
      </c>
      <c r="K2968" s="68">
        <v>0</v>
      </c>
      <c r="L2968" s="68">
        <v>1348</v>
      </c>
      <c r="M2968" s="68">
        <v>0</v>
      </c>
      <c r="N2968" s="68">
        <v>7012</v>
      </c>
    </row>
    <row r="2969" spans="1:14" x14ac:dyDescent="0.25">
      <c r="A2969" s="69" t="s">
        <v>417</v>
      </c>
      <c r="B2969" s="69" t="s">
        <v>418</v>
      </c>
      <c r="C2969" s="69" t="s">
        <v>174</v>
      </c>
      <c r="D2969" s="69" t="s">
        <v>175</v>
      </c>
      <c r="E2969" s="69"/>
      <c r="F2969" s="68">
        <v>0</v>
      </c>
      <c r="G2969" s="68">
        <v>0</v>
      </c>
      <c r="H2969" s="68">
        <v>0</v>
      </c>
      <c r="I2969" s="68">
        <v>0</v>
      </c>
      <c r="J2969" s="68">
        <v>0</v>
      </c>
      <c r="K2969" s="68">
        <v>0</v>
      </c>
      <c r="L2969" s="68">
        <v>0</v>
      </c>
      <c r="M2969" s="68">
        <v>0</v>
      </c>
      <c r="N2969" s="68">
        <v>0</v>
      </c>
    </row>
    <row r="2970" spans="1:14" x14ac:dyDescent="0.25">
      <c r="A2970" s="69" t="s">
        <v>417</v>
      </c>
      <c r="B2970" s="69" t="s">
        <v>418</v>
      </c>
      <c r="C2970" s="69" t="s">
        <v>176</v>
      </c>
      <c r="D2970" s="69" t="s">
        <v>177</v>
      </c>
      <c r="E2970" s="69"/>
      <c r="F2970" s="68">
        <v>0</v>
      </c>
      <c r="G2970" s="68">
        <v>439488</v>
      </c>
      <c r="H2970" s="68">
        <v>0</v>
      </c>
      <c r="I2970" s="68">
        <v>0</v>
      </c>
      <c r="J2970" s="68">
        <v>0</v>
      </c>
      <c r="K2970" s="68">
        <v>0</v>
      </c>
      <c r="L2970" s="68">
        <v>0</v>
      </c>
      <c r="M2970" s="68">
        <v>0</v>
      </c>
      <c r="N2970" s="68">
        <v>439488</v>
      </c>
    </row>
    <row r="2971" spans="1:14" x14ac:dyDescent="0.25">
      <c r="A2971" s="69" t="s">
        <v>417</v>
      </c>
      <c r="B2971" s="69" t="s">
        <v>418</v>
      </c>
      <c r="C2971" s="69" t="s">
        <v>178</v>
      </c>
      <c r="D2971" s="69" t="s">
        <v>179</v>
      </c>
      <c r="E2971" s="69"/>
      <c r="F2971" s="68">
        <v>55728</v>
      </c>
      <c r="G2971" s="68">
        <v>12720</v>
      </c>
      <c r="H2971" s="68">
        <v>0</v>
      </c>
      <c r="I2971" s="68">
        <v>0</v>
      </c>
      <c r="J2971" s="68">
        <v>102000</v>
      </c>
      <c r="K2971" s="68">
        <v>18704</v>
      </c>
      <c r="L2971" s="68">
        <v>7016</v>
      </c>
      <c r="M2971" s="68">
        <v>352</v>
      </c>
      <c r="N2971" s="68">
        <v>196520</v>
      </c>
    </row>
    <row r="2972" spans="1:14" x14ac:dyDescent="0.25">
      <c r="A2972" s="69" t="s">
        <v>417</v>
      </c>
      <c r="B2972" s="69" t="s">
        <v>418</v>
      </c>
      <c r="C2972" s="69" t="s">
        <v>180</v>
      </c>
      <c r="D2972" s="69" t="s">
        <v>181</v>
      </c>
      <c r="E2972" s="69"/>
      <c r="F2972" s="68">
        <v>0</v>
      </c>
      <c r="G2972" s="68">
        <v>0</v>
      </c>
      <c r="H2972" s="68">
        <v>0</v>
      </c>
      <c r="I2972" s="68">
        <v>0</v>
      </c>
      <c r="J2972" s="68">
        <v>0</v>
      </c>
      <c r="K2972" s="68">
        <v>0</v>
      </c>
      <c r="L2972" s="68">
        <v>0</v>
      </c>
      <c r="M2972" s="68">
        <v>0</v>
      </c>
      <c r="N2972" s="68">
        <v>0</v>
      </c>
    </row>
    <row r="2973" spans="1:14" x14ac:dyDescent="0.25">
      <c r="A2973" s="69" t="s">
        <v>417</v>
      </c>
      <c r="B2973" s="69" t="s">
        <v>418</v>
      </c>
      <c r="C2973" s="69" t="s">
        <v>182</v>
      </c>
      <c r="D2973" s="69" t="s">
        <v>183</v>
      </c>
      <c r="E2973" s="69"/>
      <c r="F2973" s="68">
        <v>0</v>
      </c>
      <c r="G2973" s="68">
        <v>0</v>
      </c>
      <c r="H2973" s="68">
        <v>0</v>
      </c>
      <c r="I2973" s="68">
        <v>0</v>
      </c>
      <c r="J2973" s="68">
        <v>0</v>
      </c>
      <c r="K2973" s="68">
        <v>0</v>
      </c>
      <c r="L2973" s="68">
        <v>480</v>
      </c>
      <c r="M2973" s="68">
        <v>0</v>
      </c>
      <c r="N2973" s="68">
        <v>480</v>
      </c>
    </row>
    <row r="2974" spans="1:14" x14ac:dyDescent="0.25">
      <c r="A2974" s="69" t="s">
        <v>417</v>
      </c>
      <c r="B2974" s="69" t="s">
        <v>418</v>
      </c>
      <c r="C2974" s="69" t="s">
        <v>184</v>
      </c>
      <c r="D2974" s="69" t="s">
        <v>185</v>
      </c>
      <c r="E2974" s="69"/>
      <c r="F2974" s="68">
        <v>0</v>
      </c>
      <c r="G2974" s="68">
        <v>23680</v>
      </c>
      <c r="H2974" s="68">
        <v>0</v>
      </c>
      <c r="I2974" s="68">
        <v>0</v>
      </c>
      <c r="J2974" s="68">
        <v>0</v>
      </c>
      <c r="K2974" s="68">
        <v>24960</v>
      </c>
      <c r="L2974" s="68">
        <v>0</v>
      </c>
      <c r="M2974" s="68">
        <v>3416</v>
      </c>
      <c r="N2974" s="68">
        <v>52056</v>
      </c>
    </row>
    <row r="2975" spans="1:14" x14ac:dyDescent="0.25">
      <c r="A2975" s="69" t="s">
        <v>417</v>
      </c>
      <c r="B2975" s="69" t="s">
        <v>418</v>
      </c>
      <c r="C2975" s="69" t="s">
        <v>186</v>
      </c>
      <c r="D2975" s="69" t="s">
        <v>187</v>
      </c>
      <c r="E2975" s="69"/>
      <c r="F2975" s="68">
        <v>0</v>
      </c>
      <c r="G2975" s="68">
        <v>0</v>
      </c>
      <c r="H2975" s="68">
        <v>0</v>
      </c>
      <c r="I2975" s="68">
        <v>0</v>
      </c>
      <c r="J2975" s="68">
        <v>26880</v>
      </c>
      <c r="K2975" s="68">
        <v>0</v>
      </c>
      <c r="L2975" s="68">
        <v>1040</v>
      </c>
      <c r="M2975" s="68">
        <v>0</v>
      </c>
      <c r="N2975" s="68">
        <v>27920</v>
      </c>
    </row>
    <row r="2976" spans="1:14" x14ac:dyDescent="0.25">
      <c r="A2976" s="69" t="s">
        <v>417</v>
      </c>
      <c r="B2976" s="69" t="s">
        <v>418</v>
      </c>
      <c r="C2976" s="69" t="s">
        <v>188</v>
      </c>
      <c r="D2976" s="69" t="s">
        <v>189</v>
      </c>
      <c r="E2976" s="69"/>
      <c r="F2976" s="68">
        <v>16272</v>
      </c>
      <c r="G2976" s="68">
        <v>10624</v>
      </c>
      <c r="H2976" s="68">
        <v>0</v>
      </c>
      <c r="I2976" s="68">
        <v>0</v>
      </c>
      <c r="J2976" s="68">
        <v>0</v>
      </c>
      <c r="K2976" s="68">
        <v>0</v>
      </c>
      <c r="L2976" s="68">
        <v>0</v>
      </c>
      <c r="M2976" s="68">
        <v>0</v>
      </c>
      <c r="N2976" s="68">
        <v>26896</v>
      </c>
    </row>
    <row r="2977" spans="1:14" x14ac:dyDescent="0.25">
      <c r="A2977" s="69" t="s">
        <v>417</v>
      </c>
      <c r="B2977" s="69" t="s">
        <v>418</v>
      </c>
      <c r="C2977" s="69" t="s">
        <v>190</v>
      </c>
      <c r="D2977" s="69" t="s">
        <v>191</v>
      </c>
      <c r="E2977" s="69"/>
      <c r="F2977" s="68">
        <v>0</v>
      </c>
      <c r="G2977" s="68">
        <v>0</v>
      </c>
      <c r="H2977" s="68">
        <v>0</v>
      </c>
      <c r="I2977" s="68">
        <v>0</v>
      </c>
      <c r="J2977" s="68">
        <v>0</v>
      </c>
      <c r="K2977" s="68">
        <v>0</v>
      </c>
      <c r="L2977" s="68">
        <v>0</v>
      </c>
      <c r="M2977" s="68">
        <v>0</v>
      </c>
      <c r="N2977" s="68">
        <v>0</v>
      </c>
    </row>
    <row r="2978" spans="1:14" x14ac:dyDescent="0.25">
      <c r="A2978" s="69" t="s">
        <v>417</v>
      </c>
      <c r="B2978" s="69" t="s">
        <v>418</v>
      </c>
      <c r="C2978" s="69" t="s">
        <v>192</v>
      </c>
      <c r="D2978" s="69" t="s">
        <v>193</v>
      </c>
      <c r="E2978" s="69"/>
      <c r="F2978" s="68">
        <v>0</v>
      </c>
      <c r="G2978" s="68">
        <v>0</v>
      </c>
      <c r="H2978" s="68">
        <v>0</v>
      </c>
      <c r="I2978" s="68">
        <v>0</v>
      </c>
      <c r="J2978" s="68">
        <v>0</v>
      </c>
      <c r="K2978" s="68">
        <v>3328</v>
      </c>
      <c r="L2978" s="68">
        <v>0</v>
      </c>
      <c r="M2978" s="68">
        <v>128</v>
      </c>
      <c r="N2978" s="68">
        <v>3456</v>
      </c>
    </row>
    <row r="2979" spans="1:14" x14ac:dyDescent="0.25">
      <c r="A2979" s="69" t="s">
        <v>417</v>
      </c>
      <c r="B2979" s="69" t="s">
        <v>418</v>
      </c>
      <c r="C2979" s="69" t="s">
        <v>194</v>
      </c>
      <c r="D2979" s="69" t="s">
        <v>195</v>
      </c>
      <c r="E2979" s="69"/>
      <c r="F2979" s="68">
        <v>319296</v>
      </c>
      <c r="G2979" s="68">
        <v>0</v>
      </c>
      <c r="H2979" s="68">
        <v>0</v>
      </c>
      <c r="I2979" s="68">
        <v>61056</v>
      </c>
      <c r="J2979" s="68">
        <v>0</v>
      </c>
      <c r="K2979" s="68">
        <v>0</v>
      </c>
      <c r="L2979" s="68">
        <v>0</v>
      </c>
      <c r="M2979" s="68">
        <v>0</v>
      </c>
      <c r="N2979" s="68">
        <v>380352</v>
      </c>
    </row>
    <row r="2980" spans="1:14" x14ac:dyDescent="0.25">
      <c r="A2980" s="69" t="s">
        <v>417</v>
      </c>
      <c r="B2980" s="69" t="s">
        <v>418</v>
      </c>
      <c r="C2980" s="69" t="s">
        <v>196</v>
      </c>
      <c r="D2980" s="69" t="s">
        <v>197</v>
      </c>
      <c r="E2980" s="69"/>
      <c r="F2980" s="68">
        <v>49968</v>
      </c>
      <c r="G2980" s="68">
        <v>0</v>
      </c>
      <c r="H2980" s="68">
        <v>0</v>
      </c>
      <c r="I2980" s="68">
        <v>0</v>
      </c>
      <c r="J2980" s="68">
        <v>0</v>
      </c>
      <c r="K2980" s="68">
        <v>0</v>
      </c>
      <c r="L2980" s="68">
        <v>0</v>
      </c>
      <c r="M2980" s="68">
        <v>0</v>
      </c>
      <c r="N2980" s="68">
        <v>49968</v>
      </c>
    </row>
    <row r="2981" spans="1:14" x14ac:dyDescent="0.25">
      <c r="A2981" s="69" t="s">
        <v>417</v>
      </c>
      <c r="B2981" s="69" t="s">
        <v>418</v>
      </c>
      <c r="C2981" s="69" t="s">
        <v>198</v>
      </c>
      <c r="D2981" s="69" t="s">
        <v>199</v>
      </c>
      <c r="E2981" s="69"/>
      <c r="F2981" s="68">
        <v>0</v>
      </c>
      <c r="G2981" s="68">
        <v>0</v>
      </c>
      <c r="H2981" s="68">
        <v>0</v>
      </c>
      <c r="I2981" s="68">
        <v>0</v>
      </c>
      <c r="J2981" s="68">
        <v>0</v>
      </c>
      <c r="K2981" s="68">
        <v>63488</v>
      </c>
      <c r="L2981" s="68">
        <v>0</v>
      </c>
      <c r="M2981" s="68">
        <v>11824</v>
      </c>
      <c r="N2981" s="68">
        <v>75312</v>
      </c>
    </row>
    <row r="2982" spans="1:14" x14ac:dyDescent="0.25">
      <c r="A2982" s="69" t="s">
        <v>417</v>
      </c>
      <c r="B2982" s="69" t="s">
        <v>418</v>
      </c>
      <c r="C2982" s="69" t="s">
        <v>200</v>
      </c>
      <c r="D2982" s="69" t="s">
        <v>201</v>
      </c>
      <c r="E2982" s="69"/>
      <c r="F2982" s="68">
        <v>0</v>
      </c>
      <c r="G2982" s="68">
        <v>0</v>
      </c>
      <c r="H2982" s="68">
        <v>0</v>
      </c>
      <c r="I2982" s="68">
        <v>0</v>
      </c>
      <c r="J2982" s="68">
        <v>0</v>
      </c>
      <c r="K2982" s="68">
        <v>0</v>
      </c>
      <c r="L2982" s="68">
        <v>0</v>
      </c>
      <c r="M2982" s="68">
        <v>0</v>
      </c>
      <c r="N2982" s="68">
        <v>0</v>
      </c>
    </row>
    <row r="2983" spans="1:14" x14ac:dyDescent="0.25">
      <c r="A2983" s="69" t="s">
        <v>417</v>
      </c>
      <c r="B2983" s="69" t="s">
        <v>418</v>
      </c>
      <c r="C2983" s="69" t="s">
        <v>202</v>
      </c>
      <c r="D2983" s="69" t="s">
        <v>203</v>
      </c>
      <c r="E2983" s="69"/>
      <c r="F2983" s="68">
        <v>336</v>
      </c>
      <c r="G2983" s="68">
        <v>0</v>
      </c>
      <c r="H2983" s="68">
        <v>0</v>
      </c>
      <c r="I2983" s="68">
        <v>0</v>
      </c>
      <c r="J2983" s="68">
        <v>0</v>
      </c>
      <c r="K2983" s="68">
        <v>119568</v>
      </c>
      <c r="L2983" s="68">
        <v>0</v>
      </c>
      <c r="M2983" s="68">
        <v>10661</v>
      </c>
      <c r="N2983" s="68">
        <v>130565</v>
      </c>
    </row>
    <row r="2984" spans="1:14" x14ac:dyDescent="0.25">
      <c r="A2984" s="69" t="s">
        <v>417</v>
      </c>
      <c r="B2984" s="69" t="s">
        <v>418</v>
      </c>
      <c r="C2984" s="69" t="s">
        <v>204</v>
      </c>
      <c r="D2984" s="69" t="s">
        <v>205</v>
      </c>
      <c r="E2984" s="69"/>
      <c r="F2984" s="68">
        <v>0</v>
      </c>
      <c r="G2984" s="68">
        <v>0</v>
      </c>
      <c r="H2984" s="68">
        <v>0</v>
      </c>
      <c r="I2984" s="68">
        <v>0</v>
      </c>
      <c r="J2984" s="68">
        <v>0</v>
      </c>
      <c r="K2984" s="68">
        <v>0</v>
      </c>
      <c r="L2984" s="68">
        <v>0</v>
      </c>
      <c r="M2984" s="68">
        <v>0</v>
      </c>
      <c r="N2984" s="68">
        <v>0</v>
      </c>
    </row>
    <row r="2985" spans="1:14" x14ac:dyDescent="0.25">
      <c r="A2985" s="69" t="s">
        <v>417</v>
      </c>
      <c r="B2985" s="69" t="s">
        <v>418</v>
      </c>
      <c r="C2985" s="69" t="s">
        <v>206</v>
      </c>
      <c r="D2985" s="69" t="s">
        <v>207</v>
      </c>
      <c r="E2985" s="69"/>
      <c r="F2985" s="68">
        <v>0</v>
      </c>
      <c r="G2985" s="68">
        <v>0</v>
      </c>
      <c r="H2985" s="68">
        <v>0</v>
      </c>
      <c r="I2985" s="68">
        <v>0</v>
      </c>
      <c r="J2985" s="68">
        <v>0</v>
      </c>
      <c r="K2985" s="68">
        <v>18096</v>
      </c>
      <c r="L2985" s="68">
        <v>0</v>
      </c>
      <c r="M2985" s="68">
        <v>0</v>
      </c>
      <c r="N2985" s="68">
        <v>18096</v>
      </c>
    </row>
    <row r="2986" spans="1:14" x14ac:dyDescent="0.25">
      <c r="A2986" s="69" t="s">
        <v>417</v>
      </c>
      <c r="B2986" s="69" t="s">
        <v>418</v>
      </c>
      <c r="C2986" s="69" t="s">
        <v>208</v>
      </c>
      <c r="D2986" s="69" t="s">
        <v>209</v>
      </c>
      <c r="E2986" s="69"/>
      <c r="F2986" s="68">
        <v>0</v>
      </c>
      <c r="G2986" s="68">
        <v>223216</v>
      </c>
      <c r="H2986" s="68">
        <v>120992</v>
      </c>
      <c r="I2986" s="68">
        <v>0</v>
      </c>
      <c r="J2986" s="68">
        <v>0</v>
      </c>
      <c r="K2986" s="68">
        <v>0</v>
      </c>
      <c r="L2986" s="68">
        <v>0</v>
      </c>
      <c r="M2986" s="68">
        <v>0</v>
      </c>
      <c r="N2986" s="68">
        <v>344208</v>
      </c>
    </row>
    <row r="2987" spans="1:14" x14ac:dyDescent="0.25">
      <c r="A2987" s="69" t="s">
        <v>417</v>
      </c>
      <c r="B2987" s="69" t="s">
        <v>418</v>
      </c>
      <c r="C2987" s="69" t="s">
        <v>210</v>
      </c>
      <c r="D2987" s="69" t="s">
        <v>211</v>
      </c>
      <c r="E2987" s="69"/>
      <c r="F2987" s="68">
        <v>0</v>
      </c>
      <c r="G2987" s="68">
        <v>0</v>
      </c>
      <c r="H2987" s="68">
        <v>0</v>
      </c>
      <c r="I2987" s="68">
        <v>0</v>
      </c>
      <c r="J2987" s="68">
        <v>0</v>
      </c>
      <c r="K2987" s="68">
        <v>0</v>
      </c>
      <c r="L2987" s="68">
        <v>0</v>
      </c>
      <c r="M2987" s="68">
        <v>0</v>
      </c>
      <c r="N2987" s="68">
        <v>0</v>
      </c>
    </row>
    <row r="2988" spans="1:14" x14ac:dyDescent="0.25">
      <c r="A2988" s="69" t="s">
        <v>417</v>
      </c>
      <c r="B2988" s="69" t="s">
        <v>418</v>
      </c>
      <c r="C2988" s="69" t="s">
        <v>212</v>
      </c>
      <c r="D2988" s="69" t="s">
        <v>213</v>
      </c>
      <c r="E2988" s="69"/>
      <c r="F2988" s="68">
        <v>0</v>
      </c>
      <c r="G2988" s="68">
        <v>0</v>
      </c>
      <c r="H2988" s="68">
        <v>0</v>
      </c>
      <c r="I2988" s="68">
        <v>0</v>
      </c>
      <c r="J2988" s="68">
        <v>0</v>
      </c>
      <c r="K2988" s="68">
        <v>0</v>
      </c>
      <c r="L2988" s="68">
        <v>0</v>
      </c>
      <c r="M2988" s="68">
        <v>0</v>
      </c>
      <c r="N2988" s="68">
        <v>0</v>
      </c>
    </row>
    <row r="2989" spans="1:14" x14ac:dyDescent="0.25">
      <c r="A2989" s="69" t="s">
        <v>417</v>
      </c>
      <c r="B2989" s="69" t="s">
        <v>418</v>
      </c>
      <c r="C2989" s="69" t="s">
        <v>214</v>
      </c>
      <c r="D2989" s="69" t="s">
        <v>215</v>
      </c>
      <c r="E2989" s="69"/>
      <c r="F2989" s="68">
        <v>0</v>
      </c>
      <c r="G2989" s="68">
        <v>0</v>
      </c>
      <c r="H2989" s="68">
        <v>0</v>
      </c>
      <c r="I2989" s="68">
        <v>0</v>
      </c>
      <c r="J2989" s="68">
        <v>1440</v>
      </c>
      <c r="K2989" s="68">
        <v>0</v>
      </c>
      <c r="L2989" s="68">
        <v>0</v>
      </c>
      <c r="M2989" s="68">
        <v>0</v>
      </c>
      <c r="N2989" s="68">
        <v>1440</v>
      </c>
    </row>
    <row r="2990" spans="1:14" x14ac:dyDescent="0.25">
      <c r="A2990" s="69" t="s">
        <v>417</v>
      </c>
      <c r="B2990" s="69" t="s">
        <v>418</v>
      </c>
      <c r="C2990" s="69" t="s">
        <v>216</v>
      </c>
      <c r="D2990" s="69" t="s">
        <v>217</v>
      </c>
      <c r="E2990" s="69"/>
      <c r="F2990" s="68">
        <v>28272</v>
      </c>
      <c r="G2990" s="68">
        <v>0</v>
      </c>
      <c r="H2990" s="68">
        <v>0</v>
      </c>
      <c r="I2990" s="68">
        <v>0</v>
      </c>
      <c r="J2990" s="68">
        <v>0</v>
      </c>
      <c r="K2990" s="68">
        <v>0</v>
      </c>
      <c r="L2990" s="68">
        <v>992</v>
      </c>
      <c r="M2990" s="68">
        <v>0</v>
      </c>
      <c r="N2990" s="68">
        <v>29264</v>
      </c>
    </row>
    <row r="2991" spans="1:14" x14ac:dyDescent="0.25">
      <c r="A2991" s="69" t="s">
        <v>417</v>
      </c>
      <c r="B2991" s="69" t="s">
        <v>418</v>
      </c>
      <c r="C2991" s="69" t="s">
        <v>218</v>
      </c>
      <c r="D2991" s="69" t="s">
        <v>219</v>
      </c>
      <c r="E2991" s="69"/>
      <c r="F2991" s="68">
        <v>18960</v>
      </c>
      <c r="G2991" s="68">
        <v>0</v>
      </c>
      <c r="H2991" s="68">
        <v>0</v>
      </c>
      <c r="I2991" s="68">
        <v>0</v>
      </c>
      <c r="J2991" s="68">
        <v>0</v>
      </c>
      <c r="K2991" s="68">
        <v>0</v>
      </c>
      <c r="L2991" s="68">
        <v>0</v>
      </c>
      <c r="M2991" s="68">
        <v>0</v>
      </c>
      <c r="N2991" s="68">
        <v>18960</v>
      </c>
    </row>
    <row r="2992" spans="1:14" x14ac:dyDescent="0.25">
      <c r="A2992" s="69" t="s">
        <v>417</v>
      </c>
      <c r="B2992" s="69" t="s">
        <v>418</v>
      </c>
      <c r="C2992" s="69" t="s">
        <v>220</v>
      </c>
      <c r="D2992" s="69" t="s">
        <v>221</v>
      </c>
      <c r="E2992" s="69"/>
      <c r="F2992" s="68">
        <v>539840</v>
      </c>
      <c r="G2992" s="68">
        <v>0</v>
      </c>
      <c r="H2992" s="68">
        <v>0</v>
      </c>
      <c r="I2992" s="68">
        <v>0</v>
      </c>
      <c r="J2992" s="68">
        <v>0</v>
      </c>
      <c r="K2992" s="68">
        <v>0</v>
      </c>
      <c r="L2992" s="68">
        <v>0</v>
      </c>
      <c r="M2992" s="68">
        <v>0</v>
      </c>
      <c r="N2992" s="68">
        <v>539840</v>
      </c>
    </row>
    <row r="2993" spans="1:14" x14ac:dyDescent="0.25">
      <c r="A2993" s="69" t="s">
        <v>417</v>
      </c>
      <c r="B2993" s="69" t="s">
        <v>418</v>
      </c>
      <c r="C2993" s="69" t="s">
        <v>222</v>
      </c>
      <c r="D2993" s="69" t="s">
        <v>223</v>
      </c>
      <c r="E2993" s="69"/>
      <c r="F2993" s="68">
        <v>81736</v>
      </c>
      <c r="G2993" s="68">
        <v>0</v>
      </c>
      <c r="H2993" s="68">
        <v>0</v>
      </c>
      <c r="I2993" s="68">
        <v>0</v>
      </c>
      <c r="J2993" s="68">
        <v>5472</v>
      </c>
      <c r="K2993" s="68">
        <v>0</v>
      </c>
      <c r="L2993" s="68">
        <v>0</v>
      </c>
      <c r="M2993" s="68">
        <v>0</v>
      </c>
      <c r="N2993" s="68">
        <v>87208</v>
      </c>
    </row>
    <row r="2994" spans="1:14" x14ac:dyDescent="0.25">
      <c r="A2994" s="69" t="s">
        <v>417</v>
      </c>
      <c r="B2994" s="69" t="s">
        <v>418</v>
      </c>
      <c r="C2994" s="69" t="s">
        <v>224</v>
      </c>
      <c r="D2994" s="69" t="s">
        <v>225</v>
      </c>
      <c r="E2994" s="69"/>
      <c r="F2994" s="68">
        <v>0</v>
      </c>
      <c r="G2994" s="68">
        <v>0</v>
      </c>
      <c r="H2994" s="68">
        <v>0</v>
      </c>
      <c r="I2994" s="68">
        <v>0</v>
      </c>
      <c r="J2994" s="68">
        <v>0</v>
      </c>
      <c r="K2994" s="68">
        <v>0</v>
      </c>
      <c r="L2994" s="68">
        <v>0</v>
      </c>
      <c r="M2994" s="68">
        <v>0</v>
      </c>
      <c r="N2994" s="68">
        <v>0</v>
      </c>
    </row>
    <row r="2995" spans="1:14" x14ac:dyDescent="0.25">
      <c r="A2995" s="69" t="s">
        <v>417</v>
      </c>
      <c r="B2995" s="69" t="s">
        <v>418</v>
      </c>
      <c r="C2995" s="69" t="s">
        <v>226</v>
      </c>
      <c r="D2995" s="69" t="s">
        <v>227</v>
      </c>
      <c r="E2995" s="69"/>
      <c r="F2995" s="68">
        <v>1116072</v>
      </c>
      <c r="G2995" s="68">
        <v>709728</v>
      </c>
      <c r="H2995" s="68">
        <v>120992</v>
      </c>
      <c r="I2995" s="68">
        <v>61056</v>
      </c>
      <c r="J2995" s="68">
        <v>135792</v>
      </c>
      <c r="K2995" s="68">
        <v>248144</v>
      </c>
      <c r="L2995" s="68">
        <v>10876</v>
      </c>
      <c r="M2995" s="68">
        <v>26381</v>
      </c>
      <c r="N2995" s="68">
        <v>2429041</v>
      </c>
    </row>
    <row r="2996" spans="1:14" x14ac:dyDescent="0.25">
      <c r="D2996" s="67" t="s">
        <v>228</v>
      </c>
      <c r="E2996" s="67"/>
    </row>
    <row r="2997" spans="1:14" x14ac:dyDescent="0.25">
      <c r="A2997" s="69" t="s">
        <v>417</v>
      </c>
      <c r="B2997" s="69" t="s">
        <v>418</v>
      </c>
      <c r="C2997" s="69" t="s">
        <v>229</v>
      </c>
      <c r="D2997" s="69" t="s">
        <v>230</v>
      </c>
      <c r="E2997" s="69"/>
      <c r="F2997" s="68">
        <v>0</v>
      </c>
      <c r="G2997" s="68">
        <v>0</v>
      </c>
      <c r="H2997" s="68">
        <v>0</v>
      </c>
      <c r="I2997" s="68">
        <v>0</v>
      </c>
      <c r="J2997" s="68">
        <v>0</v>
      </c>
      <c r="K2997" s="68">
        <v>0</v>
      </c>
      <c r="L2997" s="68">
        <v>0</v>
      </c>
      <c r="M2997" s="68">
        <v>0</v>
      </c>
      <c r="N2997" s="68">
        <v>0</v>
      </c>
    </row>
    <row r="2998" spans="1:14" x14ac:dyDescent="0.25">
      <c r="A2998" s="69" t="s">
        <v>417</v>
      </c>
      <c r="B2998" s="69" t="s">
        <v>418</v>
      </c>
      <c r="C2998" s="69" t="s">
        <v>231</v>
      </c>
      <c r="D2998" s="69" t="s">
        <v>232</v>
      </c>
      <c r="E2998" s="69"/>
      <c r="F2998" s="68">
        <v>0</v>
      </c>
      <c r="G2998" s="68">
        <v>0</v>
      </c>
      <c r="H2998" s="68">
        <v>0</v>
      </c>
      <c r="I2998" s="68">
        <v>0</v>
      </c>
      <c r="J2998" s="68">
        <v>0</v>
      </c>
      <c r="K2998" s="68">
        <v>0</v>
      </c>
      <c r="L2998" s="68">
        <v>0</v>
      </c>
      <c r="M2998" s="68">
        <v>0</v>
      </c>
      <c r="N2998" s="68">
        <v>0</v>
      </c>
    </row>
    <row r="2999" spans="1:14" x14ac:dyDescent="0.25">
      <c r="A2999" s="69" t="s">
        <v>417</v>
      </c>
      <c r="B2999" s="69" t="s">
        <v>418</v>
      </c>
      <c r="C2999" s="69" t="s">
        <v>233</v>
      </c>
      <c r="D2999" s="69" t="s">
        <v>234</v>
      </c>
      <c r="E2999" s="69"/>
      <c r="F2999" s="68">
        <v>0</v>
      </c>
      <c r="G2999" s="68">
        <v>0</v>
      </c>
      <c r="H2999" s="68">
        <v>0</v>
      </c>
      <c r="I2999" s="68">
        <v>0</v>
      </c>
      <c r="J2999" s="68">
        <v>0</v>
      </c>
      <c r="K2999" s="68">
        <v>0</v>
      </c>
      <c r="L2999" s="68">
        <v>0</v>
      </c>
      <c r="M2999" s="68">
        <v>0</v>
      </c>
      <c r="N2999" s="68">
        <v>0</v>
      </c>
    </row>
    <row r="3000" spans="1:14" x14ac:dyDescent="0.25">
      <c r="A3000" s="69" t="s">
        <v>417</v>
      </c>
      <c r="B3000" s="69" t="s">
        <v>418</v>
      </c>
      <c r="C3000" s="69" t="s">
        <v>235</v>
      </c>
      <c r="D3000" s="69" t="s">
        <v>236</v>
      </c>
      <c r="E3000" s="69"/>
      <c r="F3000" s="68">
        <v>0</v>
      </c>
      <c r="G3000" s="68">
        <v>0</v>
      </c>
      <c r="H3000" s="68">
        <v>0</v>
      </c>
      <c r="I3000" s="68">
        <v>0</v>
      </c>
      <c r="J3000" s="68">
        <v>0</v>
      </c>
      <c r="K3000" s="68">
        <v>0</v>
      </c>
      <c r="L3000" s="68">
        <v>0</v>
      </c>
      <c r="M3000" s="68">
        <v>0</v>
      </c>
      <c r="N3000" s="68">
        <v>0</v>
      </c>
    </row>
    <row r="3001" spans="1:14" x14ac:dyDescent="0.25">
      <c r="A3001" s="69" t="s">
        <v>417</v>
      </c>
      <c r="B3001" s="69" t="s">
        <v>418</v>
      </c>
      <c r="C3001" s="69" t="s">
        <v>237</v>
      </c>
      <c r="D3001" s="69" t="s">
        <v>238</v>
      </c>
      <c r="E3001" s="69"/>
      <c r="F3001" s="68">
        <v>0</v>
      </c>
      <c r="G3001" s="68">
        <v>0</v>
      </c>
      <c r="H3001" s="68">
        <v>0</v>
      </c>
      <c r="I3001" s="68">
        <v>0</v>
      </c>
      <c r="J3001" s="68">
        <v>0</v>
      </c>
      <c r="K3001" s="68">
        <v>0</v>
      </c>
      <c r="L3001" s="68">
        <v>0</v>
      </c>
      <c r="M3001" s="68">
        <v>0</v>
      </c>
      <c r="N3001" s="68">
        <v>0</v>
      </c>
    </row>
    <row r="3004" spans="1:14" x14ac:dyDescent="0.25">
      <c r="A3004" s="67" t="s">
        <v>419</v>
      </c>
    </row>
    <row r="3005" spans="1:14" x14ac:dyDescent="0.25">
      <c r="A3005" s="69" t="s">
        <v>0</v>
      </c>
      <c r="B3005" s="69" t="s">
        <v>162</v>
      </c>
      <c r="C3005" s="69" t="s">
        <v>115</v>
      </c>
      <c r="D3005" s="67" t="s">
        <v>129</v>
      </c>
      <c r="E3005" s="67"/>
      <c r="F3005" s="68" t="s">
        <v>163</v>
      </c>
      <c r="G3005" s="68" t="s">
        <v>164</v>
      </c>
      <c r="H3005" s="68" t="s">
        <v>165</v>
      </c>
      <c r="I3005" s="68" t="s">
        <v>166</v>
      </c>
      <c r="J3005" s="68" t="s">
        <v>167</v>
      </c>
      <c r="K3005" s="68" t="s">
        <v>168</v>
      </c>
      <c r="L3005" s="68" t="s">
        <v>169</v>
      </c>
      <c r="M3005" s="68" t="s">
        <v>170</v>
      </c>
      <c r="N3005" s="68" t="s">
        <v>1</v>
      </c>
    </row>
    <row r="3006" spans="1:14" x14ac:dyDescent="0.25">
      <c r="A3006" s="69" t="s">
        <v>420</v>
      </c>
      <c r="B3006" s="69" t="s">
        <v>421</v>
      </c>
      <c r="C3006" s="69" t="s">
        <v>172</v>
      </c>
      <c r="D3006" s="69" t="s">
        <v>173</v>
      </c>
      <c r="E3006" s="69"/>
      <c r="F3006" s="68">
        <v>14880</v>
      </c>
      <c r="G3006" s="68">
        <v>0</v>
      </c>
      <c r="H3006" s="68">
        <v>0</v>
      </c>
      <c r="I3006" s="68">
        <v>0</v>
      </c>
      <c r="J3006" s="68">
        <v>0</v>
      </c>
      <c r="K3006" s="68">
        <v>0</v>
      </c>
      <c r="L3006" s="68">
        <v>0</v>
      </c>
      <c r="M3006" s="68">
        <v>0</v>
      </c>
      <c r="N3006" s="68">
        <v>14880</v>
      </c>
    </row>
    <row r="3007" spans="1:14" x14ac:dyDescent="0.25">
      <c r="A3007" s="69" t="s">
        <v>420</v>
      </c>
      <c r="B3007" s="69" t="s">
        <v>421</v>
      </c>
      <c r="C3007" s="69" t="s">
        <v>174</v>
      </c>
      <c r="D3007" s="69" t="s">
        <v>175</v>
      </c>
      <c r="E3007" s="69"/>
      <c r="F3007" s="68">
        <v>0</v>
      </c>
      <c r="G3007" s="68">
        <v>0</v>
      </c>
      <c r="H3007" s="68">
        <v>0</v>
      </c>
      <c r="I3007" s="68">
        <v>0</v>
      </c>
      <c r="J3007" s="68">
        <v>9024</v>
      </c>
      <c r="K3007" s="68">
        <v>0</v>
      </c>
      <c r="L3007" s="68">
        <v>4856</v>
      </c>
      <c r="M3007" s="68">
        <v>0</v>
      </c>
      <c r="N3007" s="68">
        <v>13880</v>
      </c>
    </row>
    <row r="3008" spans="1:14" x14ac:dyDescent="0.25">
      <c r="A3008" s="69" t="s">
        <v>420</v>
      </c>
      <c r="B3008" s="69" t="s">
        <v>421</v>
      </c>
      <c r="C3008" s="69" t="s">
        <v>176</v>
      </c>
      <c r="D3008" s="69" t="s">
        <v>177</v>
      </c>
      <c r="E3008" s="69"/>
      <c r="F3008" s="68">
        <v>0</v>
      </c>
      <c r="G3008" s="68">
        <v>622720</v>
      </c>
      <c r="H3008" s="68">
        <v>0</v>
      </c>
      <c r="I3008" s="68">
        <v>0</v>
      </c>
      <c r="J3008" s="68">
        <v>0</v>
      </c>
      <c r="K3008" s="68">
        <v>0</v>
      </c>
      <c r="L3008" s="68">
        <v>0</v>
      </c>
      <c r="M3008" s="68">
        <v>0</v>
      </c>
      <c r="N3008" s="68">
        <v>622720</v>
      </c>
    </row>
    <row r="3009" spans="1:14" x14ac:dyDescent="0.25">
      <c r="A3009" s="69" t="s">
        <v>420</v>
      </c>
      <c r="B3009" s="69" t="s">
        <v>421</v>
      </c>
      <c r="C3009" s="69" t="s">
        <v>178</v>
      </c>
      <c r="D3009" s="69" t="s">
        <v>179</v>
      </c>
      <c r="E3009" s="69"/>
      <c r="F3009" s="68">
        <v>96048</v>
      </c>
      <c r="G3009" s="68">
        <v>46640</v>
      </c>
      <c r="H3009" s="68">
        <v>0</v>
      </c>
      <c r="I3009" s="68">
        <v>0</v>
      </c>
      <c r="J3009" s="68">
        <v>51072</v>
      </c>
      <c r="K3009" s="68">
        <v>0</v>
      </c>
      <c r="L3009" s="68">
        <v>3487</v>
      </c>
      <c r="M3009" s="68">
        <v>0</v>
      </c>
      <c r="N3009" s="68">
        <v>197247</v>
      </c>
    </row>
    <row r="3010" spans="1:14" x14ac:dyDescent="0.25">
      <c r="A3010" s="69" t="s">
        <v>420</v>
      </c>
      <c r="B3010" s="69" t="s">
        <v>421</v>
      </c>
      <c r="C3010" s="69" t="s">
        <v>180</v>
      </c>
      <c r="D3010" s="69" t="s">
        <v>181</v>
      </c>
      <c r="E3010" s="69"/>
      <c r="F3010" s="68">
        <v>0</v>
      </c>
      <c r="G3010" s="68">
        <v>0</v>
      </c>
      <c r="H3010" s="68">
        <v>0</v>
      </c>
      <c r="I3010" s="68">
        <v>0</v>
      </c>
      <c r="J3010" s="68">
        <v>0</v>
      </c>
      <c r="K3010" s="68">
        <v>0</v>
      </c>
      <c r="L3010" s="68">
        <v>0</v>
      </c>
      <c r="M3010" s="68">
        <v>0</v>
      </c>
      <c r="N3010" s="68">
        <v>0</v>
      </c>
    </row>
    <row r="3011" spans="1:14" x14ac:dyDescent="0.25">
      <c r="A3011" s="69" t="s">
        <v>420</v>
      </c>
      <c r="B3011" s="69" t="s">
        <v>421</v>
      </c>
      <c r="C3011" s="69" t="s">
        <v>182</v>
      </c>
      <c r="D3011" s="69" t="s">
        <v>183</v>
      </c>
      <c r="E3011" s="69"/>
      <c r="F3011" s="68">
        <v>0</v>
      </c>
      <c r="G3011" s="68">
        <v>0</v>
      </c>
      <c r="H3011" s="68">
        <v>0</v>
      </c>
      <c r="I3011" s="68">
        <v>0</v>
      </c>
      <c r="J3011" s="68">
        <v>0</v>
      </c>
      <c r="K3011" s="68">
        <v>0</v>
      </c>
      <c r="L3011" s="68">
        <v>0</v>
      </c>
      <c r="M3011" s="68">
        <v>0</v>
      </c>
      <c r="N3011" s="68">
        <v>0</v>
      </c>
    </row>
    <row r="3012" spans="1:14" x14ac:dyDescent="0.25">
      <c r="A3012" s="69" t="s">
        <v>420</v>
      </c>
      <c r="B3012" s="69" t="s">
        <v>421</v>
      </c>
      <c r="C3012" s="69" t="s">
        <v>184</v>
      </c>
      <c r="D3012" s="69" t="s">
        <v>185</v>
      </c>
      <c r="E3012" s="69"/>
      <c r="F3012" s="68">
        <v>0</v>
      </c>
      <c r="G3012" s="68">
        <v>53120</v>
      </c>
      <c r="H3012" s="68">
        <v>0</v>
      </c>
      <c r="I3012" s="68">
        <v>0</v>
      </c>
      <c r="J3012" s="68">
        <v>0</v>
      </c>
      <c r="K3012" s="68">
        <v>38960</v>
      </c>
      <c r="L3012" s="68">
        <v>0</v>
      </c>
      <c r="M3012" s="68">
        <v>600</v>
      </c>
      <c r="N3012" s="68">
        <v>92680</v>
      </c>
    </row>
    <row r="3013" spans="1:14" x14ac:dyDescent="0.25">
      <c r="A3013" s="69" t="s">
        <v>420</v>
      </c>
      <c r="B3013" s="69" t="s">
        <v>421</v>
      </c>
      <c r="C3013" s="69" t="s">
        <v>186</v>
      </c>
      <c r="D3013" s="69" t="s">
        <v>187</v>
      </c>
      <c r="E3013" s="69"/>
      <c r="F3013" s="68">
        <v>0</v>
      </c>
      <c r="G3013" s="68">
        <v>0</v>
      </c>
      <c r="H3013" s="68">
        <v>0</v>
      </c>
      <c r="I3013" s="68">
        <v>0</v>
      </c>
      <c r="J3013" s="68">
        <v>0</v>
      </c>
      <c r="K3013" s="68">
        <v>0</v>
      </c>
      <c r="L3013" s="68">
        <v>656</v>
      </c>
      <c r="M3013" s="68">
        <v>0</v>
      </c>
      <c r="N3013" s="68">
        <v>656</v>
      </c>
    </row>
    <row r="3014" spans="1:14" x14ac:dyDescent="0.25">
      <c r="A3014" s="69" t="s">
        <v>420</v>
      </c>
      <c r="B3014" s="69" t="s">
        <v>421</v>
      </c>
      <c r="C3014" s="69" t="s">
        <v>188</v>
      </c>
      <c r="D3014" s="69" t="s">
        <v>189</v>
      </c>
      <c r="E3014" s="69"/>
      <c r="F3014" s="68">
        <v>16992</v>
      </c>
      <c r="G3014" s="68">
        <v>10944</v>
      </c>
      <c r="H3014" s="68">
        <v>0</v>
      </c>
      <c r="I3014" s="68">
        <v>0</v>
      </c>
      <c r="J3014" s="68">
        <v>0</v>
      </c>
      <c r="K3014" s="68">
        <v>0</v>
      </c>
      <c r="L3014" s="68">
        <v>0</v>
      </c>
      <c r="M3014" s="68">
        <v>0</v>
      </c>
      <c r="N3014" s="68">
        <v>27936</v>
      </c>
    </row>
    <row r="3015" spans="1:14" x14ac:dyDescent="0.25">
      <c r="A3015" s="69" t="s">
        <v>420</v>
      </c>
      <c r="B3015" s="69" t="s">
        <v>421</v>
      </c>
      <c r="C3015" s="69" t="s">
        <v>190</v>
      </c>
      <c r="D3015" s="69" t="s">
        <v>191</v>
      </c>
      <c r="E3015" s="69"/>
      <c r="F3015" s="68">
        <v>0</v>
      </c>
      <c r="G3015" s="68">
        <v>15872</v>
      </c>
      <c r="H3015" s="68">
        <v>0</v>
      </c>
      <c r="I3015" s="68">
        <v>0</v>
      </c>
      <c r="J3015" s="68">
        <v>0</v>
      </c>
      <c r="K3015" s="68">
        <v>1824</v>
      </c>
      <c r="L3015" s="68">
        <v>0</v>
      </c>
      <c r="M3015" s="68">
        <v>0</v>
      </c>
      <c r="N3015" s="68">
        <v>17696</v>
      </c>
    </row>
    <row r="3016" spans="1:14" x14ac:dyDescent="0.25">
      <c r="A3016" s="69" t="s">
        <v>420</v>
      </c>
      <c r="B3016" s="69" t="s">
        <v>421</v>
      </c>
      <c r="C3016" s="69" t="s">
        <v>192</v>
      </c>
      <c r="D3016" s="69" t="s">
        <v>193</v>
      </c>
      <c r="E3016" s="69"/>
      <c r="F3016" s="68">
        <v>0</v>
      </c>
      <c r="G3016" s="68">
        <v>7104</v>
      </c>
      <c r="H3016" s="68">
        <v>0</v>
      </c>
      <c r="I3016" s="68">
        <v>0</v>
      </c>
      <c r="J3016" s="68">
        <v>0</v>
      </c>
      <c r="K3016" s="68">
        <v>37248</v>
      </c>
      <c r="L3016" s="68">
        <v>0</v>
      </c>
      <c r="M3016" s="68">
        <v>11052</v>
      </c>
      <c r="N3016" s="68">
        <v>55404</v>
      </c>
    </row>
    <row r="3017" spans="1:14" x14ac:dyDescent="0.25">
      <c r="A3017" s="69" t="s">
        <v>420</v>
      </c>
      <c r="B3017" s="69" t="s">
        <v>421</v>
      </c>
      <c r="C3017" s="69" t="s">
        <v>194</v>
      </c>
      <c r="D3017" s="69" t="s">
        <v>195</v>
      </c>
      <c r="E3017" s="69"/>
      <c r="F3017" s="68">
        <v>566640</v>
      </c>
      <c r="G3017" s="68">
        <v>0</v>
      </c>
      <c r="H3017" s="68">
        <v>0</v>
      </c>
      <c r="I3017" s="68">
        <v>114336</v>
      </c>
      <c r="J3017" s="68">
        <v>0</v>
      </c>
      <c r="K3017" s="68">
        <v>0</v>
      </c>
      <c r="L3017" s="68">
        <v>0</v>
      </c>
      <c r="M3017" s="68">
        <v>0</v>
      </c>
      <c r="N3017" s="68">
        <v>680976</v>
      </c>
    </row>
    <row r="3018" spans="1:14" x14ac:dyDescent="0.25">
      <c r="A3018" s="69" t="s">
        <v>420</v>
      </c>
      <c r="B3018" s="69" t="s">
        <v>421</v>
      </c>
      <c r="C3018" s="69" t="s">
        <v>196</v>
      </c>
      <c r="D3018" s="69" t="s">
        <v>197</v>
      </c>
      <c r="E3018" s="69"/>
      <c r="F3018" s="68">
        <v>40672</v>
      </c>
      <c r="G3018" s="68">
        <v>0</v>
      </c>
      <c r="H3018" s="68">
        <v>0</v>
      </c>
      <c r="I3018" s="68">
        <v>0</v>
      </c>
      <c r="J3018" s="68">
        <v>0</v>
      </c>
      <c r="K3018" s="68">
        <v>0</v>
      </c>
      <c r="L3018" s="68">
        <v>0</v>
      </c>
      <c r="M3018" s="68">
        <v>0</v>
      </c>
      <c r="N3018" s="68">
        <v>40672</v>
      </c>
    </row>
    <row r="3019" spans="1:14" x14ac:dyDescent="0.25">
      <c r="A3019" s="69" t="s">
        <v>420</v>
      </c>
      <c r="B3019" s="69" t="s">
        <v>421</v>
      </c>
      <c r="C3019" s="69" t="s">
        <v>198</v>
      </c>
      <c r="D3019" s="69" t="s">
        <v>199</v>
      </c>
      <c r="E3019" s="69"/>
      <c r="F3019" s="68">
        <v>0</v>
      </c>
      <c r="G3019" s="68">
        <v>0</v>
      </c>
      <c r="H3019" s="68">
        <v>0</v>
      </c>
      <c r="I3019" s="68">
        <v>0</v>
      </c>
      <c r="J3019" s="68">
        <v>0</v>
      </c>
      <c r="K3019" s="68">
        <v>0</v>
      </c>
      <c r="L3019" s="68">
        <v>0</v>
      </c>
      <c r="M3019" s="68">
        <v>0</v>
      </c>
      <c r="N3019" s="68">
        <v>0</v>
      </c>
    </row>
    <row r="3020" spans="1:14" x14ac:dyDescent="0.25">
      <c r="A3020" s="69" t="s">
        <v>420</v>
      </c>
      <c r="B3020" s="69" t="s">
        <v>421</v>
      </c>
      <c r="C3020" s="69" t="s">
        <v>200</v>
      </c>
      <c r="D3020" s="69" t="s">
        <v>201</v>
      </c>
      <c r="E3020" s="69"/>
      <c r="F3020" s="68">
        <v>0</v>
      </c>
      <c r="G3020" s="68">
        <v>0</v>
      </c>
      <c r="H3020" s="68">
        <v>0</v>
      </c>
      <c r="I3020" s="68">
        <v>0</v>
      </c>
      <c r="J3020" s="68">
        <v>0</v>
      </c>
      <c r="K3020" s="68">
        <v>0</v>
      </c>
      <c r="L3020" s="68">
        <v>0</v>
      </c>
      <c r="M3020" s="68">
        <v>0</v>
      </c>
      <c r="N3020" s="68">
        <v>0</v>
      </c>
    </row>
    <row r="3021" spans="1:14" x14ac:dyDescent="0.25">
      <c r="A3021" s="69" t="s">
        <v>420</v>
      </c>
      <c r="B3021" s="69" t="s">
        <v>421</v>
      </c>
      <c r="C3021" s="69" t="s">
        <v>202</v>
      </c>
      <c r="D3021" s="69" t="s">
        <v>203</v>
      </c>
      <c r="E3021" s="69"/>
      <c r="F3021" s="68">
        <v>3504</v>
      </c>
      <c r="G3021" s="68">
        <v>0</v>
      </c>
      <c r="H3021" s="68">
        <v>0</v>
      </c>
      <c r="I3021" s="68">
        <v>0</v>
      </c>
      <c r="J3021" s="68">
        <v>0</v>
      </c>
      <c r="K3021" s="68">
        <v>0</v>
      </c>
      <c r="L3021" s="68">
        <v>0</v>
      </c>
      <c r="M3021" s="68">
        <v>0</v>
      </c>
      <c r="N3021" s="68">
        <v>3504</v>
      </c>
    </row>
    <row r="3022" spans="1:14" x14ac:dyDescent="0.25">
      <c r="A3022" s="69" t="s">
        <v>420</v>
      </c>
      <c r="B3022" s="69" t="s">
        <v>421</v>
      </c>
      <c r="C3022" s="69" t="s">
        <v>204</v>
      </c>
      <c r="D3022" s="69" t="s">
        <v>205</v>
      </c>
      <c r="E3022" s="69"/>
      <c r="F3022" s="68">
        <v>0</v>
      </c>
      <c r="G3022" s="68">
        <v>0</v>
      </c>
      <c r="H3022" s="68">
        <v>0</v>
      </c>
      <c r="I3022" s="68">
        <v>0</v>
      </c>
      <c r="J3022" s="68">
        <v>0</v>
      </c>
      <c r="K3022" s="68">
        <v>0</v>
      </c>
      <c r="L3022" s="68">
        <v>0</v>
      </c>
      <c r="M3022" s="68">
        <v>0</v>
      </c>
      <c r="N3022" s="68">
        <v>0</v>
      </c>
    </row>
    <row r="3023" spans="1:14" x14ac:dyDescent="0.25">
      <c r="A3023" s="69" t="s">
        <v>420</v>
      </c>
      <c r="B3023" s="69" t="s">
        <v>421</v>
      </c>
      <c r="C3023" s="69" t="s">
        <v>206</v>
      </c>
      <c r="D3023" s="69" t="s">
        <v>207</v>
      </c>
      <c r="E3023" s="69"/>
      <c r="F3023" s="68">
        <v>0</v>
      </c>
      <c r="G3023" s="68">
        <v>0</v>
      </c>
      <c r="H3023" s="68">
        <v>0</v>
      </c>
      <c r="I3023" s="68">
        <v>0</v>
      </c>
      <c r="J3023" s="68">
        <v>0</v>
      </c>
      <c r="K3023" s="68">
        <v>0</v>
      </c>
      <c r="L3023" s="68">
        <v>0</v>
      </c>
      <c r="M3023" s="68">
        <v>0</v>
      </c>
      <c r="N3023" s="68">
        <v>0</v>
      </c>
    </row>
    <row r="3024" spans="1:14" x14ac:dyDescent="0.25">
      <c r="A3024" s="69" t="s">
        <v>420</v>
      </c>
      <c r="B3024" s="69" t="s">
        <v>421</v>
      </c>
      <c r="C3024" s="69" t="s">
        <v>208</v>
      </c>
      <c r="D3024" s="69" t="s">
        <v>209</v>
      </c>
      <c r="E3024" s="69"/>
      <c r="F3024" s="68">
        <v>0</v>
      </c>
      <c r="G3024" s="68">
        <v>358096</v>
      </c>
      <c r="H3024" s="68">
        <v>175339</v>
      </c>
      <c r="I3024" s="68">
        <v>0</v>
      </c>
      <c r="J3024" s="68">
        <v>0</v>
      </c>
      <c r="K3024" s="68">
        <v>0</v>
      </c>
      <c r="L3024" s="68">
        <v>0</v>
      </c>
      <c r="M3024" s="68">
        <v>112</v>
      </c>
      <c r="N3024" s="68">
        <v>533547</v>
      </c>
    </row>
    <row r="3025" spans="1:14" x14ac:dyDescent="0.25">
      <c r="A3025" s="69" t="s">
        <v>420</v>
      </c>
      <c r="B3025" s="69" t="s">
        <v>421</v>
      </c>
      <c r="C3025" s="69" t="s">
        <v>210</v>
      </c>
      <c r="D3025" s="69" t="s">
        <v>211</v>
      </c>
      <c r="E3025" s="69"/>
      <c r="F3025" s="68">
        <v>0</v>
      </c>
      <c r="G3025" s="68">
        <v>0</v>
      </c>
      <c r="H3025" s="68">
        <v>0</v>
      </c>
      <c r="I3025" s="68">
        <v>0</v>
      </c>
      <c r="J3025" s="68">
        <v>0</v>
      </c>
      <c r="K3025" s="68">
        <v>0</v>
      </c>
      <c r="L3025" s="68">
        <v>0</v>
      </c>
      <c r="M3025" s="68">
        <v>0</v>
      </c>
      <c r="N3025" s="68">
        <v>0</v>
      </c>
    </row>
    <row r="3026" spans="1:14" x14ac:dyDescent="0.25">
      <c r="A3026" s="69" t="s">
        <v>420</v>
      </c>
      <c r="B3026" s="69" t="s">
        <v>421</v>
      </c>
      <c r="C3026" s="69" t="s">
        <v>212</v>
      </c>
      <c r="D3026" s="69" t="s">
        <v>213</v>
      </c>
      <c r="E3026" s="69"/>
      <c r="F3026" s="68">
        <v>0</v>
      </c>
      <c r="G3026" s="68">
        <v>0</v>
      </c>
      <c r="H3026" s="68">
        <v>0</v>
      </c>
      <c r="I3026" s="68">
        <v>0</v>
      </c>
      <c r="J3026" s="68">
        <v>0</v>
      </c>
      <c r="K3026" s="68">
        <v>0</v>
      </c>
      <c r="L3026" s="68">
        <v>48</v>
      </c>
      <c r="M3026" s="68">
        <v>0</v>
      </c>
      <c r="N3026" s="68">
        <v>48</v>
      </c>
    </row>
    <row r="3027" spans="1:14" x14ac:dyDescent="0.25">
      <c r="A3027" s="69" t="s">
        <v>420</v>
      </c>
      <c r="B3027" s="69" t="s">
        <v>421</v>
      </c>
      <c r="C3027" s="69" t="s">
        <v>214</v>
      </c>
      <c r="D3027" s="69" t="s">
        <v>215</v>
      </c>
      <c r="E3027" s="69"/>
      <c r="F3027" s="68">
        <v>0</v>
      </c>
      <c r="G3027" s="68">
        <v>0</v>
      </c>
      <c r="H3027" s="68">
        <v>0</v>
      </c>
      <c r="I3027" s="68">
        <v>0</v>
      </c>
      <c r="J3027" s="68">
        <v>6208</v>
      </c>
      <c r="K3027" s="68">
        <v>0</v>
      </c>
      <c r="L3027" s="68">
        <v>0</v>
      </c>
      <c r="M3027" s="68">
        <v>0</v>
      </c>
      <c r="N3027" s="68">
        <v>6208</v>
      </c>
    </row>
    <row r="3028" spans="1:14" x14ac:dyDescent="0.25">
      <c r="A3028" s="69" t="s">
        <v>420</v>
      </c>
      <c r="B3028" s="69" t="s">
        <v>421</v>
      </c>
      <c r="C3028" s="69" t="s">
        <v>216</v>
      </c>
      <c r="D3028" s="69" t="s">
        <v>217</v>
      </c>
      <c r="E3028" s="69"/>
      <c r="F3028" s="68">
        <v>96336</v>
      </c>
      <c r="G3028" s="68">
        <v>0</v>
      </c>
      <c r="H3028" s="68">
        <v>0</v>
      </c>
      <c r="I3028" s="68">
        <v>0</v>
      </c>
      <c r="J3028" s="68">
        <v>0</v>
      </c>
      <c r="K3028" s="68">
        <v>0</v>
      </c>
      <c r="L3028" s="68">
        <v>0</v>
      </c>
      <c r="M3028" s="68">
        <v>0</v>
      </c>
      <c r="N3028" s="68">
        <v>96336</v>
      </c>
    </row>
    <row r="3029" spans="1:14" x14ac:dyDescent="0.25">
      <c r="A3029" s="69" t="s">
        <v>420</v>
      </c>
      <c r="B3029" s="69" t="s">
        <v>421</v>
      </c>
      <c r="C3029" s="69" t="s">
        <v>218</v>
      </c>
      <c r="D3029" s="69" t="s">
        <v>219</v>
      </c>
      <c r="E3029" s="69"/>
      <c r="F3029" s="68">
        <v>30000</v>
      </c>
      <c r="G3029" s="68">
        <v>0</v>
      </c>
      <c r="H3029" s="68">
        <v>0</v>
      </c>
      <c r="I3029" s="68">
        <v>0</v>
      </c>
      <c r="J3029" s="68">
        <v>4512</v>
      </c>
      <c r="K3029" s="68">
        <v>0</v>
      </c>
      <c r="L3029" s="68">
        <v>39550</v>
      </c>
      <c r="M3029" s="68">
        <v>0</v>
      </c>
      <c r="N3029" s="68">
        <v>74062</v>
      </c>
    </row>
    <row r="3030" spans="1:14" x14ac:dyDescent="0.25">
      <c r="A3030" s="69" t="s">
        <v>420</v>
      </c>
      <c r="B3030" s="69" t="s">
        <v>421</v>
      </c>
      <c r="C3030" s="69" t="s">
        <v>220</v>
      </c>
      <c r="D3030" s="69" t="s">
        <v>221</v>
      </c>
      <c r="E3030" s="69"/>
      <c r="F3030" s="68">
        <v>904288</v>
      </c>
      <c r="G3030" s="68">
        <v>0</v>
      </c>
      <c r="H3030" s="68">
        <v>0</v>
      </c>
      <c r="I3030" s="68">
        <v>0</v>
      </c>
      <c r="J3030" s="68">
        <v>0</v>
      </c>
      <c r="K3030" s="68">
        <v>0</v>
      </c>
      <c r="L3030" s="68">
        <v>0</v>
      </c>
      <c r="M3030" s="68">
        <v>0</v>
      </c>
      <c r="N3030" s="68">
        <v>904288</v>
      </c>
    </row>
    <row r="3031" spans="1:14" x14ac:dyDescent="0.25">
      <c r="A3031" s="69" t="s">
        <v>420</v>
      </c>
      <c r="B3031" s="69" t="s">
        <v>421</v>
      </c>
      <c r="C3031" s="69" t="s">
        <v>222</v>
      </c>
      <c r="D3031" s="69" t="s">
        <v>223</v>
      </c>
      <c r="E3031" s="69"/>
      <c r="F3031" s="68">
        <v>113296</v>
      </c>
      <c r="G3031" s="68">
        <v>0</v>
      </c>
      <c r="H3031" s="68">
        <v>0</v>
      </c>
      <c r="I3031" s="68">
        <v>0</v>
      </c>
      <c r="J3031" s="68">
        <v>0</v>
      </c>
      <c r="K3031" s="68">
        <v>0</v>
      </c>
      <c r="L3031" s="68">
        <v>0</v>
      </c>
      <c r="M3031" s="68">
        <v>0</v>
      </c>
      <c r="N3031" s="68">
        <v>113296</v>
      </c>
    </row>
    <row r="3032" spans="1:14" x14ac:dyDescent="0.25">
      <c r="A3032" s="69" t="s">
        <v>420</v>
      </c>
      <c r="B3032" s="69" t="s">
        <v>421</v>
      </c>
      <c r="C3032" s="69" t="s">
        <v>224</v>
      </c>
      <c r="D3032" s="69" t="s">
        <v>225</v>
      </c>
      <c r="E3032" s="69"/>
      <c r="F3032" s="68">
        <v>0</v>
      </c>
      <c r="G3032" s="68">
        <v>0</v>
      </c>
      <c r="H3032" s="68">
        <v>0</v>
      </c>
      <c r="I3032" s="68">
        <v>0</v>
      </c>
      <c r="J3032" s="68">
        <v>0</v>
      </c>
      <c r="K3032" s="68">
        <v>0</v>
      </c>
      <c r="L3032" s="68">
        <v>0</v>
      </c>
      <c r="M3032" s="68">
        <v>0</v>
      </c>
      <c r="N3032" s="68">
        <v>0</v>
      </c>
    </row>
    <row r="3033" spans="1:14" x14ac:dyDescent="0.25">
      <c r="A3033" s="69" t="s">
        <v>420</v>
      </c>
      <c r="B3033" s="69" t="s">
        <v>421</v>
      </c>
      <c r="C3033" s="69" t="s">
        <v>226</v>
      </c>
      <c r="D3033" s="69" t="s">
        <v>227</v>
      </c>
      <c r="E3033" s="69"/>
      <c r="F3033" s="68">
        <v>1882656</v>
      </c>
      <c r="G3033" s="68">
        <v>1114496</v>
      </c>
      <c r="H3033" s="68">
        <v>175339</v>
      </c>
      <c r="I3033" s="68">
        <v>114336</v>
      </c>
      <c r="J3033" s="68">
        <v>70816</v>
      </c>
      <c r="K3033" s="68">
        <v>78032</v>
      </c>
      <c r="L3033" s="68">
        <v>48597</v>
      </c>
      <c r="M3033" s="68">
        <v>11764</v>
      </c>
      <c r="N3033" s="68">
        <v>3496036</v>
      </c>
    </row>
    <row r="3034" spans="1:14" x14ac:dyDescent="0.25">
      <c r="D3034" s="67" t="s">
        <v>228</v>
      </c>
      <c r="E3034" s="67"/>
    </row>
    <row r="3035" spans="1:14" x14ac:dyDescent="0.25">
      <c r="A3035" s="69" t="s">
        <v>420</v>
      </c>
      <c r="B3035" s="69" t="s">
        <v>421</v>
      </c>
      <c r="C3035" s="69" t="s">
        <v>229</v>
      </c>
      <c r="D3035" s="69" t="s">
        <v>230</v>
      </c>
      <c r="E3035" s="69"/>
      <c r="F3035" s="68">
        <v>0</v>
      </c>
      <c r="G3035" s="68">
        <v>0</v>
      </c>
      <c r="H3035" s="68">
        <v>0</v>
      </c>
      <c r="I3035" s="68">
        <v>0</v>
      </c>
      <c r="J3035" s="68">
        <v>0</v>
      </c>
      <c r="K3035" s="68">
        <v>0</v>
      </c>
      <c r="L3035" s="68">
        <v>0</v>
      </c>
      <c r="M3035" s="68">
        <v>0</v>
      </c>
      <c r="N3035" s="68">
        <v>0</v>
      </c>
    </row>
    <row r="3036" spans="1:14" x14ac:dyDescent="0.25">
      <c r="A3036" s="69" t="s">
        <v>420</v>
      </c>
      <c r="B3036" s="69" t="s">
        <v>421</v>
      </c>
      <c r="C3036" s="69" t="s">
        <v>231</v>
      </c>
      <c r="D3036" s="69" t="s">
        <v>232</v>
      </c>
      <c r="E3036" s="69"/>
      <c r="F3036" s="68">
        <v>0</v>
      </c>
      <c r="G3036" s="68">
        <v>0</v>
      </c>
      <c r="H3036" s="68">
        <v>0</v>
      </c>
      <c r="I3036" s="68">
        <v>0</v>
      </c>
      <c r="J3036" s="68">
        <v>0</v>
      </c>
      <c r="K3036" s="68">
        <v>0</v>
      </c>
      <c r="L3036" s="68">
        <v>0</v>
      </c>
      <c r="M3036" s="68">
        <v>0</v>
      </c>
      <c r="N3036" s="68">
        <v>0</v>
      </c>
    </row>
    <row r="3037" spans="1:14" x14ac:dyDescent="0.25">
      <c r="A3037" s="69" t="s">
        <v>420</v>
      </c>
      <c r="B3037" s="69" t="s">
        <v>421</v>
      </c>
      <c r="C3037" s="69" t="s">
        <v>233</v>
      </c>
      <c r="D3037" s="69" t="s">
        <v>234</v>
      </c>
      <c r="E3037" s="69"/>
      <c r="F3037" s="68">
        <v>0</v>
      </c>
      <c r="G3037" s="68">
        <v>0</v>
      </c>
      <c r="H3037" s="68">
        <v>0</v>
      </c>
      <c r="I3037" s="68">
        <v>0</v>
      </c>
      <c r="J3037" s="68">
        <v>0</v>
      </c>
      <c r="K3037" s="68">
        <v>0</v>
      </c>
      <c r="L3037" s="68">
        <v>0</v>
      </c>
      <c r="M3037" s="68">
        <v>0</v>
      </c>
      <c r="N3037" s="68">
        <v>0</v>
      </c>
    </row>
    <row r="3038" spans="1:14" x14ac:dyDescent="0.25">
      <c r="A3038" s="69" t="s">
        <v>420</v>
      </c>
      <c r="B3038" s="69" t="s">
        <v>421</v>
      </c>
      <c r="C3038" s="69" t="s">
        <v>235</v>
      </c>
      <c r="D3038" s="69" t="s">
        <v>236</v>
      </c>
      <c r="E3038" s="69"/>
      <c r="F3038" s="68">
        <v>0</v>
      </c>
      <c r="G3038" s="68">
        <v>0</v>
      </c>
      <c r="H3038" s="68">
        <v>0</v>
      </c>
      <c r="I3038" s="68">
        <v>0</v>
      </c>
      <c r="J3038" s="68">
        <v>0</v>
      </c>
      <c r="K3038" s="68">
        <v>0</v>
      </c>
      <c r="L3038" s="68">
        <v>0</v>
      </c>
      <c r="M3038" s="68">
        <v>0</v>
      </c>
      <c r="N3038" s="68">
        <v>0</v>
      </c>
    </row>
    <row r="3039" spans="1:14" x14ac:dyDescent="0.25">
      <c r="A3039" s="69" t="s">
        <v>420</v>
      </c>
      <c r="B3039" s="69" t="s">
        <v>421</v>
      </c>
      <c r="C3039" s="69" t="s">
        <v>237</v>
      </c>
      <c r="D3039" s="69" t="s">
        <v>238</v>
      </c>
      <c r="E3039" s="69"/>
      <c r="F3039" s="68">
        <v>0</v>
      </c>
      <c r="G3039" s="68">
        <v>0</v>
      </c>
      <c r="H3039" s="68">
        <v>0</v>
      </c>
      <c r="I3039" s="68">
        <v>0</v>
      </c>
      <c r="J3039" s="68">
        <v>0</v>
      </c>
      <c r="K3039" s="68">
        <v>0</v>
      </c>
      <c r="L3039" s="68">
        <v>0</v>
      </c>
      <c r="M3039" s="68">
        <v>0</v>
      </c>
      <c r="N3039" s="68">
        <v>0</v>
      </c>
    </row>
    <row r="3042" spans="1:14" x14ac:dyDescent="0.25">
      <c r="A3042" s="67" t="s">
        <v>422</v>
      </c>
    </row>
    <row r="3043" spans="1:14" x14ac:dyDescent="0.25">
      <c r="A3043" s="69" t="s">
        <v>0</v>
      </c>
      <c r="B3043" s="69" t="s">
        <v>162</v>
      </c>
      <c r="C3043" s="69" t="s">
        <v>115</v>
      </c>
      <c r="D3043" s="67" t="s">
        <v>129</v>
      </c>
      <c r="E3043" s="67"/>
      <c r="F3043" s="68" t="s">
        <v>163</v>
      </c>
      <c r="G3043" s="68" t="s">
        <v>164</v>
      </c>
      <c r="H3043" s="68" t="s">
        <v>165</v>
      </c>
      <c r="I3043" s="68" t="s">
        <v>166</v>
      </c>
      <c r="J3043" s="68" t="s">
        <v>167</v>
      </c>
      <c r="K3043" s="68" t="s">
        <v>168</v>
      </c>
      <c r="L3043" s="68" t="s">
        <v>169</v>
      </c>
      <c r="M3043" s="68" t="s">
        <v>170</v>
      </c>
      <c r="N3043" s="68" t="s">
        <v>1</v>
      </c>
    </row>
    <row r="3044" spans="1:14" x14ac:dyDescent="0.25">
      <c r="A3044" s="69" t="s">
        <v>423</v>
      </c>
      <c r="B3044" s="69" t="s">
        <v>424</v>
      </c>
      <c r="C3044" s="69" t="s">
        <v>172</v>
      </c>
      <c r="D3044" s="69" t="s">
        <v>173</v>
      </c>
      <c r="E3044" s="69"/>
      <c r="F3044" s="68">
        <v>9600</v>
      </c>
      <c r="G3044" s="68">
        <v>0</v>
      </c>
      <c r="H3044" s="68">
        <v>0</v>
      </c>
      <c r="I3044" s="68">
        <v>0</v>
      </c>
      <c r="J3044" s="68">
        <v>0</v>
      </c>
      <c r="K3044" s="68">
        <v>0</v>
      </c>
      <c r="L3044" s="68">
        <v>0</v>
      </c>
      <c r="M3044" s="68">
        <v>0</v>
      </c>
      <c r="N3044" s="68">
        <v>9600</v>
      </c>
    </row>
    <row r="3045" spans="1:14" x14ac:dyDescent="0.25">
      <c r="A3045" s="69" t="s">
        <v>423</v>
      </c>
      <c r="B3045" s="69" t="s">
        <v>424</v>
      </c>
      <c r="C3045" s="69" t="s">
        <v>174</v>
      </c>
      <c r="D3045" s="69" t="s">
        <v>175</v>
      </c>
      <c r="E3045" s="69"/>
      <c r="F3045" s="68">
        <v>0</v>
      </c>
      <c r="G3045" s="68">
        <v>0</v>
      </c>
      <c r="H3045" s="68">
        <v>0</v>
      </c>
      <c r="I3045" s="68">
        <v>0</v>
      </c>
      <c r="J3045" s="68">
        <v>187248</v>
      </c>
      <c r="K3045" s="68">
        <v>0</v>
      </c>
      <c r="L3045" s="68">
        <v>51280</v>
      </c>
      <c r="M3045" s="68">
        <v>0</v>
      </c>
      <c r="N3045" s="68">
        <v>238528</v>
      </c>
    </row>
    <row r="3046" spans="1:14" x14ac:dyDescent="0.25">
      <c r="A3046" s="69" t="s">
        <v>423</v>
      </c>
      <c r="B3046" s="69" t="s">
        <v>424</v>
      </c>
      <c r="C3046" s="69" t="s">
        <v>176</v>
      </c>
      <c r="D3046" s="69" t="s">
        <v>177</v>
      </c>
      <c r="E3046" s="69"/>
      <c r="F3046" s="68">
        <v>0</v>
      </c>
      <c r="G3046" s="68">
        <v>647808</v>
      </c>
      <c r="H3046" s="68">
        <v>0</v>
      </c>
      <c r="I3046" s="68">
        <v>0</v>
      </c>
      <c r="J3046" s="68">
        <v>154432</v>
      </c>
      <c r="K3046" s="68">
        <v>25376</v>
      </c>
      <c r="L3046" s="68">
        <v>472</v>
      </c>
      <c r="M3046" s="68">
        <v>0</v>
      </c>
      <c r="N3046" s="68">
        <v>828088</v>
      </c>
    </row>
    <row r="3047" spans="1:14" x14ac:dyDescent="0.25">
      <c r="A3047" s="69" t="s">
        <v>423</v>
      </c>
      <c r="B3047" s="69" t="s">
        <v>424</v>
      </c>
      <c r="C3047" s="69" t="s">
        <v>178</v>
      </c>
      <c r="D3047" s="69" t="s">
        <v>179</v>
      </c>
      <c r="E3047" s="69"/>
      <c r="F3047" s="68">
        <v>64656</v>
      </c>
      <c r="G3047" s="68">
        <v>139584</v>
      </c>
      <c r="H3047" s="68">
        <v>0</v>
      </c>
      <c r="I3047" s="68">
        <v>0</v>
      </c>
      <c r="J3047" s="68">
        <v>90112</v>
      </c>
      <c r="K3047" s="68">
        <v>36368</v>
      </c>
      <c r="L3047" s="68">
        <v>18598</v>
      </c>
      <c r="M3047" s="68">
        <v>1684</v>
      </c>
      <c r="N3047" s="68">
        <v>351002</v>
      </c>
    </row>
    <row r="3048" spans="1:14" x14ac:dyDescent="0.25">
      <c r="A3048" s="69" t="s">
        <v>423</v>
      </c>
      <c r="B3048" s="69" t="s">
        <v>424</v>
      </c>
      <c r="C3048" s="69" t="s">
        <v>180</v>
      </c>
      <c r="D3048" s="69" t="s">
        <v>181</v>
      </c>
      <c r="E3048" s="69"/>
      <c r="F3048" s="68">
        <v>0</v>
      </c>
      <c r="G3048" s="68">
        <v>0</v>
      </c>
      <c r="H3048" s="68">
        <v>0</v>
      </c>
      <c r="I3048" s="68">
        <v>0</v>
      </c>
      <c r="J3048" s="68">
        <v>1600</v>
      </c>
      <c r="K3048" s="68">
        <v>0</v>
      </c>
      <c r="L3048" s="68">
        <v>0</v>
      </c>
      <c r="M3048" s="68">
        <v>0</v>
      </c>
      <c r="N3048" s="68">
        <v>1600</v>
      </c>
    </row>
    <row r="3049" spans="1:14" x14ac:dyDescent="0.25">
      <c r="A3049" s="69" t="s">
        <v>423</v>
      </c>
      <c r="B3049" s="69" t="s">
        <v>424</v>
      </c>
      <c r="C3049" s="69" t="s">
        <v>182</v>
      </c>
      <c r="D3049" s="69" t="s">
        <v>183</v>
      </c>
      <c r="E3049" s="69"/>
      <c r="F3049" s="68">
        <v>9408</v>
      </c>
      <c r="G3049" s="68">
        <v>0</v>
      </c>
      <c r="H3049" s="68">
        <v>0</v>
      </c>
      <c r="I3049" s="68">
        <v>0</v>
      </c>
      <c r="J3049" s="68">
        <v>30912</v>
      </c>
      <c r="K3049" s="68">
        <v>0</v>
      </c>
      <c r="L3049" s="68">
        <v>11936</v>
      </c>
      <c r="M3049" s="68">
        <v>0</v>
      </c>
      <c r="N3049" s="68">
        <v>52256</v>
      </c>
    </row>
    <row r="3050" spans="1:14" x14ac:dyDescent="0.25">
      <c r="A3050" s="69" t="s">
        <v>423</v>
      </c>
      <c r="B3050" s="69" t="s">
        <v>424</v>
      </c>
      <c r="C3050" s="69" t="s">
        <v>184</v>
      </c>
      <c r="D3050" s="69" t="s">
        <v>185</v>
      </c>
      <c r="E3050" s="69"/>
      <c r="F3050" s="68">
        <v>0</v>
      </c>
      <c r="G3050" s="68">
        <v>16192</v>
      </c>
      <c r="H3050" s="68">
        <v>0</v>
      </c>
      <c r="I3050" s="68">
        <v>0</v>
      </c>
      <c r="J3050" s="68">
        <v>0</v>
      </c>
      <c r="K3050" s="68">
        <v>71776</v>
      </c>
      <c r="L3050" s="68">
        <v>0</v>
      </c>
      <c r="M3050" s="68">
        <v>136</v>
      </c>
      <c r="N3050" s="68">
        <v>88104</v>
      </c>
    </row>
    <row r="3051" spans="1:14" x14ac:dyDescent="0.25">
      <c r="A3051" s="69" t="s">
        <v>423</v>
      </c>
      <c r="B3051" s="69" t="s">
        <v>424</v>
      </c>
      <c r="C3051" s="69" t="s">
        <v>186</v>
      </c>
      <c r="D3051" s="69" t="s">
        <v>187</v>
      </c>
      <c r="E3051" s="69"/>
      <c r="F3051" s="68">
        <v>0</v>
      </c>
      <c r="G3051" s="68">
        <v>0</v>
      </c>
      <c r="H3051" s="68">
        <v>0</v>
      </c>
      <c r="I3051" s="68">
        <v>0</v>
      </c>
      <c r="J3051" s="68">
        <v>20336</v>
      </c>
      <c r="K3051" s="68">
        <v>0</v>
      </c>
      <c r="L3051" s="68">
        <v>19656</v>
      </c>
      <c r="M3051" s="68">
        <v>0</v>
      </c>
      <c r="N3051" s="68">
        <v>39992</v>
      </c>
    </row>
    <row r="3052" spans="1:14" x14ac:dyDescent="0.25">
      <c r="A3052" s="69" t="s">
        <v>423</v>
      </c>
      <c r="B3052" s="69" t="s">
        <v>424</v>
      </c>
      <c r="C3052" s="69" t="s">
        <v>188</v>
      </c>
      <c r="D3052" s="69" t="s">
        <v>189</v>
      </c>
      <c r="E3052" s="69"/>
      <c r="F3052" s="68">
        <v>30480</v>
      </c>
      <c r="G3052" s="68">
        <v>45312</v>
      </c>
      <c r="H3052" s="68">
        <v>0</v>
      </c>
      <c r="I3052" s="68">
        <v>0</v>
      </c>
      <c r="J3052" s="68">
        <v>148368</v>
      </c>
      <c r="K3052" s="68">
        <v>0</v>
      </c>
      <c r="L3052" s="68">
        <v>2448</v>
      </c>
      <c r="M3052" s="68">
        <v>3404</v>
      </c>
      <c r="N3052" s="68">
        <v>230012</v>
      </c>
    </row>
    <row r="3053" spans="1:14" x14ac:dyDescent="0.25">
      <c r="A3053" s="69" t="s">
        <v>423</v>
      </c>
      <c r="B3053" s="69" t="s">
        <v>424</v>
      </c>
      <c r="C3053" s="69" t="s">
        <v>190</v>
      </c>
      <c r="D3053" s="69" t="s">
        <v>191</v>
      </c>
      <c r="E3053" s="69"/>
      <c r="F3053" s="68">
        <v>0</v>
      </c>
      <c r="G3053" s="68">
        <v>7440</v>
      </c>
      <c r="H3053" s="68">
        <v>0</v>
      </c>
      <c r="I3053" s="68">
        <v>0</v>
      </c>
      <c r="J3053" s="68">
        <v>0</v>
      </c>
      <c r="K3053" s="68">
        <v>0</v>
      </c>
      <c r="L3053" s="68">
        <v>0</v>
      </c>
      <c r="M3053" s="68">
        <v>0</v>
      </c>
      <c r="N3053" s="68">
        <v>7440</v>
      </c>
    </row>
    <row r="3054" spans="1:14" x14ac:dyDescent="0.25">
      <c r="A3054" s="69" t="s">
        <v>423</v>
      </c>
      <c r="B3054" s="69" t="s">
        <v>424</v>
      </c>
      <c r="C3054" s="69" t="s">
        <v>192</v>
      </c>
      <c r="D3054" s="69" t="s">
        <v>193</v>
      </c>
      <c r="E3054" s="69"/>
      <c r="F3054" s="68">
        <v>0</v>
      </c>
      <c r="G3054" s="68">
        <v>0</v>
      </c>
      <c r="H3054" s="68">
        <v>0</v>
      </c>
      <c r="I3054" s="68">
        <v>0</v>
      </c>
      <c r="J3054" s="68">
        <v>0</v>
      </c>
      <c r="K3054" s="68">
        <v>269200</v>
      </c>
      <c r="L3054" s="68">
        <v>0</v>
      </c>
      <c r="M3054" s="68">
        <v>14240</v>
      </c>
      <c r="N3054" s="68">
        <v>283440</v>
      </c>
    </row>
    <row r="3055" spans="1:14" x14ac:dyDescent="0.25">
      <c r="A3055" s="69" t="s">
        <v>423</v>
      </c>
      <c r="B3055" s="69" t="s">
        <v>424</v>
      </c>
      <c r="C3055" s="69" t="s">
        <v>194</v>
      </c>
      <c r="D3055" s="69" t="s">
        <v>195</v>
      </c>
      <c r="E3055" s="69"/>
      <c r="F3055" s="68">
        <v>487200</v>
      </c>
      <c r="G3055" s="68">
        <v>0</v>
      </c>
      <c r="H3055" s="68">
        <v>0</v>
      </c>
      <c r="I3055" s="68">
        <v>176416</v>
      </c>
      <c r="J3055" s="68">
        <v>14352</v>
      </c>
      <c r="K3055" s="68">
        <v>0</v>
      </c>
      <c r="L3055" s="68">
        <v>0</v>
      </c>
      <c r="M3055" s="68">
        <v>0</v>
      </c>
      <c r="N3055" s="68">
        <v>677968</v>
      </c>
    </row>
    <row r="3056" spans="1:14" x14ac:dyDescent="0.25">
      <c r="A3056" s="69" t="s">
        <v>423</v>
      </c>
      <c r="B3056" s="69" t="s">
        <v>424</v>
      </c>
      <c r="C3056" s="69" t="s">
        <v>196</v>
      </c>
      <c r="D3056" s="69" t="s">
        <v>197</v>
      </c>
      <c r="E3056" s="69"/>
      <c r="F3056" s="68">
        <v>51360</v>
      </c>
      <c r="G3056" s="68">
        <v>0</v>
      </c>
      <c r="H3056" s="68">
        <v>0</v>
      </c>
      <c r="I3056" s="68">
        <v>0</v>
      </c>
      <c r="J3056" s="68">
        <v>0</v>
      </c>
      <c r="K3056" s="68">
        <v>0</v>
      </c>
      <c r="L3056" s="68">
        <v>0</v>
      </c>
      <c r="M3056" s="68">
        <v>0</v>
      </c>
      <c r="N3056" s="68">
        <v>51360</v>
      </c>
    </row>
    <row r="3057" spans="1:14" x14ac:dyDescent="0.25">
      <c r="A3057" s="69" t="s">
        <v>423</v>
      </c>
      <c r="B3057" s="69" t="s">
        <v>424</v>
      </c>
      <c r="C3057" s="69" t="s">
        <v>198</v>
      </c>
      <c r="D3057" s="69" t="s">
        <v>199</v>
      </c>
      <c r="E3057" s="69"/>
      <c r="F3057" s="68">
        <v>0</v>
      </c>
      <c r="G3057" s="68">
        <v>0</v>
      </c>
      <c r="H3057" s="68">
        <v>0</v>
      </c>
      <c r="I3057" s="68">
        <v>0</v>
      </c>
      <c r="J3057" s="68">
        <v>0</v>
      </c>
      <c r="K3057" s="68">
        <v>233872</v>
      </c>
      <c r="L3057" s="68">
        <v>0</v>
      </c>
      <c r="M3057" s="68">
        <v>14856</v>
      </c>
      <c r="N3057" s="68">
        <v>248728</v>
      </c>
    </row>
    <row r="3058" spans="1:14" x14ac:dyDescent="0.25">
      <c r="A3058" s="69" t="s">
        <v>423</v>
      </c>
      <c r="B3058" s="69" t="s">
        <v>424</v>
      </c>
      <c r="C3058" s="69" t="s">
        <v>200</v>
      </c>
      <c r="D3058" s="69" t="s">
        <v>201</v>
      </c>
      <c r="E3058" s="69"/>
      <c r="F3058" s="68">
        <v>0</v>
      </c>
      <c r="G3058" s="68">
        <v>0</v>
      </c>
      <c r="H3058" s="68">
        <v>0</v>
      </c>
      <c r="I3058" s="68">
        <v>0</v>
      </c>
      <c r="J3058" s="68">
        <v>0</v>
      </c>
      <c r="K3058" s="68">
        <v>0</v>
      </c>
      <c r="L3058" s="68">
        <v>0</v>
      </c>
      <c r="M3058" s="68">
        <v>0</v>
      </c>
      <c r="N3058" s="68">
        <v>0</v>
      </c>
    </row>
    <row r="3059" spans="1:14" x14ac:dyDescent="0.25">
      <c r="A3059" s="69" t="s">
        <v>423</v>
      </c>
      <c r="B3059" s="69" t="s">
        <v>424</v>
      </c>
      <c r="C3059" s="69" t="s">
        <v>202</v>
      </c>
      <c r="D3059" s="69" t="s">
        <v>203</v>
      </c>
      <c r="E3059" s="69"/>
      <c r="F3059" s="68">
        <v>7152</v>
      </c>
      <c r="G3059" s="68">
        <v>0</v>
      </c>
      <c r="H3059" s="68">
        <v>0</v>
      </c>
      <c r="I3059" s="68">
        <v>0</v>
      </c>
      <c r="J3059" s="68">
        <v>25504</v>
      </c>
      <c r="K3059" s="68">
        <v>341184</v>
      </c>
      <c r="L3059" s="68">
        <v>0</v>
      </c>
      <c r="M3059" s="68">
        <v>24354</v>
      </c>
      <c r="N3059" s="68">
        <v>398194</v>
      </c>
    </row>
    <row r="3060" spans="1:14" x14ac:dyDescent="0.25">
      <c r="A3060" s="69" t="s">
        <v>423</v>
      </c>
      <c r="B3060" s="69" t="s">
        <v>424</v>
      </c>
      <c r="C3060" s="69" t="s">
        <v>204</v>
      </c>
      <c r="D3060" s="69" t="s">
        <v>205</v>
      </c>
      <c r="E3060" s="69"/>
      <c r="F3060" s="68">
        <v>0</v>
      </c>
      <c r="G3060" s="68">
        <v>0</v>
      </c>
      <c r="H3060" s="68">
        <v>0</v>
      </c>
      <c r="I3060" s="68">
        <v>0</v>
      </c>
      <c r="J3060" s="68">
        <v>0</v>
      </c>
      <c r="K3060" s="68">
        <v>71808</v>
      </c>
      <c r="L3060" s="68">
        <v>0</v>
      </c>
      <c r="M3060" s="68">
        <v>0</v>
      </c>
      <c r="N3060" s="68">
        <v>71808</v>
      </c>
    </row>
    <row r="3061" spans="1:14" x14ac:dyDescent="0.25">
      <c r="A3061" s="69" t="s">
        <v>423</v>
      </c>
      <c r="B3061" s="69" t="s">
        <v>424</v>
      </c>
      <c r="C3061" s="69" t="s">
        <v>206</v>
      </c>
      <c r="D3061" s="69" t="s">
        <v>207</v>
      </c>
      <c r="E3061" s="69"/>
      <c r="F3061" s="68">
        <v>0</v>
      </c>
      <c r="G3061" s="68">
        <v>0</v>
      </c>
      <c r="H3061" s="68">
        <v>0</v>
      </c>
      <c r="I3061" s="68">
        <v>0</v>
      </c>
      <c r="J3061" s="68">
        <v>0</v>
      </c>
      <c r="K3061" s="68">
        <v>0</v>
      </c>
      <c r="L3061" s="68">
        <v>0</v>
      </c>
      <c r="M3061" s="68">
        <v>0</v>
      </c>
      <c r="N3061" s="68">
        <v>0</v>
      </c>
    </row>
    <row r="3062" spans="1:14" x14ac:dyDescent="0.25">
      <c r="A3062" s="69" t="s">
        <v>423</v>
      </c>
      <c r="B3062" s="69" t="s">
        <v>424</v>
      </c>
      <c r="C3062" s="69" t="s">
        <v>208</v>
      </c>
      <c r="D3062" s="69" t="s">
        <v>209</v>
      </c>
      <c r="E3062" s="69"/>
      <c r="F3062" s="68">
        <v>0</v>
      </c>
      <c r="G3062" s="68">
        <v>266688</v>
      </c>
      <c r="H3062" s="68">
        <v>199168</v>
      </c>
      <c r="I3062" s="68">
        <v>0</v>
      </c>
      <c r="J3062" s="68">
        <v>0</v>
      </c>
      <c r="K3062" s="68">
        <v>18720</v>
      </c>
      <c r="L3062" s="68">
        <v>0</v>
      </c>
      <c r="M3062" s="68">
        <v>0</v>
      </c>
      <c r="N3062" s="68">
        <v>484576</v>
      </c>
    </row>
    <row r="3063" spans="1:14" x14ac:dyDescent="0.25">
      <c r="A3063" s="69" t="s">
        <v>423</v>
      </c>
      <c r="B3063" s="69" t="s">
        <v>424</v>
      </c>
      <c r="C3063" s="69" t="s">
        <v>210</v>
      </c>
      <c r="D3063" s="69" t="s">
        <v>211</v>
      </c>
      <c r="E3063" s="69"/>
      <c r="F3063" s="68">
        <v>0</v>
      </c>
      <c r="G3063" s="68">
        <v>0</v>
      </c>
      <c r="H3063" s="68">
        <v>0</v>
      </c>
      <c r="I3063" s="68">
        <v>0</v>
      </c>
      <c r="J3063" s="68">
        <v>164576</v>
      </c>
      <c r="K3063" s="68">
        <v>0</v>
      </c>
      <c r="L3063" s="68">
        <v>1008</v>
      </c>
      <c r="M3063" s="68">
        <v>0</v>
      </c>
      <c r="N3063" s="68">
        <v>165584</v>
      </c>
    </row>
    <row r="3064" spans="1:14" x14ac:dyDescent="0.25">
      <c r="A3064" s="69" t="s">
        <v>423</v>
      </c>
      <c r="B3064" s="69" t="s">
        <v>424</v>
      </c>
      <c r="C3064" s="69" t="s">
        <v>212</v>
      </c>
      <c r="D3064" s="69" t="s">
        <v>213</v>
      </c>
      <c r="E3064" s="69"/>
      <c r="F3064" s="68">
        <v>0</v>
      </c>
      <c r="G3064" s="68">
        <v>0</v>
      </c>
      <c r="H3064" s="68">
        <v>0</v>
      </c>
      <c r="I3064" s="68">
        <v>0</v>
      </c>
      <c r="J3064" s="68">
        <v>35008</v>
      </c>
      <c r="K3064" s="68">
        <v>0</v>
      </c>
      <c r="L3064" s="68">
        <v>49269</v>
      </c>
      <c r="M3064" s="68">
        <v>0</v>
      </c>
      <c r="N3064" s="68">
        <v>84277</v>
      </c>
    </row>
    <row r="3065" spans="1:14" x14ac:dyDescent="0.25">
      <c r="A3065" s="69" t="s">
        <v>423</v>
      </c>
      <c r="B3065" s="69" t="s">
        <v>424</v>
      </c>
      <c r="C3065" s="69" t="s">
        <v>214</v>
      </c>
      <c r="D3065" s="69" t="s">
        <v>215</v>
      </c>
      <c r="E3065" s="69"/>
      <c r="F3065" s="68">
        <v>0</v>
      </c>
      <c r="G3065" s="68">
        <v>0</v>
      </c>
      <c r="H3065" s="68">
        <v>0</v>
      </c>
      <c r="I3065" s="68">
        <v>0</v>
      </c>
      <c r="J3065" s="68">
        <v>5824</v>
      </c>
      <c r="K3065" s="68">
        <v>0</v>
      </c>
      <c r="L3065" s="68">
        <v>1920</v>
      </c>
      <c r="M3065" s="68">
        <v>0</v>
      </c>
      <c r="N3065" s="68">
        <v>7744</v>
      </c>
    </row>
    <row r="3066" spans="1:14" x14ac:dyDescent="0.25">
      <c r="A3066" s="69" t="s">
        <v>423</v>
      </c>
      <c r="B3066" s="69" t="s">
        <v>424</v>
      </c>
      <c r="C3066" s="69" t="s">
        <v>216</v>
      </c>
      <c r="D3066" s="69" t="s">
        <v>217</v>
      </c>
      <c r="E3066" s="69"/>
      <c r="F3066" s="68">
        <v>40848</v>
      </c>
      <c r="G3066" s="68">
        <v>0</v>
      </c>
      <c r="H3066" s="68">
        <v>0</v>
      </c>
      <c r="I3066" s="68">
        <v>0</v>
      </c>
      <c r="J3066" s="68">
        <v>0</v>
      </c>
      <c r="K3066" s="68">
        <v>0</v>
      </c>
      <c r="L3066" s="68">
        <v>0</v>
      </c>
      <c r="M3066" s="68">
        <v>0</v>
      </c>
      <c r="N3066" s="68">
        <v>40848</v>
      </c>
    </row>
    <row r="3067" spans="1:14" x14ac:dyDescent="0.25">
      <c r="A3067" s="69" t="s">
        <v>423</v>
      </c>
      <c r="B3067" s="69" t="s">
        <v>424</v>
      </c>
      <c r="C3067" s="69" t="s">
        <v>218</v>
      </c>
      <c r="D3067" s="69" t="s">
        <v>219</v>
      </c>
      <c r="E3067" s="69"/>
      <c r="F3067" s="68">
        <v>36000</v>
      </c>
      <c r="G3067" s="68">
        <v>0</v>
      </c>
      <c r="H3067" s="68">
        <v>0</v>
      </c>
      <c r="I3067" s="68">
        <v>0</v>
      </c>
      <c r="J3067" s="68">
        <v>61264</v>
      </c>
      <c r="K3067" s="68">
        <v>0</v>
      </c>
      <c r="L3067" s="68">
        <v>2160</v>
      </c>
      <c r="M3067" s="68">
        <v>0</v>
      </c>
      <c r="N3067" s="68">
        <v>99424</v>
      </c>
    </row>
    <row r="3068" spans="1:14" x14ac:dyDescent="0.25">
      <c r="A3068" s="69" t="s">
        <v>423</v>
      </c>
      <c r="B3068" s="69" t="s">
        <v>424</v>
      </c>
      <c r="C3068" s="69" t="s">
        <v>220</v>
      </c>
      <c r="D3068" s="69" t="s">
        <v>221</v>
      </c>
      <c r="E3068" s="69"/>
      <c r="F3068" s="68">
        <v>680976</v>
      </c>
      <c r="G3068" s="68">
        <v>0</v>
      </c>
      <c r="H3068" s="68">
        <v>0</v>
      </c>
      <c r="I3068" s="68">
        <v>0</v>
      </c>
      <c r="J3068" s="68">
        <v>0</v>
      </c>
      <c r="K3068" s="68">
        <v>0</v>
      </c>
      <c r="L3068" s="68">
        <v>0</v>
      </c>
      <c r="M3068" s="68">
        <v>0</v>
      </c>
      <c r="N3068" s="68">
        <v>680976</v>
      </c>
    </row>
    <row r="3069" spans="1:14" x14ac:dyDescent="0.25">
      <c r="A3069" s="69" t="s">
        <v>423</v>
      </c>
      <c r="B3069" s="69" t="s">
        <v>424</v>
      </c>
      <c r="C3069" s="69" t="s">
        <v>222</v>
      </c>
      <c r="D3069" s="69" t="s">
        <v>223</v>
      </c>
      <c r="E3069" s="69"/>
      <c r="F3069" s="68">
        <v>223440</v>
      </c>
      <c r="G3069" s="68">
        <v>0</v>
      </c>
      <c r="H3069" s="68">
        <v>0</v>
      </c>
      <c r="I3069" s="68">
        <v>0</v>
      </c>
      <c r="J3069" s="68">
        <v>22016</v>
      </c>
      <c r="K3069" s="68">
        <v>0</v>
      </c>
      <c r="L3069" s="68">
        <v>0</v>
      </c>
      <c r="M3069" s="68">
        <v>0</v>
      </c>
      <c r="N3069" s="68">
        <v>245456</v>
      </c>
    </row>
    <row r="3070" spans="1:14" x14ac:dyDescent="0.25">
      <c r="A3070" s="69" t="s">
        <v>423</v>
      </c>
      <c r="B3070" s="69" t="s">
        <v>424</v>
      </c>
      <c r="C3070" s="69" t="s">
        <v>224</v>
      </c>
      <c r="D3070" s="69" t="s">
        <v>225</v>
      </c>
      <c r="E3070" s="69"/>
      <c r="F3070" s="68">
        <v>0</v>
      </c>
      <c r="G3070" s="68">
        <v>0</v>
      </c>
      <c r="H3070" s="68">
        <v>0</v>
      </c>
      <c r="I3070" s="68">
        <v>0</v>
      </c>
      <c r="J3070" s="68">
        <v>0</v>
      </c>
      <c r="K3070" s="68">
        <v>0</v>
      </c>
      <c r="L3070" s="68">
        <v>0</v>
      </c>
      <c r="M3070" s="68">
        <v>0</v>
      </c>
      <c r="N3070" s="68">
        <v>0</v>
      </c>
    </row>
    <row r="3071" spans="1:14" x14ac:dyDescent="0.25">
      <c r="A3071" s="69" t="s">
        <v>423</v>
      </c>
      <c r="B3071" s="69" t="s">
        <v>424</v>
      </c>
      <c r="C3071" s="69" t="s">
        <v>226</v>
      </c>
      <c r="D3071" s="69" t="s">
        <v>227</v>
      </c>
      <c r="E3071" s="69"/>
      <c r="F3071" s="68">
        <v>1641120</v>
      </c>
      <c r="G3071" s="68">
        <v>1123024</v>
      </c>
      <c r="H3071" s="68">
        <v>199168</v>
      </c>
      <c r="I3071" s="68">
        <v>176416</v>
      </c>
      <c r="J3071" s="68">
        <v>961552</v>
      </c>
      <c r="K3071" s="68">
        <v>1068304</v>
      </c>
      <c r="L3071" s="68">
        <v>158747</v>
      </c>
      <c r="M3071" s="68">
        <v>58674</v>
      </c>
      <c r="N3071" s="68">
        <v>5387005</v>
      </c>
    </row>
    <row r="3072" spans="1:14" x14ac:dyDescent="0.25">
      <c r="D3072" s="67" t="s">
        <v>228</v>
      </c>
      <c r="E3072" s="67"/>
    </row>
    <row r="3073" spans="1:14" x14ac:dyDescent="0.25">
      <c r="A3073" s="69" t="s">
        <v>423</v>
      </c>
      <c r="B3073" s="69" t="s">
        <v>424</v>
      </c>
      <c r="C3073" s="69" t="s">
        <v>229</v>
      </c>
      <c r="D3073" s="69" t="s">
        <v>230</v>
      </c>
      <c r="E3073" s="69"/>
      <c r="F3073" s="68">
        <v>0</v>
      </c>
      <c r="G3073" s="68">
        <v>0</v>
      </c>
      <c r="H3073" s="68">
        <v>0</v>
      </c>
      <c r="I3073" s="68">
        <v>0</v>
      </c>
      <c r="J3073" s="68">
        <v>0</v>
      </c>
      <c r="K3073" s="68">
        <v>0</v>
      </c>
      <c r="L3073" s="68">
        <v>0</v>
      </c>
      <c r="M3073" s="68">
        <v>0</v>
      </c>
      <c r="N3073" s="68">
        <v>0</v>
      </c>
    </row>
    <row r="3074" spans="1:14" x14ac:dyDescent="0.25">
      <c r="A3074" s="69" t="s">
        <v>423</v>
      </c>
      <c r="B3074" s="69" t="s">
        <v>424</v>
      </c>
      <c r="C3074" s="69" t="s">
        <v>231</v>
      </c>
      <c r="D3074" s="69" t="s">
        <v>232</v>
      </c>
      <c r="E3074" s="69"/>
      <c r="F3074" s="68">
        <v>0</v>
      </c>
      <c r="G3074" s="68">
        <v>0</v>
      </c>
      <c r="H3074" s="68">
        <v>0</v>
      </c>
      <c r="I3074" s="68">
        <v>0</v>
      </c>
      <c r="J3074" s="68">
        <v>0</v>
      </c>
      <c r="K3074" s="68">
        <v>0</v>
      </c>
      <c r="L3074" s="68">
        <v>0</v>
      </c>
      <c r="M3074" s="68">
        <v>0</v>
      </c>
      <c r="N3074" s="68">
        <v>0</v>
      </c>
    </row>
    <row r="3075" spans="1:14" x14ac:dyDescent="0.25">
      <c r="A3075" s="69" t="s">
        <v>423</v>
      </c>
      <c r="B3075" s="69" t="s">
        <v>424</v>
      </c>
      <c r="C3075" s="69" t="s">
        <v>233</v>
      </c>
      <c r="D3075" s="69" t="s">
        <v>234</v>
      </c>
      <c r="E3075" s="69"/>
      <c r="F3075" s="68">
        <v>0</v>
      </c>
      <c r="G3075" s="68">
        <v>0</v>
      </c>
      <c r="H3075" s="68">
        <v>0</v>
      </c>
      <c r="I3075" s="68">
        <v>0</v>
      </c>
      <c r="J3075" s="68">
        <v>0</v>
      </c>
      <c r="K3075" s="68">
        <v>0</v>
      </c>
      <c r="L3075" s="68">
        <v>0</v>
      </c>
      <c r="M3075" s="68">
        <v>0</v>
      </c>
      <c r="N3075" s="68">
        <v>0</v>
      </c>
    </row>
    <row r="3076" spans="1:14" x14ac:dyDescent="0.25">
      <c r="A3076" s="69" t="s">
        <v>423</v>
      </c>
      <c r="B3076" s="69" t="s">
        <v>424</v>
      </c>
      <c r="C3076" s="69" t="s">
        <v>235</v>
      </c>
      <c r="D3076" s="69" t="s">
        <v>236</v>
      </c>
      <c r="E3076" s="69"/>
      <c r="F3076" s="68">
        <v>0</v>
      </c>
      <c r="G3076" s="68">
        <v>0</v>
      </c>
      <c r="H3076" s="68">
        <v>0</v>
      </c>
      <c r="I3076" s="68">
        <v>0</v>
      </c>
      <c r="J3076" s="68">
        <v>0</v>
      </c>
      <c r="K3076" s="68">
        <v>0</v>
      </c>
      <c r="L3076" s="68">
        <v>0</v>
      </c>
      <c r="M3076" s="68">
        <v>0</v>
      </c>
      <c r="N3076" s="68">
        <v>0</v>
      </c>
    </row>
    <row r="3077" spans="1:14" x14ac:dyDescent="0.25">
      <c r="A3077" s="69" t="s">
        <v>423</v>
      </c>
      <c r="B3077" s="69" t="s">
        <v>424</v>
      </c>
      <c r="C3077" s="69" t="s">
        <v>237</v>
      </c>
      <c r="D3077" s="69" t="s">
        <v>238</v>
      </c>
      <c r="E3077" s="69"/>
      <c r="F3077" s="68">
        <v>0</v>
      </c>
      <c r="G3077" s="68">
        <v>0</v>
      </c>
      <c r="H3077" s="68">
        <v>0</v>
      </c>
      <c r="I3077" s="68">
        <v>0</v>
      </c>
      <c r="J3077" s="68">
        <v>0</v>
      </c>
      <c r="K3077" s="68">
        <v>0</v>
      </c>
      <c r="L3077" s="68">
        <v>0</v>
      </c>
      <c r="M3077" s="68">
        <v>0</v>
      </c>
      <c r="N3077" s="68">
        <v>0</v>
      </c>
    </row>
    <row r="3080" spans="1:14" x14ac:dyDescent="0.25">
      <c r="A3080" s="67" t="s">
        <v>425</v>
      </c>
    </row>
    <row r="3081" spans="1:14" x14ac:dyDescent="0.25">
      <c r="A3081" s="69" t="s">
        <v>0</v>
      </c>
      <c r="B3081" s="69" t="s">
        <v>162</v>
      </c>
      <c r="C3081" s="69" t="s">
        <v>115</v>
      </c>
      <c r="D3081" s="67" t="s">
        <v>129</v>
      </c>
      <c r="E3081" s="67"/>
      <c r="F3081" s="68" t="s">
        <v>163</v>
      </c>
      <c r="G3081" s="68" t="s">
        <v>164</v>
      </c>
      <c r="H3081" s="68" t="s">
        <v>165</v>
      </c>
      <c r="I3081" s="68" t="s">
        <v>166</v>
      </c>
      <c r="J3081" s="68" t="s">
        <v>167</v>
      </c>
      <c r="K3081" s="68" t="s">
        <v>168</v>
      </c>
      <c r="L3081" s="68" t="s">
        <v>169</v>
      </c>
      <c r="M3081" s="68" t="s">
        <v>170</v>
      </c>
      <c r="N3081" s="68" t="s">
        <v>1</v>
      </c>
    </row>
    <row r="3082" spans="1:14" x14ac:dyDescent="0.25">
      <c r="A3082" s="69" t="s">
        <v>426</v>
      </c>
      <c r="B3082" s="69" t="s">
        <v>427</v>
      </c>
      <c r="C3082" s="69" t="s">
        <v>172</v>
      </c>
      <c r="D3082" s="69" t="s">
        <v>173</v>
      </c>
      <c r="E3082" s="69"/>
      <c r="F3082" s="68">
        <v>2208</v>
      </c>
      <c r="G3082" s="68">
        <v>0</v>
      </c>
      <c r="H3082" s="68">
        <v>0</v>
      </c>
      <c r="I3082" s="68">
        <v>0</v>
      </c>
      <c r="J3082" s="68">
        <v>0</v>
      </c>
      <c r="K3082" s="68">
        <v>0</v>
      </c>
      <c r="L3082" s="68">
        <v>0</v>
      </c>
      <c r="M3082" s="68">
        <v>0</v>
      </c>
      <c r="N3082" s="68">
        <v>2208</v>
      </c>
    </row>
    <row r="3083" spans="1:14" x14ac:dyDescent="0.25">
      <c r="A3083" s="69" t="s">
        <v>426</v>
      </c>
      <c r="B3083" s="69" t="s">
        <v>427</v>
      </c>
      <c r="C3083" s="69" t="s">
        <v>174</v>
      </c>
      <c r="D3083" s="69" t="s">
        <v>175</v>
      </c>
      <c r="E3083" s="69"/>
      <c r="F3083" s="68">
        <v>0</v>
      </c>
      <c r="G3083" s="68">
        <v>0</v>
      </c>
      <c r="H3083" s="68">
        <v>0</v>
      </c>
      <c r="I3083" s="68">
        <v>0</v>
      </c>
      <c r="J3083" s="68">
        <v>136560</v>
      </c>
      <c r="K3083" s="68">
        <v>0</v>
      </c>
      <c r="L3083" s="68">
        <v>45904</v>
      </c>
      <c r="M3083" s="68">
        <v>0</v>
      </c>
      <c r="N3083" s="68">
        <v>182464</v>
      </c>
    </row>
    <row r="3084" spans="1:14" x14ac:dyDescent="0.25">
      <c r="A3084" s="69" t="s">
        <v>426</v>
      </c>
      <c r="B3084" s="69" t="s">
        <v>427</v>
      </c>
      <c r="C3084" s="69" t="s">
        <v>176</v>
      </c>
      <c r="D3084" s="69" t="s">
        <v>177</v>
      </c>
      <c r="E3084" s="69"/>
      <c r="F3084" s="68">
        <v>0</v>
      </c>
      <c r="G3084" s="68">
        <v>290160</v>
      </c>
      <c r="H3084" s="68">
        <v>0</v>
      </c>
      <c r="I3084" s="68">
        <v>0</v>
      </c>
      <c r="J3084" s="68">
        <v>0</v>
      </c>
      <c r="K3084" s="68">
        <v>0</v>
      </c>
      <c r="L3084" s="68">
        <v>0</v>
      </c>
      <c r="M3084" s="68">
        <v>0</v>
      </c>
      <c r="N3084" s="68">
        <v>290160</v>
      </c>
    </row>
    <row r="3085" spans="1:14" x14ac:dyDescent="0.25">
      <c r="A3085" s="69" t="s">
        <v>426</v>
      </c>
      <c r="B3085" s="69" t="s">
        <v>427</v>
      </c>
      <c r="C3085" s="69" t="s">
        <v>178</v>
      </c>
      <c r="D3085" s="69" t="s">
        <v>179</v>
      </c>
      <c r="E3085" s="69"/>
      <c r="F3085" s="68">
        <v>37440</v>
      </c>
      <c r="G3085" s="68">
        <v>74304</v>
      </c>
      <c r="H3085" s="68">
        <v>0</v>
      </c>
      <c r="I3085" s="68">
        <v>0</v>
      </c>
      <c r="J3085" s="68">
        <v>101664</v>
      </c>
      <c r="K3085" s="68">
        <v>91536</v>
      </c>
      <c r="L3085" s="68">
        <v>560</v>
      </c>
      <c r="M3085" s="68">
        <v>0</v>
      </c>
      <c r="N3085" s="68">
        <v>305504</v>
      </c>
    </row>
    <row r="3086" spans="1:14" x14ac:dyDescent="0.25">
      <c r="A3086" s="69" t="s">
        <v>426</v>
      </c>
      <c r="B3086" s="69" t="s">
        <v>427</v>
      </c>
      <c r="C3086" s="69" t="s">
        <v>180</v>
      </c>
      <c r="D3086" s="69" t="s">
        <v>181</v>
      </c>
      <c r="E3086" s="69"/>
      <c r="F3086" s="68">
        <v>0</v>
      </c>
      <c r="G3086" s="68">
        <v>0</v>
      </c>
      <c r="H3086" s="68">
        <v>0</v>
      </c>
      <c r="I3086" s="68">
        <v>0</v>
      </c>
      <c r="J3086" s="68">
        <v>0</v>
      </c>
      <c r="K3086" s="68">
        <v>0</v>
      </c>
      <c r="L3086" s="68">
        <v>0</v>
      </c>
      <c r="M3086" s="68">
        <v>0</v>
      </c>
      <c r="N3086" s="68">
        <v>0</v>
      </c>
    </row>
    <row r="3087" spans="1:14" x14ac:dyDescent="0.25">
      <c r="A3087" s="69" t="s">
        <v>426</v>
      </c>
      <c r="B3087" s="69" t="s">
        <v>427</v>
      </c>
      <c r="C3087" s="69" t="s">
        <v>182</v>
      </c>
      <c r="D3087" s="69" t="s">
        <v>183</v>
      </c>
      <c r="E3087" s="69"/>
      <c r="F3087" s="68">
        <v>0</v>
      </c>
      <c r="G3087" s="68">
        <v>0</v>
      </c>
      <c r="H3087" s="68">
        <v>0</v>
      </c>
      <c r="I3087" s="68">
        <v>0</v>
      </c>
      <c r="J3087" s="68">
        <v>0</v>
      </c>
      <c r="K3087" s="68">
        <v>0</v>
      </c>
      <c r="L3087" s="68">
        <v>6888</v>
      </c>
      <c r="M3087" s="68">
        <v>0</v>
      </c>
      <c r="N3087" s="68">
        <v>6888</v>
      </c>
    </row>
    <row r="3088" spans="1:14" x14ac:dyDescent="0.25">
      <c r="A3088" s="69" t="s">
        <v>426</v>
      </c>
      <c r="B3088" s="69" t="s">
        <v>427</v>
      </c>
      <c r="C3088" s="69" t="s">
        <v>184</v>
      </c>
      <c r="D3088" s="69" t="s">
        <v>185</v>
      </c>
      <c r="E3088" s="69"/>
      <c r="F3088" s="68">
        <v>0</v>
      </c>
      <c r="G3088" s="68">
        <v>2016</v>
      </c>
      <c r="H3088" s="68">
        <v>0</v>
      </c>
      <c r="I3088" s="68">
        <v>0</v>
      </c>
      <c r="J3088" s="68">
        <v>0</v>
      </c>
      <c r="K3088" s="68">
        <v>48624</v>
      </c>
      <c r="L3088" s="68">
        <v>0</v>
      </c>
      <c r="M3088" s="68">
        <v>165</v>
      </c>
      <c r="N3088" s="68">
        <v>50805</v>
      </c>
    </row>
    <row r="3089" spans="1:14" x14ac:dyDescent="0.25">
      <c r="A3089" s="69" t="s">
        <v>426</v>
      </c>
      <c r="B3089" s="69" t="s">
        <v>427</v>
      </c>
      <c r="C3089" s="69" t="s">
        <v>186</v>
      </c>
      <c r="D3089" s="69" t="s">
        <v>187</v>
      </c>
      <c r="E3089" s="69"/>
      <c r="F3089" s="68">
        <v>0</v>
      </c>
      <c r="G3089" s="68">
        <v>0</v>
      </c>
      <c r="H3089" s="68">
        <v>0</v>
      </c>
      <c r="I3089" s="68">
        <v>0</v>
      </c>
      <c r="J3089" s="68">
        <v>26816</v>
      </c>
      <c r="K3089" s="68">
        <v>0</v>
      </c>
      <c r="L3089" s="68">
        <v>3616</v>
      </c>
      <c r="M3089" s="68">
        <v>0</v>
      </c>
      <c r="N3089" s="68">
        <v>30432</v>
      </c>
    </row>
    <row r="3090" spans="1:14" x14ac:dyDescent="0.25">
      <c r="A3090" s="69" t="s">
        <v>426</v>
      </c>
      <c r="B3090" s="69" t="s">
        <v>427</v>
      </c>
      <c r="C3090" s="69" t="s">
        <v>188</v>
      </c>
      <c r="D3090" s="69" t="s">
        <v>189</v>
      </c>
      <c r="E3090" s="69"/>
      <c r="F3090" s="68">
        <v>0</v>
      </c>
      <c r="G3090" s="68">
        <v>23904</v>
      </c>
      <c r="H3090" s="68">
        <v>0</v>
      </c>
      <c r="I3090" s="68">
        <v>0</v>
      </c>
      <c r="J3090" s="68">
        <v>204544</v>
      </c>
      <c r="K3090" s="68">
        <v>0</v>
      </c>
      <c r="L3090" s="68">
        <v>1760</v>
      </c>
      <c r="M3090" s="68">
        <v>0</v>
      </c>
      <c r="N3090" s="68">
        <v>230208</v>
      </c>
    </row>
    <row r="3091" spans="1:14" x14ac:dyDescent="0.25">
      <c r="A3091" s="69" t="s">
        <v>426</v>
      </c>
      <c r="B3091" s="69" t="s">
        <v>427</v>
      </c>
      <c r="C3091" s="69" t="s">
        <v>190</v>
      </c>
      <c r="D3091" s="69" t="s">
        <v>191</v>
      </c>
      <c r="E3091" s="69"/>
      <c r="F3091" s="68">
        <v>0</v>
      </c>
      <c r="G3091" s="68">
        <v>6304</v>
      </c>
      <c r="H3091" s="68">
        <v>0</v>
      </c>
      <c r="I3091" s="68">
        <v>0</v>
      </c>
      <c r="J3091" s="68">
        <v>0</v>
      </c>
      <c r="K3091" s="68">
        <v>0</v>
      </c>
      <c r="L3091" s="68">
        <v>0</v>
      </c>
      <c r="M3091" s="68">
        <v>0</v>
      </c>
      <c r="N3091" s="68">
        <v>6304</v>
      </c>
    </row>
    <row r="3092" spans="1:14" x14ac:dyDescent="0.25">
      <c r="A3092" s="69" t="s">
        <v>426</v>
      </c>
      <c r="B3092" s="69" t="s">
        <v>427</v>
      </c>
      <c r="C3092" s="69" t="s">
        <v>192</v>
      </c>
      <c r="D3092" s="69" t="s">
        <v>193</v>
      </c>
      <c r="E3092" s="69"/>
      <c r="F3092" s="68">
        <v>0</v>
      </c>
      <c r="G3092" s="68">
        <v>1600</v>
      </c>
      <c r="H3092" s="68">
        <v>0</v>
      </c>
      <c r="I3092" s="68">
        <v>0</v>
      </c>
      <c r="J3092" s="68">
        <v>0</v>
      </c>
      <c r="K3092" s="68">
        <v>129264</v>
      </c>
      <c r="L3092" s="68">
        <v>0</v>
      </c>
      <c r="M3092" s="68">
        <v>3616</v>
      </c>
      <c r="N3092" s="68">
        <v>134480</v>
      </c>
    </row>
    <row r="3093" spans="1:14" x14ac:dyDescent="0.25">
      <c r="A3093" s="69" t="s">
        <v>426</v>
      </c>
      <c r="B3093" s="69" t="s">
        <v>427</v>
      </c>
      <c r="C3093" s="69" t="s">
        <v>194</v>
      </c>
      <c r="D3093" s="69" t="s">
        <v>195</v>
      </c>
      <c r="E3093" s="69"/>
      <c r="F3093" s="68">
        <v>305712</v>
      </c>
      <c r="G3093" s="68">
        <v>0</v>
      </c>
      <c r="H3093" s="68">
        <v>0</v>
      </c>
      <c r="I3093" s="68">
        <v>140112</v>
      </c>
      <c r="J3093" s="68">
        <v>0</v>
      </c>
      <c r="K3093" s="68">
        <v>0</v>
      </c>
      <c r="L3093" s="68">
        <v>0</v>
      </c>
      <c r="M3093" s="68">
        <v>0</v>
      </c>
      <c r="N3093" s="68">
        <v>445824</v>
      </c>
    </row>
    <row r="3094" spans="1:14" x14ac:dyDescent="0.25">
      <c r="A3094" s="69" t="s">
        <v>426</v>
      </c>
      <c r="B3094" s="69" t="s">
        <v>427</v>
      </c>
      <c r="C3094" s="69" t="s">
        <v>196</v>
      </c>
      <c r="D3094" s="69" t="s">
        <v>197</v>
      </c>
      <c r="E3094" s="69"/>
      <c r="F3094" s="68">
        <v>39232</v>
      </c>
      <c r="G3094" s="68">
        <v>0</v>
      </c>
      <c r="H3094" s="68">
        <v>0</v>
      </c>
      <c r="I3094" s="68">
        <v>0</v>
      </c>
      <c r="J3094" s="68">
        <v>0</v>
      </c>
      <c r="K3094" s="68">
        <v>0</v>
      </c>
      <c r="L3094" s="68">
        <v>0</v>
      </c>
      <c r="M3094" s="68">
        <v>0</v>
      </c>
      <c r="N3094" s="68">
        <v>39232</v>
      </c>
    </row>
    <row r="3095" spans="1:14" x14ac:dyDescent="0.25">
      <c r="A3095" s="69" t="s">
        <v>426</v>
      </c>
      <c r="B3095" s="69" t="s">
        <v>427</v>
      </c>
      <c r="C3095" s="69" t="s">
        <v>198</v>
      </c>
      <c r="D3095" s="69" t="s">
        <v>199</v>
      </c>
      <c r="E3095" s="69"/>
      <c r="F3095" s="68">
        <v>0</v>
      </c>
      <c r="G3095" s="68">
        <v>0</v>
      </c>
      <c r="H3095" s="68">
        <v>0</v>
      </c>
      <c r="I3095" s="68">
        <v>0</v>
      </c>
      <c r="J3095" s="68">
        <v>0</v>
      </c>
      <c r="K3095" s="68">
        <v>34832</v>
      </c>
      <c r="L3095" s="68">
        <v>0</v>
      </c>
      <c r="M3095" s="68">
        <v>0</v>
      </c>
      <c r="N3095" s="68">
        <v>34832</v>
      </c>
    </row>
    <row r="3096" spans="1:14" x14ac:dyDescent="0.25">
      <c r="A3096" s="69" t="s">
        <v>426</v>
      </c>
      <c r="B3096" s="69" t="s">
        <v>427</v>
      </c>
      <c r="C3096" s="69" t="s">
        <v>200</v>
      </c>
      <c r="D3096" s="69" t="s">
        <v>201</v>
      </c>
      <c r="E3096" s="69"/>
      <c r="F3096" s="68">
        <v>0</v>
      </c>
      <c r="G3096" s="68">
        <v>0</v>
      </c>
      <c r="H3096" s="68">
        <v>0</v>
      </c>
      <c r="I3096" s="68">
        <v>0</v>
      </c>
      <c r="J3096" s="68">
        <v>0</v>
      </c>
      <c r="K3096" s="68">
        <v>0</v>
      </c>
      <c r="L3096" s="68">
        <v>0</v>
      </c>
      <c r="M3096" s="68">
        <v>0</v>
      </c>
      <c r="N3096" s="68">
        <v>0</v>
      </c>
    </row>
    <row r="3097" spans="1:14" x14ac:dyDescent="0.25">
      <c r="A3097" s="69" t="s">
        <v>426</v>
      </c>
      <c r="B3097" s="69" t="s">
        <v>427</v>
      </c>
      <c r="C3097" s="69" t="s">
        <v>202</v>
      </c>
      <c r="D3097" s="69" t="s">
        <v>203</v>
      </c>
      <c r="E3097" s="69"/>
      <c r="F3097" s="68">
        <v>5856</v>
      </c>
      <c r="G3097" s="68">
        <v>1872</v>
      </c>
      <c r="H3097" s="68">
        <v>0</v>
      </c>
      <c r="I3097" s="68">
        <v>0</v>
      </c>
      <c r="J3097" s="68">
        <v>1728</v>
      </c>
      <c r="K3097" s="68">
        <v>147680</v>
      </c>
      <c r="L3097" s="68">
        <v>0</v>
      </c>
      <c r="M3097" s="68">
        <v>1752</v>
      </c>
      <c r="N3097" s="68">
        <v>158888</v>
      </c>
    </row>
    <row r="3098" spans="1:14" x14ac:dyDescent="0.25">
      <c r="A3098" s="69" t="s">
        <v>426</v>
      </c>
      <c r="B3098" s="69" t="s">
        <v>427</v>
      </c>
      <c r="C3098" s="69" t="s">
        <v>204</v>
      </c>
      <c r="D3098" s="69" t="s">
        <v>205</v>
      </c>
      <c r="E3098" s="69"/>
      <c r="F3098" s="68">
        <v>0</v>
      </c>
      <c r="G3098" s="68">
        <v>0</v>
      </c>
      <c r="H3098" s="68">
        <v>0</v>
      </c>
      <c r="I3098" s="68">
        <v>0</v>
      </c>
      <c r="J3098" s="68">
        <v>0</v>
      </c>
      <c r="K3098" s="68">
        <v>0</v>
      </c>
      <c r="L3098" s="68">
        <v>0</v>
      </c>
      <c r="M3098" s="68">
        <v>0</v>
      </c>
      <c r="N3098" s="68">
        <v>0</v>
      </c>
    </row>
    <row r="3099" spans="1:14" x14ac:dyDescent="0.25">
      <c r="A3099" s="69" t="s">
        <v>426</v>
      </c>
      <c r="B3099" s="69" t="s">
        <v>427</v>
      </c>
      <c r="C3099" s="69" t="s">
        <v>206</v>
      </c>
      <c r="D3099" s="69" t="s">
        <v>207</v>
      </c>
      <c r="E3099" s="69"/>
      <c r="F3099" s="68">
        <v>0</v>
      </c>
      <c r="G3099" s="68">
        <v>0</v>
      </c>
      <c r="H3099" s="68">
        <v>0</v>
      </c>
      <c r="I3099" s="68">
        <v>0</v>
      </c>
      <c r="J3099" s="68">
        <v>0</v>
      </c>
      <c r="K3099" s="68">
        <v>90192</v>
      </c>
      <c r="L3099" s="68">
        <v>0</v>
      </c>
      <c r="M3099" s="68">
        <v>0</v>
      </c>
      <c r="N3099" s="68">
        <v>90192</v>
      </c>
    </row>
    <row r="3100" spans="1:14" x14ac:dyDescent="0.25">
      <c r="A3100" s="69" t="s">
        <v>426</v>
      </c>
      <c r="B3100" s="69" t="s">
        <v>427</v>
      </c>
      <c r="C3100" s="69" t="s">
        <v>208</v>
      </c>
      <c r="D3100" s="69" t="s">
        <v>209</v>
      </c>
      <c r="E3100" s="69"/>
      <c r="F3100" s="68">
        <v>0</v>
      </c>
      <c r="G3100" s="68">
        <v>189200</v>
      </c>
      <c r="H3100" s="68">
        <v>127136</v>
      </c>
      <c r="I3100" s="68">
        <v>0</v>
      </c>
      <c r="J3100" s="68">
        <v>0</v>
      </c>
      <c r="K3100" s="68">
        <v>0</v>
      </c>
      <c r="L3100" s="68">
        <v>0</v>
      </c>
      <c r="M3100" s="68">
        <v>0</v>
      </c>
      <c r="N3100" s="68">
        <v>316336</v>
      </c>
    </row>
    <row r="3101" spans="1:14" x14ac:dyDescent="0.25">
      <c r="A3101" s="69" t="s">
        <v>426</v>
      </c>
      <c r="B3101" s="69" t="s">
        <v>427</v>
      </c>
      <c r="C3101" s="69" t="s">
        <v>210</v>
      </c>
      <c r="D3101" s="69" t="s">
        <v>211</v>
      </c>
      <c r="E3101" s="69"/>
      <c r="F3101" s="68">
        <v>0</v>
      </c>
      <c r="G3101" s="68">
        <v>0</v>
      </c>
      <c r="H3101" s="68">
        <v>0</v>
      </c>
      <c r="I3101" s="68">
        <v>0</v>
      </c>
      <c r="J3101" s="68">
        <v>27008</v>
      </c>
      <c r="K3101" s="68">
        <v>0</v>
      </c>
      <c r="L3101" s="68">
        <v>2544</v>
      </c>
      <c r="M3101" s="68">
        <v>0</v>
      </c>
      <c r="N3101" s="68">
        <v>29552</v>
      </c>
    </row>
    <row r="3102" spans="1:14" x14ac:dyDescent="0.25">
      <c r="A3102" s="69" t="s">
        <v>426</v>
      </c>
      <c r="B3102" s="69" t="s">
        <v>427</v>
      </c>
      <c r="C3102" s="69" t="s">
        <v>212</v>
      </c>
      <c r="D3102" s="69" t="s">
        <v>213</v>
      </c>
      <c r="E3102" s="69"/>
      <c r="F3102" s="68">
        <v>0</v>
      </c>
      <c r="G3102" s="68">
        <v>0</v>
      </c>
      <c r="H3102" s="68">
        <v>0</v>
      </c>
      <c r="I3102" s="68">
        <v>0</v>
      </c>
      <c r="J3102" s="68">
        <v>60800</v>
      </c>
      <c r="K3102" s="68">
        <v>0</v>
      </c>
      <c r="L3102" s="68">
        <v>384</v>
      </c>
      <c r="M3102" s="68">
        <v>0</v>
      </c>
      <c r="N3102" s="68">
        <v>61184</v>
      </c>
    </row>
    <row r="3103" spans="1:14" x14ac:dyDescent="0.25">
      <c r="A3103" s="69" t="s">
        <v>426</v>
      </c>
      <c r="B3103" s="69" t="s">
        <v>427</v>
      </c>
      <c r="C3103" s="69" t="s">
        <v>214</v>
      </c>
      <c r="D3103" s="69" t="s">
        <v>215</v>
      </c>
      <c r="E3103" s="69"/>
      <c r="F3103" s="68">
        <v>0</v>
      </c>
      <c r="G3103" s="68">
        <v>0</v>
      </c>
      <c r="H3103" s="68">
        <v>0</v>
      </c>
      <c r="I3103" s="68">
        <v>0</v>
      </c>
      <c r="J3103" s="68">
        <v>896</v>
      </c>
      <c r="K3103" s="68">
        <v>0</v>
      </c>
      <c r="L3103" s="68">
        <v>0</v>
      </c>
      <c r="M3103" s="68">
        <v>0</v>
      </c>
      <c r="N3103" s="68">
        <v>896</v>
      </c>
    </row>
    <row r="3104" spans="1:14" x14ac:dyDescent="0.25">
      <c r="A3104" s="69" t="s">
        <v>426</v>
      </c>
      <c r="B3104" s="69" t="s">
        <v>427</v>
      </c>
      <c r="C3104" s="69" t="s">
        <v>216</v>
      </c>
      <c r="D3104" s="69" t="s">
        <v>217</v>
      </c>
      <c r="E3104" s="69"/>
      <c r="F3104" s="68">
        <v>26208</v>
      </c>
      <c r="G3104" s="68">
        <v>0</v>
      </c>
      <c r="H3104" s="68">
        <v>0</v>
      </c>
      <c r="I3104" s="68">
        <v>0</v>
      </c>
      <c r="J3104" s="68">
        <v>0</v>
      </c>
      <c r="K3104" s="68">
        <v>0</v>
      </c>
      <c r="L3104" s="68">
        <v>0</v>
      </c>
      <c r="M3104" s="68">
        <v>0</v>
      </c>
      <c r="N3104" s="68">
        <v>26208</v>
      </c>
    </row>
    <row r="3105" spans="1:14" x14ac:dyDescent="0.25">
      <c r="A3105" s="69" t="s">
        <v>426</v>
      </c>
      <c r="B3105" s="69" t="s">
        <v>427</v>
      </c>
      <c r="C3105" s="69" t="s">
        <v>218</v>
      </c>
      <c r="D3105" s="69" t="s">
        <v>219</v>
      </c>
      <c r="E3105" s="69"/>
      <c r="F3105" s="68">
        <v>28080</v>
      </c>
      <c r="G3105" s="68">
        <v>0</v>
      </c>
      <c r="H3105" s="68">
        <v>0</v>
      </c>
      <c r="I3105" s="68">
        <v>0</v>
      </c>
      <c r="J3105" s="68">
        <v>6624</v>
      </c>
      <c r="K3105" s="68">
        <v>0</v>
      </c>
      <c r="L3105" s="68">
        <v>0</v>
      </c>
      <c r="M3105" s="68">
        <v>0</v>
      </c>
      <c r="N3105" s="68">
        <v>34704</v>
      </c>
    </row>
    <row r="3106" spans="1:14" x14ac:dyDescent="0.25">
      <c r="A3106" s="69" t="s">
        <v>426</v>
      </c>
      <c r="B3106" s="69" t="s">
        <v>427</v>
      </c>
      <c r="C3106" s="69" t="s">
        <v>220</v>
      </c>
      <c r="D3106" s="69" t="s">
        <v>221</v>
      </c>
      <c r="E3106" s="69"/>
      <c r="F3106" s="68">
        <v>475328</v>
      </c>
      <c r="G3106" s="68">
        <v>0</v>
      </c>
      <c r="H3106" s="68">
        <v>0</v>
      </c>
      <c r="I3106" s="68">
        <v>0</v>
      </c>
      <c r="J3106" s="68">
        <v>4560</v>
      </c>
      <c r="K3106" s="68">
        <v>0</v>
      </c>
      <c r="L3106" s="68">
        <v>0</v>
      </c>
      <c r="M3106" s="68">
        <v>0</v>
      </c>
      <c r="N3106" s="68">
        <v>479888</v>
      </c>
    </row>
    <row r="3107" spans="1:14" x14ac:dyDescent="0.25">
      <c r="A3107" s="69" t="s">
        <v>426</v>
      </c>
      <c r="B3107" s="69" t="s">
        <v>427</v>
      </c>
      <c r="C3107" s="69" t="s">
        <v>222</v>
      </c>
      <c r="D3107" s="69" t="s">
        <v>223</v>
      </c>
      <c r="E3107" s="69"/>
      <c r="F3107" s="68">
        <v>92256</v>
      </c>
      <c r="G3107" s="68">
        <v>0</v>
      </c>
      <c r="H3107" s="68">
        <v>0</v>
      </c>
      <c r="I3107" s="68">
        <v>0</v>
      </c>
      <c r="J3107" s="68">
        <v>0</v>
      </c>
      <c r="K3107" s="68">
        <v>0</v>
      </c>
      <c r="L3107" s="68">
        <v>0</v>
      </c>
      <c r="M3107" s="68">
        <v>0</v>
      </c>
      <c r="N3107" s="68">
        <v>92256</v>
      </c>
    </row>
    <row r="3108" spans="1:14" x14ac:dyDescent="0.25">
      <c r="A3108" s="69" t="s">
        <v>426</v>
      </c>
      <c r="B3108" s="69" t="s">
        <v>427</v>
      </c>
      <c r="C3108" s="69" t="s">
        <v>224</v>
      </c>
      <c r="D3108" s="69" t="s">
        <v>225</v>
      </c>
      <c r="E3108" s="69"/>
      <c r="F3108" s="68">
        <v>0</v>
      </c>
      <c r="G3108" s="68">
        <v>0</v>
      </c>
      <c r="H3108" s="68">
        <v>0</v>
      </c>
      <c r="I3108" s="68">
        <v>0</v>
      </c>
      <c r="J3108" s="68">
        <v>0</v>
      </c>
      <c r="K3108" s="68">
        <v>0</v>
      </c>
      <c r="L3108" s="68">
        <v>0</v>
      </c>
      <c r="M3108" s="68">
        <v>0</v>
      </c>
      <c r="N3108" s="68">
        <v>0</v>
      </c>
    </row>
    <row r="3109" spans="1:14" x14ac:dyDescent="0.25">
      <c r="A3109" s="69" t="s">
        <v>426</v>
      </c>
      <c r="B3109" s="69" t="s">
        <v>427</v>
      </c>
      <c r="C3109" s="69" t="s">
        <v>226</v>
      </c>
      <c r="D3109" s="69" t="s">
        <v>227</v>
      </c>
      <c r="E3109" s="69"/>
      <c r="F3109" s="68">
        <v>1012320</v>
      </c>
      <c r="G3109" s="68">
        <v>589360</v>
      </c>
      <c r="H3109" s="68">
        <v>127136</v>
      </c>
      <c r="I3109" s="68">
        <v>140112</v>
      </c>
      <c r="J3109" s="68">
        <v>571200</v>
      </c>
      <c r="K3109" s="68">
        <v>542128</v>
      </c>
      <c r="L3109" s="68">
        <v>61656</v>
      </c>
      <c r="M3109" s="68">
        <v>5533</v>
      </c>
      <c r="N3109" s="68">
        <v>3049445</v>
      </c>
    </row>
    <row r="3110" spans="1:14" x14ac:dyDescent="0.25">
      <c r="D3110" s="67" t="s">
        <v>228</v>
      </c>
      <c r="E3110" s="67"/>
    </row>
    <row r="3111" spans="1:14" x14ac:dyDescent="0.25">
      <c r="A3111" s="69" t="s">
        <v>426</v>
      </c>
      <c r="B3111" s="69" t="s">
        <v>427</v>
      </c>
      <c r="C3111" s="69" t="s">
        <v>229</v>
      </c>
      <c r="D3111" s="69" t="s">
        <v>230</v>
      </c>
      <c r="E3111" s="69"/>
      <c r="F3111" s="68">
        <v>0</v>
      </c>
      <c r="G3111" s="68">
        <v>0</v>
      </c>
      <c r="H3111" s="68">
        <v>0</v>
      </c>
      <c r="I3111" s="68">
        <v>0</v>
      </c>
      <c r="J3111" s="68">
        <v>0</v>
      </c>
      <c r="K3111" s="68">
        <v>0</v>
      </c>
      <c r="L3111" s="68">
        <v>0</v>
      </c>
      <c r="M3111" s="68">
        <v>0</v>
      </c>
      <c r="N3111" s="68">
        <v>0</v>
      </c>
    </row>
    <row r="3112" spans="1:14" x14ac:dyDescent="0.25">
      <c r="A3112" s="69" t="s">
        <v>426</v>
      </c>
      <c r="B3112" s="69" t="s">
        <v>427</v>
      </c>
      <c r="C3112" s="69" t="s">
        <v>231</v>
      </c>
      <c r="D3112" s="69" t="s">
        <v>232</v>
      </c>
      <c r="E3112" s="69"/>
      <c r="F3112" s="68">
        <v>0</v>
      </c>
      <c r="G3112" s="68">
        <v>0</v>
      </c>
      <c r="H3112" s="68">
        <v>0</v>
      </c>
      <c r="I3112" s="68">
        <v>0</v>
      </c>
      <c r="J3112" s="68">
        <v>0</v>
      </c>
      <c r="K3112" s="68">
        <v>0</v>
      </c>
      <c r="L3112" s="68">
        <v>0</v>
      </c>
      <c r="M3112" s="68">
        <v>0</v>
      </c>
      <c r="N3112" s="68">
        <v>0</v>
      </c>
    </row>
    <row r="3113" spans="1:14" x14ac:dyDescent="0.25">
      <c r="A3113" s="69" t="s">
        <v>426</v>
      </c>
      <c r="B3113" s="69" t="s">
        <v>427</v>
      </c>
      <c r="C3113" s="69" t="s">
        <v>233</v>
      </c>
      <c r="D3113" s="69" t="s">
        <v>234</v>
      </c>
      <c r="E3113" s="69"/>
      <c r="F3113" s="68">
        <v>0</v>
      </c>
      <c r="G3113" s="68">
        <v>0</v>
      </c>
      <c r="H3113" s="68">
        <v>0</v>
      </c>
      <c r="I3113" s="68">
        <v>0</v>
      </c>
      <c r="J3113" s="68">
        <v>0</v>
      </c>
      <c r="K3113" s="68">
        <v>0</v>
      </c>
      <c r="L3113" s="68">
        <v>0</v>
      </c>
      <c r="M3113" s="68">
        <v>0</v>
      </c>
      <c r="N3113" s="68">
        <v>0</v>
      </c>
    </row>
    <row r="3114" spans="1:14" x14ac:dyDescent="0.25">
      <c r="A3114" s="69" t="s">
        <v>426</v>
      </c>
      <c r="B3114" s="69" t="s">
        <v>427</v>
      </c>
      <c r="C3114" s="69" t="s">
        <v>235</v>
      </c>
      <c r="D3114" s="69" t="s">
        <v>236</v>
      </c>
      <c r="E3114" s="69"/>
      <c r="F3114" s="68">
        <v>0</v>
      </c>
      <c r="G3114" s="68">
        <v>0</v>
      </c>
      <c r="H3114" s="68">
        <v>0</v>
      </c>
      <c r="I3114" s="68">
        <v>0</v>
      </c>
      <c r="J3114" s="68">
        <v>0</v>
      </c>
      <c r="K3114" s="68">
        <v>0</v>
      </c>
      <c r="L3114" s="68">
        <v>0</v>
      </c>
      <c r="M3114" s="68">
        <v>0</v>
      </c>
      <c r="N3114" s="68">
        <v>0</v>
      </c>
    </row>
    <row r="3115" spans="1:14" x14ac:dyDescent="0.25">
      <c r="A3115" s="69" t="s">
        <v>426</v>
      </c>
      <c r="B3115" s="69" t="s">
        <v>427</v>
      </c>
      <c r="C3115" s="69" t="s">
        <v>237</v>
      </c>
      <c r="D3115" s="69" t="s">
        <v>238</v>
      </c>
      <c r="E3115" s="69"/>
      <c r="F3115" s="68">
        <v>0</v>
      </c>
      <c r="G3115" s="68">
        <v>0</v>
      </c>
      <c r="H3115" s="68">
        <v>0</v>
      </c>
      <c r="I3115" s="68">
        <v>0</v>
      </c>
      <c r="J3115" s="68">
        <v>0</v>
      </c>
      <c r="K3115" s="68">
        <v>0</v>
      </c>
      <c r="L3115" s="68">
        <v>0</v>
      </c>
      <c r="M3115" s="68">
        <v>0</v>
      </c>
      <c r="N3115" s="68">
        <v>0</v>
      </c>
    </row>
    <row r="3118" spans="1:14" x14ac:dyDescent="0.25">
      <c r="A3118" s="67" t="s">
        <v>428</v>
      </c>
    </row>
    <row r="3119" spans="1:14" x14ac:dyDescent="0.25">
      <c r="A3119" s="69" t="s">
        <v>0</v>
      </c>
      <c r="B3119" s="69" t="s">
        <v>162</v>
      </c>
      <c r="C3119" s="69" t="s">
        <v>115</v>
      </c>
      <c r="D3119" s="67" t="s">
        <v>129</v>
      </c>
      <c r="E3119" s="67"/>
      <c r="F3119" s="68" t="s">
        <v>163</v>
      </c>
      <c r="G3119" s="68" t="s">
        <v>164</v>
      </c>
      <c r="H3119" s="68" t="s">
        <v>165</v>
      </c>
      <c r="I3119" s="68" t="s">
        <v>166</v>
      </c>
      <c r="J3119" s="68" t="s">
        <v>167</v>
      </c>
      <c r="K3119" s="68" t="s">
        <v>168</v>
      </c>
      <c r="L3119" s="68" t="s">
        <v>169</v>
      </c>
      <c r="M3119" s="68" t="s">
        <v>170</v>
      </c>
      <c r="N3119" s="68" t="s">
        <v>1</v>
      </c>
    </row>
    <row r="3120" spans="1:14" x14ac:dyDescent="0.25">
      <c r="A3120" s="69" t="s">
        <v>429</v>
      </c>
      <c r="B3120" s="69" t="s">
        <v>430</v>
      </c>
      <c r="C3120" s="69" t="s">
        <v>172</v>
      </c>
      <c r="D3120" s="69" t="s">
        <v>173</v>
      </c>
      <c r="E3120" s="69"/>
      <c r="F3120" s="68">
        <v>6912</v>
      </c>
      <c r="G3120" s="68">
        <v>0</v>
      </c>
      <c r="H3120" s="68">
        <v>0</v>
      </c>
      <c r="I3120" s="68">
        <v>0</v>
      </c>
      <c r="J3120" s="68">
        <v>0</v>
      </c>
      <c r="K3120" s="68">
        <v>0</v>
      </c>
      <c r="L3120" s="68">
        <v>0</v>
      </c>
      <c r="M3120" s="68">
        <v>0</v>
      </c>
      <c r="N3120" s="68">
        <v>6912</v>
      </c>
    </row>
    <row r="3121" spans="1:14" x14ac:dyDescent="0.25">
      <c r="A3121" s="69" t="s">
        <v>429</v>
      </c>
      <c r="B3121" s="69" t="s">
        <v>430</v>
      </c>
      <c r="C3121" s="69" t="s">
        <v>174</v>
      </c>
      <c r="D3121" s="69" t="s">
        <v>175</v>
      </c>
      <c r="E3121" s="69"/>
      <c r="F3121" s="68">
        <v>0</v>
      </c>
      <c r="G3121" s="68">
        <v>0</v>
      </c>
      <c r="H3121" s="68">
        <v>0</v>
      </c>
      <c r="I3121" s="68">
        <v>0</v>
      </c>
      <c r="J3121" s="68">
        <v>4512</v>
      </c>
      <c r="K3121" s="68">
        <v>0</v>
      </c>
      <c r="L3121" s="68">
        <v>96</v>
      </c>
      <c r="M3121" s="68">
        <v>0</v>
      </c>
      <c r="N3121" s="68">
        <v>4608</v>
      </c>
    </row>
    <row r="3122" spans="1:14" x14ac:dyDescent="0.25">
      <c r="A3122" s="69" t="s">
        <v>429</v>
      </c>
      <c r="B3122" s="69" t="s">
        <v>430</v>
      </c>
      <c r="C3122" s="69" t="s">
        <v>176</v>
      </c>
      <c r="D3122" s="69" t="s">
        <v>177</v>
      </c>
      <c r="E3122" s="69"/>
      <c r="F3122" s="68">
        <v>0</v>
      </c>
      <c r="G3122" s="68">
        <v>752928</v>
      </c>
      <c r="H3122" s="68">
        <v>0</v>
      </c>
      <c r="I3122" s="68">
        <v>0</v>
      </c>
      <c r="J3122" s="68">
        <v>0</v>
      </c>
      <c r="K3122" s="68">
        <v>0</v>
      </c>
      <c r="L3122" s="68">
        <v>0</v>
      </c>
      <c r="M3122" s="68">
        <v>0</v>
      </c>
      <c r="N3122" s="68">
        <v>752928</v>
      </c>
    </row>
    <row r="3123" spans="1:14" x14ac:dyDescent="0.25">
      <c r="A3123" s="69" t="s">
        <v>429</v>
      </c>
      <c r="B3123" s="69" t="s">
        <v>430</v>
      </c>
      <c r="C3123" s="69" t="s">
        <v>178</v>
      </c>
      <c r="D3123" s="69" t="s">
        <v>179</v>
      </c>
      <c r="E3123" s="69"/>
      <c r="F3123" s="68">
        <v>75480</v>
      </c>
      <c r="G3123" s="68">
        <v>139840</v>
      </c>
      <c r="H3123" s="68">
        <v>0</v>
      </c>
      <c r="I3123" s="68">
        <v>0</v>
      </c>
      <c r="J3123" s="68">
        <v>59312</v>
      </c>
      <c r="K3123" s="68">
        <v>0</v>
      </c>
      <c r="L3123" s="68">
        <v>32512</v>
      </c>
      <c r="M3123" s="68">
        <v>0</v>
      </c>
      <c r="N3123" s="68">
        <v>307144</v>
      </c>
    </row>
    <row r="3124" spans="1:14" x14ac:dyDescent="0.25">
      <c r="A3124" s="69" t="s">
        <v>429</v>
      </c>
      <c r="B3124" s="69" t="s">
        <v>430</v>
      </c>
      <c r="C3124" s="69" t="s">
        <v>180</v>
      </c>
      <c r="D3124" s="69" t="s">
        <v>181</v>
      </c>
      <c r="E3124" s="69"/>
      <c r="F3124" s="68">
        <v>0</v>
      </c>
      <c r="G3124" s="68">
        <v>0</v>
      </c>
      <c r="H3124" s="68">
        <v>0</v>
      </c>
      <c r="I3124" s="68">
        <v>0</v>
      </c>
      <c r="J3124" s="68">
        <v>0</v>
      </c>
      <c r="K3124" s="68">
        <v>0</v>
      </c>
      <c r="L3124" s="68">
        <v>0</v>
      </c>
      <c r="M3124" s="68">
        <v>0</v>
      </c>
      <c r="N3124" s="68">
        <v>0</v>
      </c>
    </row>
    <row r="3125" spans="1:14" x14ac:dyDescent="0.25">
      <c r="A3125" s="69" t="s">
        <v>429</v>
      </c>
      <c r="B3125" s="69" t="s">
        <v>430</v>
      </c>
      <c r="C3125" s="69" t="s">
        <v>182</v>
      </c>
      <c r="D3125" s="69" t="s">
        <v>183</v>
      </c>
      <c r="E3125" s="69"/>
      <c r="F3125" s="68">
        <v>0</v>
      </c>
      <c r="G3125" s="68">
        <v>0</v>
      </c>
      <c r="H3125" s="68">
        <v>0</v>
      </c>
      <c r="I3125" s="68">
        <v>0</v>
      </c>
      <c r="J3125" s="68">
        <v>10528</v>
      </c>
      <c r="K3125" s="68">
        <v>0</v>
      </c>
      <c r="L3125" s="68">
        <v>29736</v>
      </c>
      <c r="M3125" s="68">
        <v>0</v>
      </c>
      <c r="N3125" s="68">
        <v>40264</v>
      </c>
    </row>
    <row r="3126" spans="1:14" x14ac:dyDescent="0.25">
      <c r="A3126" s="69" t="s">
        <v>429</v>
      </c>
      <c r="B3126" s="69" t="s">
        <v>430</v>
      </c>
      <c r="C3126" s="69" t="s">
        <v>184</v>
      </c>
      <c r="D3126" s="69" t="s">
        <v>185</v>
      </c>
      <c r="E3126" s="69"/>
      <c r="F3126" s="68">
        <v>0</v>
      </c>
      <c r="G3126" s="68">
        <v>25072</v>
      </c>
      <c r="H3126" s="68">
        <v>0</v>
      </c>
      <c r="I3126" s="68">
        <v>0</v>
      </c>
      <c r="J3126" s="68">
        <v>0</v>
      </c>
      <c r="K3126" s="68">
        <v>91568</v>
      </c>
      <c r="L3126" s="68">
        <v>0</v>
      </c>
      <c r="M3126" s="68">
        <v>42</v>
      </c>
      <c r="N3126" s="68">
        <v>116682</v>
      </c>
    </row>
    <row r="3127" spans="1:14" x14ac:dyDescent="0.25">
      <c r="A3127" s="69" t="s">
        <v>429</v>
      </c>
      <c r="B3127" s="69" t="s">
        <v>430</v>
      </c>
      <c r="C3127" s="69" t="s">
        <v>186</v>
      </c>
      <c r="D3127" s="69" t="s">
        <v>187</v>
      </c>
      <c r="E3127" s="69"/>
      <c r="F3127" s="68">
        <v>0</v>
      </c>
      <c r="G3127" s="68">
        <v>0</v>
      </c>
      <c r="H3127" s="68">
        <v>0</v>
      </c>
      <c r="I3127" s="68">
        <v>0</v>
      </c>
      <c r="J3127" s="68">
        <v>0</v>
      </c>
      <c r="K3127" s="68">
        <v>0</v>
      </c>
      <c r="L3127" s="68">
        <v>0</v>
      </c>
      <c r="M3127" s="68">
        <v>0</v>
      </c>
      <c r="N3127" s="68">
        <v>0</v>
      </c>
    </row>
    <row r="3128" spans="1:14" x14ac:dyDescent="0.25">
      <c r="A3128" s="69" t="s">
        <v>429</v>
      </c>
      <c r="B3128" s="69" t="s">
        <v>430</v>
      </c>
      <c r="C3128" s="69" t="s">
        <v>188</v>
      </c>
      <c r="D3128" s="69" t="s">
        <v>189</v>
      </c>
      <c r="E3128" s="69"/>
      <c r="F3128" s="68">
        <v>4128</v>
      </c>
      <c r="G3128" s="68">
        <v>17600</v>
      </c>
      <c r="H3128" s="68">
        <v>0</v>
      </c>
      <c r="I3128" s="68">
        <v>0</v>
      </c>
      <c r="J3128" s="68">
        <v>110400</v>
      </c>
      <c r="K3128" s="68">
        <v>0</v>
      </c>
      <c r="L3128" s="68">
        <v>960</v>
      </c>
      <c r="M3128" s="68">
        <v>0</v>
      </c>
      <c r="N3128" s="68">
        <v>133088</v>
      </c>
    </row>
    <row r="3129" spans="1:14" x14ac:dyDescent="0.25">
      <c r="A3129" s="69" t="s">
        <v>429</v>
      </c>
      <c r="B3129" s="69" t="s">
        <v>430</v>
      </c>
      <c r="C3129" s="69" t="s">
        <v>190</v>
      </c>
      <c r="D3129" s="69" t="s">
        <v>191</v>
      </c>
      <c r="E3129" s="69"/>
      <c r="F3129" s="68">
        <v>0</v>
      </c>
      <c r="G3129" s="68">
        <v>20848</v>
      </c>
      <c r="H3129" s="68">
        <v>0</v>
      </c>
      <c r="I3129" s="68">
        <v>0</v>
      </c>
      <c r="J3129" s="68">
        <v>0</v>
      </c>
      <c r="K3129" s="68">
        <v>0</v>
      </c>
      <c r="L3129" s="68">
        <v>0</v>
      </c>
      <c r="M3129" s="68">
        <v>0</v>
      </c>
      <c r="N3129" s="68">
        <v>20848</v>
      </c>
    </row>
    <row r="3130" spans="1:14" x14ac:dyDescent="0.25">
      <c r="A3130" s="69" t="s">
        <v>429</v>
      </c>
      <c r="B3130" s="69" t="s">
        <v>430</v>
      </c>
      <c r="C3130" s="69" t="s">
        <v>192</v>
      </c>
      <c r="D3130" s="69" t="s">
        <v>193</v>
      </c>
      <c r="E3130" s="69"/>
      <c r="F3130" s="68">
        <v>0</v>
      </c>
      <c r="G3130" s="68">
        <v>7616</v>
      </c>
      <c r="H3130" s="68">
        <v>0</v>
      </c>
      <c r="I3130" s="68">
        <v>0</v>
      </c>
      <c r="J3130" s="68">
        <v>0</v>
      </c>
      <c r="K3130" s="68">
        <v>114240</v>
      </c>
      <c r="L3130" s="68">
        <v>0</v>
      </c>
      <c r="M3130" s="68">
        <v>960</v>
      </c>
      <c r="N3130" s="68">
        <v>122816</v>
      </c>
    </row>
    <row r="3131" spans="1:14" x14ac:dyDescent="0.25">
      <c r="A3131" s="69" t="s">
        <v>429</v>
      </c>
      <c r="B3131" s="69" t="s">
        <v>430</v>
      </c>
      <c r="C3131" s="69" t="s">
        <v>194</v>
      </c>
      <c r="D3131" s="69" t="s">
        <v>195</v>
      </c>
      <c r="E3131" s="69"/>
      <c r="F3131" s="68">
        <v>424656</v>
      </c>
      <c r="G3131" s="68">
        <v>0</v>
      </c>
      <c r="H3131" s="68">
        <v>0</v>
      </c>
      <c r="I3131" s="68">
        <v>232192</v>
      </c>
      <c r="J3131" s="68">
        <v>0</v>
      </c>
      <c r="K3131" s="68">
        <v>0</v>
      </c>
      <c r="L3131" s="68">
        <v>0</v>
      </c>
      <c r="M3131" s="68">
        <v>0</v>
      </c>
      <c r="N3131" s="68">
        <v>656848</v>
      </c>
    </row>
    <row r="3132" spans="1:14" x14ac:dyDescent="0.25">
      <c r="A3132" s="69" t="s">
        <v>429</v>
      </c>
      <c r="B3132" s="69" t="s">
        <v>430</v>
      </c>
      <c r="C3132" s="69" t="s">
        <v>196</v>
      </c>
      <c r="D3132" s="69" t="s">
        <v>197</v>
      </c>
      <c r="E3132" s="69"/>
      <c r="F3132" s="68">
        <v>54864</v>
      </c>
      <c r="G3132" s="68">
        <v>0</v>
      </c>
      <c r="H3132" s="68">
        <v>0</v>
      </c>
      <c r="I3132" s="68">
        <v>0</v>
      </c>
      <c r="J3132" s="68">
        <v>0</v>
      </c>
      <c r="K3132" s="68">
        <v>0</v>
      </c>
      <c r="L3132" s="68">
        <v>0</v>
      </c>
      <c r="M3132" s="68">
        <v>0</v>
      </c>
      <c r="N3132" s="68">
        <v>54864</v>
      </c>
    </row>
    <row r="3133" spans="1:14" x14ac:dyDescent="0.25">
      <c r="A3133" s="69" t="s">
        <v>429</v>
      </c>
      <c r="B3133" s="69" t="s">
        <v>430</v>
      </c>
      <c r="C3133" s="69" t="s">
        <v>198</v>
      </c>
      <c r="D3133" s="69" t="s">
        <v>199</v>
      </c>
      <c r="E3133" s="69"/>
      <c r="F3133" s="68">
        <v>0</v>
      </c>
      <c r="G3133" s="68">
        <v>0</v>
      </c>
      <c r="H3133" s="68">
        <v>0</v>
      </c>
      <c r="I3133" s="68">
        <v>0</v>
      </c>
      <c r="J3133" s="68">
        <v>0</v>
      </c>
      <c r="K3133" s="68">
        <v>80656</v>
      </c>
      <c r="L3133" s="68">
        <v>0</v>
      </c>
      <c r="M3133" s="68">
        <v>0</v>
      </c>
      <c r="N3133" s="68">
        <v>80656</v>
      </c>
    </row>
    <row r="3134" spans="1:14" x14ac:dyDescent="0.25">
      <c r="A3134" s="69" t="s">
        <v>429</v>
      </c>
      <c r="B3134" s="69" t="s">
        <v>430</v>
      </c>
      <c r="C3134" s="69" t="s">
        <v>200</v>
      </c>
      <c r="D3134" s="69" t="s">
        <v>201</v>
      </c>
      <c r="E3134" s="69"/>
      <c r="F3134" s="68">
        <v>0</v>
      </c>
      <c r="G3134" s="68">
        <v>0</v>
      </c>
      <c r="H3134" s="68">
        <v>0</v>
      </c>
      <c r="I3134" s="68">
        <v>0</v>
      </c>
      <c r="J3134" s="68">
        <v>0</v>
      </c>
      <c r="K3134" s="68">
        <v>0</v>
      </c>
      <c r="L3134" s="68">
        <v>0</v>
      </c>
      <c r="M3134" s="68">
        <v>0</v>
      </c>
      <c r="N3134" s="68">
        <v>0</v>
      </c>
    </row>
    <row r="3135" spans="1:14" x14ac:dyDescent="0.25">
      <c r="A3135" s="69" t="s">
        <v>429</v>
      </c>
      <c r="B3135" s="69" t="s">
        <v>430</v>
      </c>
      <c r="C3135" s="69" t="s">
        <v>202</v>
      </c>
      <c r="D3135" s="69" t="s">
        <v>203</v>
      </c>
      <c r="E3135" s="69"/>
      <c r="F3135" s="68">
        <v>3168</v>
      </c>
      <c r="G3135" s="68">
        <v>0</v>
      </c>
      <c r="H3135" s="68">
        <v>0</v>
      </c>
      <c r="I3135" s="68">
        <v>0</v>
      </c>
      <c r="J3135" s="68">
        <v>432</v>
      </c>
      <c r="K3135" s="68">
        <v>72880</v>
      </c>
      <c r="L3135" s="68">
        <v>0</v>
      </c>
      <c r="M3135" s="68">
        <v>13572</v>
      </c>
      <c r="N3135" s="68">
        <v>90052</v>
      </c>
    </row>
    <row r="3136" spans="1:14" x14ac:dyDescent="0.25">
      <c r="A3136" s="69" t="s">
        <v>429</v>
      </c>
      <c r="B3136" s="69" t="s">
        <v>430</v>
      </c>
      <c r="C3136" s="69" t="s">
        <v>204</v>
      </c>
      <c r="D3136" s="69" t="s">
        <v>205</v>
      </c>
      <c r="E3136" s="69"/>
      <c r="F3136" s="68">
        <v>0</v>
      </c>
      <c r="G3136" s="68">
        <v>0</v>
      </c>
      <c r="H3136" s="68">
        <v>0</v>
      </c>
      <c r="I3136" s="68">
        <v>0</v>
      </c>
      <c r="J3136" s="68">
        <v>0</v>
      </c>
      <c r="K3136" s="68">
        <v>0</v>
      </c>
      <c r="L3136" s="68">
        <v>0</v>
      </c>
      <c r="M3136" s="68">
        <v>0</v>
      </c>
      <c r="N3136" s="68">
        <v>0</v>
      </c>
    </row>
    <row r="3137" spans="1:14" x14ac:dyDescent="0.25">
      <c r="A3137" s="69" t="s">
        <v>429</v>
      </c>
      <c r="B3137" s="69" t="s">
        <v>430</v>
      </c>
      <c r="C3137" s="69" t="s">
        <v>206</v>
      </c>
      <c r="D3137" s="69" t="s">
        <v>207</v>
      </c>
      <c r="E3137" s="69"/>
      <c r="F3137" s="68">
        <v>0</v>
      </c>
      <c r="G3137" s="68">
        <v>0</v>
      </c>
      <c r="H3137" s="68">
        <v>0</v>
      </c>
      <c r="I3137" s="68">
        <v>0</v>
      </c>
      <c r="J3137" s="68">
        <v>0</v>
      </c>
      <c r="K3137" s="68">
        <v>97872</v>
      </c>
      <c r="L3137" s="68">
        <v>0</v>
      </c>
      <c r="M3137" s="68">
        <v>0</v>
      </c>
      <c r="N3137" s="68">
        <v>97872</v>
      </c>
    </row>
    <row r="3138" spans="1:14" x14ac:dyDescent="0.25">
      <c r="A3138" s="69" t="s">
        <v>429</v>
      </c>
      <c r="B3138" s="69" t="s">
        <v>430</v>
      </c>
      <c r="C3138" s="69" t="s">
        <v>208</v>
      </c>
      <c r="D3138" s="69" t="s">
        <v>209</v>
      </c>
      <c r="E3138" s="69"/>
      <c r="F3138" s="68">
        <v>0</v>
      </c>
      <c r="G3138" s="68">
        <v>355728</v>
      </c>
      <c r="H3138" s="68">
        <v>165392</v>
      </c>
      <c r="I3138" s="68">
        <v>0</v>
      </c>
      <c r="J3138" s="68">
        <v>0</v>
      </c>
      <c r="K3138" s="68">
        <v>0</v>
      </c>
      <c r="L3138" s="68">
        <v>0</v>
      </c>
      <c r="M3138" s="68">
        <v>0</v>
      </c>
      <c r="N3138" s="68">
        <v>521120</v>
      </c>
    </row>
    <row r="3139" spans="1:14" x14ac:dyDescent="0.25">
      <c r="A3139" s="69" t="s">
        <v>429</v>
      </c>
      <c r="B3139" s="69" t="s">
        <v>430</v>
      </c>
      <c r="C3139" s="69" t="s">
        <v>210</v>
      </c>
      <c r="D3139" s="69" t="s">
        <v>211</v>
      </c>
      <c r="E3139" s="69"/>
      <c r="F3139" s="68">
        <v>0</v>
      </c>
      <c r="G3139" s="68">
        <v>0</v>
      </c>
      <c r="H3139" s="68">
        <v>0</v>
      </c>
      <c r="I3139" s="68">
        <v>0</v>
      </c>
      <c r="J3139" s="68">
        <v>0</v>
      </c>
      <c r="K3139" s="68">
        <v>0</v>
      </c>
      <c r="L3139" s="68">
        <v>0</v>
      </c>
      <c r="M3139" s="68">
        <v>0</v>
      </c>
      <c r="N3139" s="68">
        <v>0</v>
      </c>
    </row>
    <row r="3140" spans="1:14" x14ac:dyDescent="0.25">
      <c r="A3140" s="69" t="s">
        <v>429</v>
      </c>
      <c r="B3140" s="69" t="s">
        <v>430</v>
      </c>
      <c r="C3140" s="69" t="s">
        <v>212</v>
      </c>
      <c r="D3140" s="69" t="s">
        <v>213</v>
      </c>
      <c r="E3140" s="69"/>
      <c r="F3140" s="68">
        <v>400</v>
      </c>
      <c r="G3140" s="68">
        <v>0</v>
      </c>
      <c r="H3140" s="68">
        <v>0</v>
      </c>
      <c r="I3140" s="68">
        <v>0</v>
      </c>
      <c r="J3140" s="68">
        <v>0</v>
      </c>
      <c r="K3140" s="68">
        <v>0</v>
      </c>
      <c r="L3140" s="68">
        <v>0</v>
      </c>
      <c r="M3140" s="68">
        <v>0</v>
      </c>
      <c r="N3140" s="68">
        <v>400</v>
      </c>
    </row>
    <row r="3141" spans="1:14" x14ac:dyDescent="0.25">
      <c r="A3141" s="69" t="s">
        <v>429</v>
      </c>
      <c r="B3141" s="69" t="s">
        <v>430</v>
      </c>
      <c r="C3141" s="69" t="s">
        <v>214</v>
      </c>
      <c r="D3141" s="69" t="s">
        <v>215</v>
      </c>
      <c r="E3141" s="69"/>
      <c r="F3141" s="68">
        <v>0</v>
      </c>
      <c r="G3141" s="68">
        <v>0</v>
      </c>
      <c r="H3141" s="68">
        <v>0</v>
      </c>
      <c r="I3141" s="68">
        <v>0</v>
      </c>
      <c r="J3141" s="68">
        <v>2944</v>
      </c>
      <c r="K3141" s="68">
        <v>0</v>
      </c>
      <c r="L3141" s="68">
        <v>0</v>
      </c>
      <c r="M3141" s="68">
        <v>0</v>
      </c>
      <c r="N3141" s="68">
        <v>2944</v>
      </c>
    </row>
    <row r="3142" spans="1:14" x14ac:dyDescent="0.25">
      <c r="A3142" s="69" t="s">
        <v>429</v>
      </c>
      <c r="B3142" s="69" t="s">
        <v>430</v>
      </c>
      <c r="C3142" s="69" t="s">
        <v>216</v>
      </c>
      <c r="D3142" s="69" t="s">
        <v>217</v>
      </c>
      <c r="E3142" s="69"/>
      <c r="F3142" s="68">
        <v>16560</v>
      </c>
      <c r="G3142" s="68">
        <v>0</v>
      </c>
      <c r="H3142" s="68">
        <v>0</v>
      </c>
      <c r="I3142" s="68">
        <v>0</v>
      </c>
      <c r="J3142" s="68">
        <v>6544</v>
      </c>
      <c r="K3142" s="68">
        <v>0</v>
      </c>
      <c r="L3142" s="68">
        <v>0</v>
      </c>
      <c r="M3142" s="68">
        <v>0</v>
      </c>
      <c r="N3142" s="68">
        <v>23104</v>
      </c>
    </row>
    <row r="3143" spans="1:14" x14ac:dyDescent="0.25">
      <c r="A3143" s="69" t="s">
        <v>429</v>
      </c>
      <c r="B3143" s="69" t="s">
        <v>430</v>
      </c>
      <c r="C3143" s="69" t="s">
        <v>218</v>
      </c>
      <c r="D3143" s="69" t="s">
        <v>219</v>
      </c>
      <c r="E3143" s="69"/>
      <c r="F3143" s="68">
        <v>13344</v>
      </c>
      <c r="G3143" s="68">
        <v>0</v>
      </c>
      <c r="H3143" s="68">
        <v>0</v>
      </c>
      <c r="I3143" s="68">
        <v>0</v>
      </c>
      <c r="J3143" s="68">
        <v>384</v>
      </c>
      <c r="K3143" s="68">
        <v>0</v>
      </c>
      <c r="L3143" s="68">
        <v>0</v>
      </c>
      <c r="M3143" s="68">
        <v>0</v>
      </c>
      <c r="N3143" s="68">
        <v>13728</v>
      </c>
    </row>
    <row r="3144" spans="1:14" x14ac:dyDescent="0.25">
      <c r="A3144" s="69" t="s">
        <v>429</v>
      </c>
      <c r="B3144" s="69" t="s">
        <v>430</v>
      </c>
      <c r="C3144" s="69" t="s">
        <v>220</v>
      </c>
      <c r="D3144" s="69" t="s">
        <v>221</v>
      </c>
      <c r="E3144" s="69"/>
      <c r="F3144" s="68">
        <v>805152</v>
      </c>
      <c r="G3144" s="68">
        <v>0</v>
      </c>
      <c r="H3144" s="68">
        <v>0</v>
      </c>
      <c r="I3144" s="68">
        <v>0</v>
      </c>
      <c r="J3144" s="68">
        <v>864</v>
      </c>
      <c r="K3144" s="68">
        <v>0</v>
      </c>
      <c r="L3144" s="68">
        <v>0</v>
      </c>
      <c r="M3144" s="68">
        <v>0</v>
      </c>
      <c r="N3144" s="68">
        <v>806016</v>
      </c>
    </row>
    <row r="3145" spans="1:14" x14ac:dyDescent="0.25">
      <c r="A3145" s="69" t="s">
        <v>429</v>
      </c>
      <c r="B3145" s="69" t="s">
        <v>430</v>
      </c>
      <c r="C3145" s="69" t="s">
        <v>222</v>
      </c>
      <c r="D3145" s="69" t="s">
        <v>223</v>
      </c>
      <c r="E3145" s="69"/>
      <c r="F3145" s="68">
        <v>217472</v>
      </c>
      <c r="G3145" s="68">
        <v>0</v>
      </c>
      <c r="H3145" s="68">
        <v>0</v>
      </c>
      <c r="I3145" s="68">
        <v>0</v>
      </c>
      <c r="J3145" s="68">
        <v>11904</v>
      </c>
      <c r="K3145" s="68">
        <v>0</v>
      </c>
      <c r="L3145" s="68">
        <v>216</v>
      </c>
      <c r="M3145" s="68">
        <v>0</v>
      </c>
      <c r="N3145" s="68">
        <v>229592</v>
      </c>
    </row>
    <row r="3146" spans="1:14" x14ac:dyDescent="0.25">
      <c r="A3146" s="69" t="s">
        <v>429</v>
      </c>
      <c r="B3146" s="69" t="s">
        <v>430</v>
      </c>
      <c r="C3146" s="69" t="s">
        <v>224</v>
      </c>
      <c r="D3146" s="69" t="s">
        <v>225</v>
      </c>
      <c r="E3146" s="69"/>
      <c r="F3146" s="68">
        <v>0</v>
      </c>
      <c r="G3146" s="68">
        <v>0</v>
      </c>
      <c r="H3146" s="68">
        <v>0</v>
      </c>
      <c r="I3146" s="68">
        <v>0</v>
      </c>
      <c r="J3146" s="68">
        <v>0</v>
      </c>
      <c r="K3146" s="68">
        <v>0</v>
      </c>
      <c r="L3146" s="68">
        <v>0</v>
      </c>
      <c r="M3146" s="68">
        <v>0</v>
      </c>
      <c r="N3146" s="68">
        <v>0</v>
      </c>
    </row>
    <row r="3147" spans="1:14" x14ac:dyDescent="0.25">
      <c r="A3147" s="69" t="s">
        <v>429</v>
      </c>
      <c r="B3147" s="69" t="s">
        <v>430</v>
      </c>
      <c r="C3147" s="69" t="s">
        <v>226</v>
      </c>
      <c r="D3147" s="69" t="s">
        <v>227</v>
      </c>
      <c r="E3147" s="69"/>
      <c r="F3147" s="68">
        <v>1622136</v>
      </c>
      <c r="G3147" s="68">
        <v>1319632</v>
      </c>
      <c r="H3147" s="68">
        <v>165392</v>
      </c>
      <c r="I3147" s="68">
        <v>232192</v>
      </c>
      <c r="J3147" s="68">
        <v>207824</v>
      </c>
      <c r="K3147" s="68">
        <v>457216</v>
      </c>
      <c r="L3147" s="68">
        <v>63520</v>
      </c>
      <c r="M3147" s="68">
        <v>14574</v>
      </c>
      <c r="N3147" s="68">
        <v>4082486</v>
      </c>
    </row>
    <row r="3148" spans="1:14" x14ac:dyDescent="0.25">
      <c r="D3148" s="67" t="s">
        <v>228</v>
      </c>
      <c r="E3148" s="67"/>
    </row>
    <row r="3149" spans="1:14" x14ac:dyDescent="0.25">
      <c r="A3149" s="69" t="s">
        <v>429</v>
      </c>
      <c r="B3149" s="69" t="s">
        <v>430</v>
      </c>
      <c r="C3149" s="69" t="s">
        <v>229</v>
      </c>
      <c r="D3149" s="69" t="s">
        <v>230</v>
      </c>
      <c r="E3149" s="69"/>
      <c r="F3149" s="68">
        <v>0</v>
      </c>
      <c r="G3149" s="68">
        <v>0</v>
      </c>
      <c r="H3149" s="68">
        <v>0</v>
      </c>
      <c r="I3149" s="68">
        <v>0</v>
      </c>
      <c r="J3149" s="68">
        <v>0</v>
      </c>
      <c r="K3149" s="68">
        <v>0</v>
      </c>
      <c r="L3149" s="68">
        <v>0</v>
      </c>
      <c r="M3149" s="68">
        <v>0</v>
      </c>
      <c r="N3149" s="68">
        <v>0</v>
      </c>
    </row>
    <row r="3150" spans="1:14" x14ac:dyDescent="0.25">
      <c r="A3150" s="69" t="s">
        <v>429</v>
      </c>
      <c r="B3150" s="69" t="s">
        <v>430</v>
      </c>
      <c r="C3150" s="69" t="s">
        <v>231</v>
      </c>
      <c r="D3150" s="69" t="s">
        <v>232</v>
      </c>
      <c r="E3150" s="69"/>
      <c r="F3150" s="68">
        <v>0</v>
      </c>
      <c r="G3150" s="68">
        <v>0</v>
      </c>
      <c r="H3150" s="68">
        <v>0</v>
      </c>
      <c r="I3150" s="68">
        <v>0</v>
      </c>
      <c r="J3150" s="68">
        <v>0</v>
      </c>
      <c r="K3150" s="68">
        <v>0</v>
      </c>
      <c r="L3150" s="68">
        <v>0</v>
      </c>
      <c r="M3150" s="68">
        <v>0</v>
      </c>
      <c r="N3150" s="68">
        <v>0</v>
      </c>
    </row>
    <row r="3151" spans="1:14" x14ac:dyDescent="0.25">
      <c r="A3151" s="69" t="s">
        <v>429</v>
      </c>
      <c r="B3151" s="69" t="s">
        <v>430</v>
      </c>
      <c r="C3151" s="69" t="s">
        <v>233</v>
      </c>
      <c r="D3151" s="69" t="s">
        <v>234</v>
      </c>
      <c r="E3151" s="69"/>
      <c r="F3151" s="68">
        <v>0</v>
      </c>
      <c r="G3151" s="68">
        <v>0</v>
      </c>
      <c r="H3151" s="68">
        <v>0</v>
      </c>
      <c r="I3151" s="68">
        <v>0</v>
      </c>
      <c r="J3151" s="68">
        <v>0</v>
      </c>
      <c r="K3151" s="68">
        <v>0</v>
      </c>
      <c r="L3151" s="68">
        <v>0</v>
      </c>
      <c r="M3151" s="68">
        <v>0</v>
      </c>
      <c r="N3151" s="68">
        <v>0</v>
      </c>
    </row>
    <row r="3152" spans="1:14" x14ac:dyDescent="0.25">
      <c r="A3152" s="69" t="s">
        <v>429</v>
      </c>
      <c r="B3152" s="69" t="s">
        <v>430</v>
      </c>
      <c r="C3152" s="69" t="s">
        <v>235</v>
      </c>
      <c r="D3152" s="69" t="s">
        <v>236</v>
      </c>
      <c r="E3152" s="69"/>
      <c r="F3152" s="68">
        <v>0</v>
      </c>
      <c r="G3152" s="68">
        <v>0</v>
      </c>
      <c r="H3152" s="68">
        <v>0</v>
      </c>
      <c r="I3152" s="68">
        <v>0</v>
      </c>
      <c r="J3152" s="68">
        <v>0</v>
      </c>
      <c r="K3152" s="68">
        <v>0</v>
      </c>
      <c r="L3152" s="68">
        <v>0</v>
      </c>
      <c r="M3152" s="68">
        <v>0</v>
      </c>
      <c r="N3152" s="68">
        <v>0</v>
      </c>
    </row>
    <row r="3153" spans="1:14" x14ac:dyDescent="0.25">
      <c r="A3153" s="69" t="s">
        <v>429</v>
      </c>
      <c r="B3153" s="69" t="s">
        <v>430</v>
      </c>
      <c r="C3153" s="69" t="s">
        <v>237</v>
      </c>
      <c r="D3153" s="69" t="s">
        <v>238</v>
      </c>
      <c r="E3153" s="69"/>
      <c r="F3153" s="68">
        <v>0</v>
      </c>
      <c r="G3153" s="68">
        <v>0</v>
      </c>
      <c r="H3153" s="68">
        <v>0</v>
      </c>
      <c r="I3153" s="68">
        <v>0</v>
      </c>
      <c r="J3153" s="68">
        <v>0</v>
      </c>
      <c r="K3153" s="68">
        <v>0</v>
      </c>
      <c r="L3153" s="68">
        <v>0</v>
      </c>
      <c r="M3153" s="68">
        <v>0</v>
      </c>
      <c r="N3153" s="68">
        <v>0</v>
      </c>
    </row>
    <row r="3156" spans="1:14" x14ac:dyDescent="0.25">
      <c r="A3156" s="67" t="s">
        <v>431</v>
      </c>
    </row>
    <row r="3157" spans="1:14" x14ac:dyDescent="0.25">
      <c r="A3157" s="69" t="s">
        <v>0</v>
      </c>
      <c r="B3157" s="69" t="s">
        <v>162</v>
      </c>
      <c r="C3157" s="69" t="s">
        <v>115</v>
      </c>
      <c r="D3157" s="67" t="s">
        <v>129</v>
      </c>
      <c r="E3157" s="67"/>
      <c r="F3157" s="68" t="s">
        <v>163</v>
      </c>
      <c r="G3157" s="68" t="s">
        <v>164</v>
      </c>
      <c r="H3157" s="68" t="s">
        <v>165</v>
      </c>
      <c r="I3157" s="68" t="s">
        <v>166</v>
      </c>
      <c r="J3157" s="68" t="s">
        <v>167</v>
      </c>
      <c r="K3157" s="68" t="s">
        <v>168</v>
      </c>
      <c r="L3157" s="68" t="s">
        <v>169</v>
      </c>
      <c r="M3157" s="68" t="s">
        <v>170</v>
      </c>
      <c r="N3157" s="68" t="s">
        <v>1</v>
      </c>
    </row>
    <row r="3158" spans="1:14" x14ac:dyDescent="0.25">
      <c r="A3158" s="69" t="s">
        <v>432</v>
      </c>
      <c r="B3158" s="69" t="s">
        <v>433</v>
      </c>
      <c r="C3158" s="69" t="s">
        <v>172</v>
      </c>
      <c r="D3158" s="69" t="s">
        <v>173</v>
      </c>
      <c r="E3158" s="69"/>
      <c r="F3158" s="68">
        <v>5664</v>
      </c>
      <c r="G3158" s="68">
        <v>0</v>
      </c>
      <c r="H3158" s="68">
        <v>0</v>
      </c>
      <c r="I3158" s="68">
        <v>0</v>
      </c>
      <c r="J3158" s="68">
        <v>0</v>
      </c>
      <c r="K3158" s="68">
        <v>0</v>
      </c>
      <c r="L3158" s="68">
        <v>1456</v>
      </c>
      <c r="M3158" s="68">
        <v>0</v>
      </c>
      <c r="N3158" s="68">
        <v>7120</v>
      </c>
    </row>
    <row r="3159" spans="1:14" x14ac:dyDescent="0.25">
      <c r="A3159" s="69" t="s">
        <v>432</v>
      </c>
      <c r="B3159" s="69" t="s">
        <v>433</v>
      </c>
      <c r="C3159" s="69" t="s">
        <v>174</v>
      </c>
      <c r="D3159" s="69" t="s">
        <v>175</v>
      </c>
      <c r="E3159" s="69"/>
      <c r="F3159" s="68">
        <v>0</v>
      </c>
      <c r="G3159" s="68">
        <v>0</v>
      </c>
      <c r="H3159" s="68">
        <v>0</v>
      </c>
      <c r="I3159" s="68">
        <v>0</v>
      </c>
      <c r="J3159" s="68">
        <v>0</v>
      </c>
      <c r="K3159" s="68">
        <v>0</v>
      </c>
      <c r="L3159" s="68">
        <v>0</v>
      </c>
      <c r="M3159" s="68">
        <v>0</v>
      </c>
      <c r="N3159" s="68">
        <v>0</v>
      </c>
    </row>
    <row r="3160" spans="1:14" x14ac:dyDescent="0.25">
      <c r="A3160" s="69" t="s">
        <v>432</v>
      </c>
      <c r="B3160" s="69" t="s">
        <v>433</v>
      </c>
      <c r="C3160" s="69" t="s">
        <v>176</v>
      </c>
      <c r="D3160" s="69" t="s">
        <v>177</v>
      </c>
      <c r="E3160" s="69"/>
      <c r="F3160" s="68">
        <v>0</v>
      </c>
      <c r="G3160" s="68">
        <v>638224</v>
      </c>
      <c r="H3160" s="68">
        <v>0</v>
      </c>
      <c r="I3160" s="68">
        <v>0</v>
      </c>
      <c r="J3160" s="68">
        <v>0</v>
      </c>
      <c r="K3160" s="68">
        <v>0</v>
      </c>
      <c r="L3160" s="68">
        <v>0</v>
      </c>
      <c r="M3160" s="68">
        <v>0</v>
      </c>
      <c r="N3160" s="68">
        <v>638224</v>
      </c>
    </row>
    <row r="3161" spans="1:14" x14ac:dyDescent="0.25">
      <c r="A3161" s="69" t="s">
        <v>432</v>
      </c>
      <c r="B3161" s="69" t="s">
        <v>433</v>
      </c>
      <c r="C3161" s="69" t="s">
        <v>178</v>
      </c>
      <c r="D3161" s="69" t="s">
        <v>179</v>
      </c>
      <c r="E3161" s="69"/>
      <c r="F3161" s="68">
        <v>50160</v>
      </c>
      <c r="G3161" s="68">
        <v>42400</v>
      </c>
      <c r="H3161" s="68">
        <v>0</v>
      </c>
      <c r="I3161" s="68">
        <v>0</v>
      </c>
      <c r="J3161" s="68">
        <v>98464</v>
      </c>
      <c r="K3161" s="68">
        <v>20960</v>
      </c>
      <c r="L3161" s="68">
        <v>12832</v>
      </c>
      <c r="M3161" s="68">
        <v>678</v>
      </c>
      <c r="N3161" s="68">
        <v>225494</v>
      </c>
    </row>
    <row r="3162" spans="1:14" x14ac:dyDescent="0.25">
      <c r="A3162" s="69" t="s">
        <v>432</v>
      </c>
      <c r="B3162" s="69" t="s">
        <v>433</v>
      </c>
      <c r="C3162" s="69" t="s">
        <v>180</v>
      </c>
      <c r="D3162" s="69" t="s">
        <v>181</v>
      </c>
      <c r="E3162" s="69"/>
      <c r="F3162" s="68">
        <v>0</v>
      </c>
      <c r="G3162" s="68">
        <v>0</v>
      </c>
      <c r="H3162" s="68">
        <v>0</v>
      </c>
      <c r="I3162" s="68">
        <v>0</v>
      </c>
      <c r="J3162" s="68">
        <v>0</v>
      </c>
      <c r="K3162" s="68">
        <v>0</v>
      </c>
      <c r="L3162" s="68">
        <v>0</v>
      </c>
      <c r="M3162" s="68">
        <v>0</v>
      </c>
      <c r="N3162" s="68">
        <v>0</v>
      </c>
    </row>
    <row r="3163" spans="1:14" x14ac:dyDescent="0.25">
      <c r="A3163" s="69" t="s">
        <v>432</v>
      </c>
      <c r="B3163" s="69" t="s">
        <v>433</v>
      </c>
      <c r="C3163" s="69" t="s">
        <v>182</v>
      </c>
      <c r="D3163" s="69" t="s">
        <v>183</v>
      </c>
      <c r="E3163" s="69"/>
      <c r="F3163" s="68">
        <v>22768</v>
      </c>
      <c r="G3163" s="68">
        <v>0</v>
      </c>
      <c r="H3163" s="68">
        <v>0</v>
      </c>
      <c r="I3163" s="68">
        <v>0</v>
      </c>
      <c r="J3163" s="68">
        <v>36992</v>
      </c>
      <c r="K3163" s="68">
        <v>0</v>
      </c>
      <c r="L3163" s="68">
        <v>60808</v>
      </c>
      <c r="M3163" s="68">
        <v>0</v>
      </c>
      <c r="N3163" s="68">
        <v>120568</v>
      </c>
    </row>
    <row r="3164" spans="1:14" x14ac:dyDescent="0.25">
      <c r="A3164" s="69" t="s">
        <v>432</v>
      </c>
      <c r="B3164" s="69" t="s">
        <v>433</v>
      </c>
      <c r="C3164" s="69" t="s">
        <v>184</v>
      </c>
      <c r="D3164" s="69" t="s">
        <v>185</v>
      </c>
      <c r="E3164" s="69"/>
      <c r="F3164" s="68">
        <v>0</v>
      </c>
      <c r="G3164" s="68">
        <v>58064</v>
      </c>
      <c r="H3164" s="68">
        <v>0</v>
      </c>
      <c r="I3164" s="68">
        <v>0</v>
      </c>
      <c r="J3164" s="68">
        <v>0</v>
      </c>
      <c r="K3164" s="68">
        <v>87728</v>
      </c>
      <c r="L3164" s="68">
        <v>0</v>
      </c>
      <c r="M3164" s="68">
        <v>9650</v>
      </c>
      <c r="N3164" s="68">
        <v>155442</v>
      </c>
    </row>
    <row r="3165" spans="1:14" x14ac:dyDescent="0.25">
      <c r="A3165" s="69" t="s">
        <v>432</v>
      </c>
      <c r="B3165" s="69" t="s">
        <v>433</v>
      </c>
      <c r="C3165" s="69" t="s">
        <v>186</v>
      </c>
      <c r="D3165" s="69" t="s">
        <v>187</v>
      </c>
      <c r="E3165" s="69"/>
      <c r="F3165" s="68">
        <v>0</v>
      </c>
      <c r="G3165" s="68">
        <v>0</v>
      </c>
      <c r="H3165" s="68">
        <v>0</v>
      </c>
      <c r="I3165" s="68">
        <v>0</v>
      </c>
      <c r="J3165" s="68">
        <v>0</v>
      </c>
      <c r="K3165" s="68">
        <v>0</v>
      </c>
      <c r="L3165" s="68">
        <v>0</v>
      </c>
      <c r="M3165" s="68">
        <v>0</v>
      </c>
      <c r="N3165" s="68">
        <v>0</v>
      </c>
    </row>
    <row r="3166" spans="1:14" x14ac:dyDescent="0.25">
      <c r="A3166" s="69" t="s">
        <v>432</v>
      </c>
      <c r="B3166" s="69" t="s">
        <v>433</v>
      </c>
      <c r="C3166" s="69" t="s">
        <v>188</v>
      </c>
      <c r="D3166" s="69" t="s">
        <v>189</v>
      </c>
      <c r="E3166" s="69"/>
      <c r="F3166" s="68">
        <v>22848</v>
      </c>
      <c r="G3166" s="68">
        <v>39760</v>
      </c>
      <c r="H3166" s="68">
        <v>0</v>
      </c>
      <c r="I3166" s="68">
        <v>0</v>
      </c>
      <c r="J3166" s="68">
        <v>22832</v>
      </c>
      <c r="K3166" s="68">
        <v>128</v>
      </c>
      <c r="L3166" s="68">
        <v>0</v>
      </c>
      <c r="M3166" s="68">
        <v>0</v>
      </c>
      <c r="N3166" s="68">
        <v>85568</v>
      </c>
    </row>
    <row r="3167" spans="1:14" x14ac:dyDescent="0.25">
      <c r="A3167" s="69" t="s">
        <v>432</v>
      </c>
      <c r="B3167" s="69" t="s">
        <v>433</v>
      </c>
      <c r="C3167" s="69" t="s">
        <v>190</v>
      </c>
      <c r="D3167" s="69" t="s">
        <v>191</v>
      </c>
      <c r="E3167" s="69"/>
      <c r="F3167" s="68">
        <v>0</v>
      </c>
      <c r="G3167" s="68">
        <v>0</v>
      </c>
      <c r="H3167" s="68">
        <v>0</v>
      </c>
      <c r="I3167" s="68">
        <v>0</v>
      </c>
      <c r="J3167" s="68">
        <v>0</v>
      </c>
      <c r="K3167" s="68">
        <v>1856</v>
      </c>
      <c r="L3167" s="68">
        <v>0</v>
      </c>
      <c r="M3167" s="68">
        <v>0</v>
      </c>
      <c r="N3167" s="68">
        <v>1856</v>
      </c>
    </row>
    <row r="3168" spans="1:14" x14ac:dyDescent="0.25">
      <c r="A3168" s="69" t="s">
        <v>432</v>
      </c>
      <c r="B3168" s="69" t="s">
        <v>433</v>
      </c>
      <c r="C3168" s="69" t="s">
        <v>192</v>
      </c>
      <c r="D3168" s="69" t="s">
        <v>193</v>
      </c>
      <c r="E3168" s="69"/>
      <c r="F3168" s="68">
        <v>0</v>
      </c>
      <c r="G3168" s="68">
        <v>0</v>
      </c>
      <c r="H3168" s="68">
        <v>0</v>
      </c>
      <c r="I3168" s="68">
        <v>0</v>
      </c>
      <c r="J3168" s="68">
        <v>0</v>
      </c>
      <c r="K3168" s="68">
        <v>0</v>
      </c>
      <c r="L3168" s="68">
        <v>0</v>
      </c>
      <c r="M3168" s="68">
        <v>2380</v>
      </c>
      <c r="N3168" s="68">
        <v>2380</v>
      </c>
    </row>
    <row r="3169" spans="1:14" x14ac:dyDescent="0.25">
      <c r="A3169" s="69" t="s">
        <v>432</v>
      </c>
      <c r="B3169" s="69" t="s">
        <v>433</v>
      </c>
      <c r="C3169" s="69" t="s">
        <v>194</v>
      </c>
      <c r="D3169" s="69" t="s">
        <v>195</v>
      </c>
      <c r="E3169" s="69"/>
      <c r="F3169" s="68">
        <v>561024</v>
      </c>
      <c r="G3169" s="68">
        <v>0</v>
      </c>
      <c r="H3169" s="68">
        <v>0</v>
      </c>
      <c r="I3169" s="68">
        <v>90640</v>
      </c>
      <c r="J3169" s="68">
        <v>0</v>
      </c>
      <c r="K3169" s="68">
        <v>0</v>
      </c>
      <c r="L3169" s="68">
        <v>704</v>
      </c>
      <c r="M3169" s="68">
        <v>0</v>
      </c>
      <c r="N3169" s="68">
        <v>652368</v>
      </c>
    </row>
    <row r="3170" spans="1:14" x14ac:dyDescent="0.25">
      <c r="A3170" s="69" t="s">
        <v>432</v>
      </c>
      <c r="B3170" s="69" t="s">
        <v>433</v>
      </c>
      <c r="C3170" s="69" t="s">
        <v>196</v>
      </c>
      <c r="D3170" s="69" t="s">
        <v>197</v>
      </c>
      <c r="E3170" s="69"/>
      <c r="F3170" s="68">
        <v>108352</v>
      </c>
      <c r="G3170" s="68">
        <v>0</v>
      </c>
      <c r="H3170" s="68">
        <v>0</v>
      </c>
      <c r="I3170" s="68">
        <v>0</v>
      </c>
      <c r="J3170" s="68">
        <v>0</v>
      </c>
      <c r="K3170" s="68">
        <v>0</v>
      </c>
      <c r="L3170" s="68">
        <v>0</v>
      </c>
      <c r="M3170" s="68">
        <v>0</v>
      </c>
      <c r="N3170" s="68">
        <v>108352</v>
      </c>
    </row>
    <row r="3171" spans="1:14" x14ac:dyDescent="0.25">
      <c r="A3171" s="69" t="s">
        <v>432</v>
      </c>
      <c r="B3171" s="69" t="s">
        <v>433</v>
      </c>
      <c r="C3171" s="69" t="s">
        <v>198</v>
      </c>
      <c r="D3171" s="69" t="s">
        <v>199</v>
      </c>
      <c r="E3171" s="69"/>
      <c r="F3171" s="68">
        <v>0</v>
      </c>
      <c r="G3171" s="68">
        <v>0</v>
      </c>
      <c r="H3171" s="68">
        <v>0</v>
      </c>
      <c r="I3171" s="68">
        <v>0</v>
      </c>
      <c r="J3171" s="68">
        <v>0</v>
      </c>
      <c r="K3171" s="68">
        <v>0</v>
      </c>
      <c r="L3171" s="68">
        <v>0</v>
      </c>
      <c r="M3171" s="68">
        <v>16528</v>
      </c>
      <c r="N3171" s="68">
        <v>16528</v>
      </c>
    </row>
    <row r="3172" spans="1:14" x14ac:dyDescent="0.25">
      <c r="A3172" s="69" t="s">
        <v>432</v>
      </c>
      <c r="B3172" s="69" t="s">
        <v>433</v>
      </c>
      <c r="C3172" s="69" t="s">
        <v>200</v>
      </c>
      <c r="D3172" s="69" t="s">
        <v>201</v>
      </c>
      <c r="E3172" s="69"/>
      <c r="F3172" s="68">
        <v>0</v>
      </c>
      <c r="G3172" s="68">
        <v>0</v>
      </c>
      <c r="H3172" s="68">
        <v>0</v>
      </c>
      <c r="I3172" s="68">
        <v>0</v>
      </c>
      <c r="J3172" s="68">
        <v>0</v>
      </c>
      <c r="K3172" s="68">
        <v>31712</v>
      </c>
      <c r="L3172" s="68">
        <v>0</v>
      </c>
      <c r="M3172" s="68">
        <v>0</v>
      </c>
      <c r="N3172" s="68">
        <v>31712</v>
      </c>
    </row>
    <row r="3173" spans="1:14" x14ac:dyDescent="0.25">
      <c r="A3173" s="69" t="s">
        <v>432</v>
      </c>
      <c r="B3173" s="69" t="s">
        <v>433</v>
      </c>
      <c r="C3173" s="69" t="s">
        <v>202</v>
      </c>
      <c r="D3173" s="69" t="s">
        <v>203</v>
      </c>
      <c r="E3173" s="69"/>
      <c r="F3173" s="68">
        <v>5040</v>
      </c>
      <c r="G3173" s="68">
        <v>0</v>
      </c>
      <c r="H3173" s="68">
        <v>0</v>
      </c>
      <c r="I3173" s="68">
        <v>0</v>
      </c>
      <c r="J3173" s="68">
        <v>0</v>
      </c>
      <c r="K3173" s="68">
        <v>110848</v>
      </c>
      <c r="L3173" s="68">
        <v>0</v>
      </c>
      <c r="M3173" s="68">
        <v>30465</v>
      </c>
      <c r="N3173" s="68">
        <v>146353</v>
      </c>
    </row>
    <row r="3174" spans="1:14" x14ac:dyDescent="0.25">
      <c r="A3174" s="69" t="s">
        <v>432</v>
      </c>
      <c r="B3174" s="69" t="s">
        <v>433</v>
      </c>
      <c r="C3174" s="69" t="s">
        <v>204</v>
      </c>
      <c r="D3174" s="69" t="s">
        <v>205</v>
      </c>
      <c r="E3174" s="69"/>
      <c r="F3174" s="68">
        <v>0</v>
      </c>
      <c r="G3174" s="68">
        <v>0</v>
      </c>
      <c r="H3174" s="68">
        <v>0</v>
      </c>
      <c r="I3174" s="68">
        <v>0</v>
      </c>
      <c r="J3174" s="68">
        <v>0</v>
      </c>
      <c r="K3174" s="68">
        <v>0</v>
      </c>
      <c r="L3174" s="68">
        <v>0</v>
      </c>
      <c r="M3174" s="68">
        <v>0</v>
      </c>
      <c r="N3174" s="68">
        <v>0</v>
      </c>
    </row>
    <row r="3175" spans="1:14" x14ac:dyDescent="0.25">
      <c r="A3175" s="69" t="s">
        <v>432</v>
      </c>
      <c r="B3175" s="69" t="s">
        <v>433</v>
      </c>
      <c r="C3175" s="69" t="s">
        <v>206</v>
      </c>
      <c r="D3175" s="69" t="s">
        <v>207</v>
      </c>
      <c r="E3175" s="69"/>
      <c r="F3175" s="68">
        <v>0</v>
      </c>
      <c r="G3175" s="68">
        <v>0</v>
      </c>
      <c r="H3175" s="68">
        <v>0</v>
      </c>
      <c r="I3175" s="68">
        <v>0</v>
      </c>
      <c r="J3175" s="68">
        <v>0</v>
      </c>
      <c r="K3175" s="68">
        <v>0</v>
      </c>
      <c r="L3175" s="68">
        <v>0</v>
      </c>
      <c r="M3175" s="68">
        <v>0</v>
      </c>
      <c r="N3175" s="68">
        <v>0</v>
      </c>
    </row>
    <row r="3176" spans="1:14" x14ac:dyDescent="0.25">
      <c r="A3176" s="69" t="s">
        <v>432</v>
      </c>
      <c r="B3176" s="69" t="s">
        <v>433</v>
      </c>
      <c r="C3176" s="69" t="s">
        <v>208</v>
      </c>
      <c r="D3176" s="69" t="s">
        <v>209</v>
      </c>
      <c r="E3176" s="69"/>
      <c r="F3176" s="68">
        <v>0</v>
      </c>
      <c r="G3176" s="68">
        <v>297168</v>
      </c>
      <c r="H3176" s="68">
        <v>131920</v>
      </c>
      <c r="I3176" s="68">
        <v>0</v>
      </c>
      <c r="J3176" s="68">
        <v>0</v>
      </c>
      <c r="K3176" s="68">
        <v>0</v>
      </c>
      <c r="L3176" s="68">
        <v>0</v>
      </c>
      <c r="M3176" s="68">
        <v>1525</v>
      </c>
      <c r="N3176" s="68">
        <v>430613</v>
      </c>
    </row>
    <row r="3177" spans="1:14" x14ac:dyDescent="0.25">
      <c r="A3177" s="69" t="s">
        <v>432</v>
      </c>
      <c r="B3177" s="69" t="s">
        <v>433</v>
      </c>
      <c r="C3177" s="69" t="s">
        <v>210</v>
      </c>
      <c r="D3177" s="69" t="s">
        <v>211</v>
      </c>
      <c r="E3177" s="69"/>
      <c r="F3177" s="68">
        <v>0</v>
      </c>
      <c r="G3177" s="68">
        <v>0</v>
      </c>
      <c r="H3177" s="68">
        <v>0</v>
      </c>
      <c r="I3177" s="68">
        <v>0</v>
      </c>
      <c r="J3177" s="68">
        <v>0</v>
      </c>
      <c r="K3177" s="68">
        <v>0</v>
      </c>
      <c r="L3177" s="68">
        <v>0</v>
      </c>
      <c r="M3177" s="68">
        <v>0</v>
      </c>
      <c r="N3177" s="68">
        <v>0</v>
      </c>
    </row>
    <row r="3178" spans="1:14" x14ac:dyDescent="0.25">
      <c r="A3178" s="69" t="s">
        <v>432</v>
      </c>
      <c r="B3178" s="69" t="s">
        <v>433</v>
      </c>
      <c r="C3178" s="69" t="s">
        <v>212</v>
      </c>
      <c r="D3178" s="69" t="s">
        <v>213</v>
      </c>
      <c r="E3178" s="69"/>
      <c r="F3178" s="68">
        <v>0</v>
      </c>
      <c r="G3178" s="68">
        <v>0</v>
      </c>
      <c r="H3178" s="68">
        <v>0</v>
      </c>
      <c r="I3178" s="68">
        <v>0</v>
      </c>
      <c r="J3178" s="68">
        <v>0</v>
      </c>
      <c r="K3178" s="68">
        <v>0</v>
      </c>
      <c r="L3178" s="68">
        <v>0</v>
      </c>
      <c r="M3178" s="68">
        <v>0</v>
      </c>
      <c r="N3178" s="68">
        <v>0</v>
      </c>
    </row>
    <row r="3179" spans="1:14" x14ac:dyDescent="0.25">
      <c r="A3179" s="69" t="s">
        <v>432</v>
      </c>
      <c r="B3179" s="69" t="s">
        <v>433</v>
      </c>
      <c r="C3179" s="69" t="s">
        <v>214</v>
      </c>
      <c r="D3179" s="69" t="s">
        <v>215</v>
      </c>
      <c r="E3179" s="69"/>
      <c r="F3179" s="68">
        <v>0</v>
      </c>
      <c r="G3179" s="68">
        <v>0</v>
      </c>
      <c r="H3179" s="68">
        <v>0</v>
      </c>
      <c r="I3179" s="68">
        <v>0</v>
      </c>
      <c r="J3179" s="68">
        <v>12080</v>
      </c>
      <c r="K3179" s="68">
        <v>0</v>
      </c>
      <c r="L3179" s="68">
        <v>0</v>
      </c>
      <c r="M3179" s="68">
        <v>0</v>
      </c>
      <c r="N3179" s="68">
        <v>12080</v>
      </c>
    </row>
    <row r="3180" spans="1:14" x14ac:dyDescent="0.25">
      <c r="A3180" s="69" t="s">
        <v>432</v>
      </c>
      <c r="B3180" s="69" t="s">
        <v>433</v>
      </c>
      <c r="C3180" s="69" t="s">
        <v>216</v>
      </c>
      <c r="D3180" s="69" t="s">
        <v>217</v>
      </c>
      <c r="E3180" s="69"/>
      <c r="F3180" s="68">
        <v>106320</v>
      </c>
      <c r="G3180" s="68">
        <v>0</v>
      </c>
      <c r="H3180" s="68">
        <v>0</v>
      </c>
      <c r="I3180" s="68">
        <v>0</v>
      </c>
      <c r="J3180" s="68">
        <v>0</v>
      </c>
      <c r="K3180" s="68">
        <v>0</v>
      </c>
      <c r="L3180" s="68">
        <v>1584</v>
      </c>
      <c r="M3180" s="68">
        <v>0</v>
      </c>
      <c r="N3180" s="68">
        <v>107904</v>
      </c>
    </row>
    <row r="3181" spans="1:14" x14ac:dyDescent="0.25">
      <c r="A3181" s="69" t="s">
        <v>432</v>
      </c>
      <c r="B3181" s="69" t="s">
        <v>433</v>
      </c>
      <c r="C3181" s="69" t="s">
        <v>218</v>
      </c>
      <c r="D3181" s="69" t="s">
        <v>219</v>
      </c>
      <c r="E3181" s="69"/>
      <c r="F3181" s="68">
        <v>19008</v>
      </c>
      <c r="G3181" s="68">
        <v>0</v>
      </c>
      <c r="H3181" s="68">
        <v>0</v>
      </c>
      <c r="I3181" s="68">
        <v>0</v>
      </c>
      <c r="J3181" s="68">
        <v>5952</v>
      </c>
      <c r="K3181" s="68">
        <v>0</v>
      </c>
      <c r="L3181" s="68">
        <v>0</v>
      </c>
      <c r="M3181" s="68">
        <v>0</v>
      </c>
      <c r="N3181" s="68">
        <v>24960</v>
      </c>
    </row>
    <row r="3182" spans="1:14" x14ac:dyDescent="0.25">
      <c r="A3182" s="69" t="s">
        <v>432</v>
      </c>
      <c r="B3182" s="69" t="s">
        <v>433</v>
      </c>
      <c r="C3182" s="69" t="s">
        <v>220</v>
      </c>
      <c r="D3182" s="69" t="s">
        <v>221</v>
      </c>
      <c r="E3182" s="69"/>
      <c r="F3182" s="68">
        <v>709440</v>
      </c>
      <c r="G3182" s="68">
        <v>0</v>
      </c>
      <c r="H3182" s="68">
        <v>0</v>
      </c>
      <c r="I3182" s="68">
        <v>0</v>
      </c>
      <c r="J3182" s="68">
        <v>11280</v>
      </c>
      <c r="K3182" s="68">
        <v>0</v>
      </c>
      <c r="L3182" s="68">
        <v>0</v>
      </c>
      <c r="M3182" s="68">
        <v>0</v>
      </c>
      <c r="N3182" s="68">
        <v>720720</v>
      </c>
    </row>
    <row r="3183" spans="1:14" x14ac:dyDescent="0.25">
      <c r="A3183" s="69" t="s">
        <v>432</v>
      </c>
      <c r="B3183" s="69" t="s">
        <v>433</v>
      </c>
      <c r="C3183" s="69" t="s">
        <v>222</v>
      </c>
      <c r="D3183" s="69" t="s">
        <v>223</v>
      </c>
      <c r="E3183" s="69"/>
      <c r="F3183" s="68">
        <v>255944</v>
      </c>
      <c r="G3183" s="68">
        <v>0</v>
      </c>
      <c r="H3183" s="68">
        <v>0</v>
      </c>
      <c r="I3183" s="68">
        <v>0</v>
      </c>
      <c r="J3183" s="68">
        <v>55104</v>
      </c>
      <c r="K3183" s="68">
        <v>0</v>
      </c>
      <c r="L3183" s="68">
        <v>1632</v>
      </c>
      <c r="M3183" s="68">
        <v>0</v>
      </c>
      <c r="N3183" s="68">
        <v>312680</v>
      </c>
    </row>
    <row r="3184" spans="1:14" x14ac:dyDescent="0.25">
      <c r="A3184" s="69" t="s">
        <v>432</v>
      </c>
      <c r="B3184" s="69" t="s">
        <v>433</v>
      </c>
      <c r="C3184" s="69" t="s">
        <v>224</v>
      </c>
      <c r="D3184" s="69" t="s">
        <v>225</v>
      </c>
      <c r="E3184" s="69"/>
      <c r="F3184" s="68">
        <v>0</v>
      </c>
      <c r="G3184" s="68">
        <v>0</v>
      </c>
      <c r="H3184" s="68">
        <v>0</v>
      </c>
      <c r="I3184" s="68">
        <v>0</v>
      </c>
      <c r="J3184" s="68">
        <v>0</v>
      </c>
      <c r="K3184" s="68">
        <v>0</v>
      </c>
      <c r="L3184" s="68">
        <v>0</v>
      </c>
      <c r="M3184" s="68">
        <v>0</v>
      </c>
      <c r="N3184" s="68">
        <v>0</v>
      </c>
    </row>
    <row r="3185" spans="1:14" x14ac:dyDescent="0.25">
      <c r="A3185" s="69" t="s">
        <v>432</v>
      </c>
      <c r="B3185" s="69" t="s">
        <v>433</v>
      </c>
      <c r="C3185" s="69" t="s">
        <v>226</v>
      </c>
      <c r="D3185" s="69" t="s">
        <v>227</v>
      </c>
      <c r="E3185" s="69"/>
      <c r="F3185" s="68">
        <v>1866568</v>
      </c>
      <c r="G3185" s="68">
        <v>1075616</v>
      </c>
      <c r="H3185" s="68">
        <v>131920</v>
      </c>
      <c r="I3185" s="68">
        <v>90640</v>
      </c>
      <c r="J3185" s="68">
        <v>242704</v>
      </c>
      <c r="K3185" s="68">
        <v>253232</v>
      </c>
      <c r="L3185" s="68">
        <v>79016</v>
      </c>
      <c r="M3185" s="68">
        <v>61226</v>
      </c>
      <c r="N3185" s="68">
        <v>3800922</v>
      </c>
    </row>
    <row r="3186" spans="1:14" x14ac:dyDescent="0.25">
      <c r="D3186" s="67" t="s">
        <v>228</v>
      </c>
      <c r="E3186" s="67"/>
    </row>
    <row r="3187" spans="1:14" x14ac:dyDescent="0.25">
      <c r="A3187" s="69" t="s">
        <v>432</v>
      </c>
      <c r="B3187" s="69" t="s">
        <v>433</v>
      </c>
      <c r="C3187" s="69" t="s">
        <v>229</v>
      </c>
      <c r="D3187" s="69" t="s">
        <v>230</v>
      </c>
      <c r="E3187" s="69"/>
      <c r="F3187" s="68">
        <v>0</v>
      </c>
      <c r="G3187" s="68">
        <v>0</v>
      </c>
      <c r="H3187" s="68">
        <v>0</v>
      </c>
      <c r="I3187" s="68">
        <v>0</v>
      </c>
      <c r="J3187" s="68">
        <v>0</v>
      </c>
      <c r="K3187" s="68">
        <v>0</v>
      </c>
      <c r="L3187" s="68">
        <v>0</v>
      </c>
      <c r="M3187" s="68">
        <v>0</v>
      </c>
      <c r="N3187" s="68">
        <v>0</v>
      </c>
    </row>
    <row r="3188" spans="1:14" x14ac:dyDescent="0.25">
      <c r="A3188" s="69" t="s">
        <v>432</v>
      </c>
      <c r="B3188" s="69" t="s">
        <v>433</v>
      </c>
      <c r="C3188" s="69" t="s">
        <v>231</v>
      </c>
      <c r="D3188" s="69" t="s">
        <v>232</v>
      </c>
      <c r="E3188" s="69"/>
      <c r="F3188" s="68">
        <v>0</v>
      </c>
      <c r="G3188" s="68">
        <v>0</v>
      </c>
      <c r="H3188" s="68">
        <v>0</v>
      </c>
      <c r="I3188" s="68">
        <v>0</v>
      </c>
      <c r="J3188" s="68">
        <v>0</v>
      </c>
      <c r="K3188" s="68">
        <v>0</v>
      </c>
      <c r="L3188" s="68">
        <v>0</v>
      </c>
      <c r="M3188" s="68">
        <v>0</v>
      </c>
      <c r="N3188" s="68">
        <v>0</v>
      </c>
    </row>
    <row r="3189" spans="1:14" x14ac:dyDescent="0.25">
      <c r="A3189" s="69" t="s">
        <v>432</v>
      </c>
      <c r="B3189" s="69" t="s">
        <v>433</v>
      </c>
      <c r="C3189" s="69" t="s">
        <v>233</v>
      </c>
      <c r="D3189" s="69" t="s">
        <v>234</v>
      </c>
      <c r="E3189" s="69"/>
      <c r="F3189" s="68">
        <v>0</v>
      </c>
      <c r="G3189" s="68">
        <v>0</v>
      </c>
      <c r="H3189" s="68">
        <v>0</v>
      </c>
      <c r="I3189" s="68">
        <v>0</v>
      </c>
      <c r="J3189" s="68">
        <v>0</v>
      </c>
      <c r="K3189" s="68">
        <v>0</v>
      </c>
      <c r="L3189" s="68">
        <v>0</v>
      </c>
      <c r="M3189" s="68">
        <v>0</v>
      </c>
      <c r="N3189" s="68">
        <v>0</v>
      </c>
    </row>
    <row r="3190" spans="1:14" x14ac:dyDescent="0.25">
      <c r="A3190" s="69" t="s">
        <v>432</v>
      </c>
      <c r="B3190" s="69" t="s">
        <v>433</v>
      </c>
      <c r="C3190" s="69" t="s">
        <v>235</v>
      </c>
      <c r="D3190" s="69" t="s">
        <v>236</v>
      </c>
      <c r="E3190" s="69"/>
      <c r="F3190" s="68">
        <v>0</v>
      </c>
      <c r="G3190" s="68">
        <v>0</v>
      </c>
      <c r="H3190" s="68">
        <v>0</v>
      </c>
      <c r="I3190" s="68">
        <v>0</v>
      </c>
      <c r="J3190" s="68">
        <v>0</v>
      </c>
      <c r="K3190" s="68">
        <v>0</v>
      </c>
      <c r="L3190" s="68">
        <v>0</v>
      </c>
      <c r="M3190" s="68">
        <v>0</v>
      </c>
      <c r="N3190" s="68">
        <v>0</v>
      </c>
    </row>
    <row r="3191" spans="1:14" x14ac:dyDescent="0.25">
      <c r="A3191" s="69" t="s">
        <v>432</v>
      </c>
      <c r="B3191" s="69" t="s">
        <v>433</v>
      </c>
      <c r="C3191" s="69" t="s">
        <v>237</v>
      </c>
      <c r="D3191" s="69" t="s">
        <v>238</v>
      </c>
      <c r="E3191" s="69"/>
      <c r="F3191" s="68">
        <v>0</v>
      </c>
      <c r="G3191" s="68">
        <v>0</v>
      </c>
      <c r="H3191" s="68">
        <v>0</v>
      </c>
      <c r="I3191" s="68">
        <v>0</v>
      </c>
      <c r="J3191" s="68">
        <v>0</v>
      </c>
      <c r="K3191" s="68">
        <v>0</v>
      </c>
      <c r="L3191" s="68">
        <v>0</v>
      </c>
      <c r="M3191" s="68">
        <v>0</v>
      </c>
      <c r="N3191" s="68">
        <v>0</v>
      </c>
    </row>
    <row r="3194" spans="1:14" x14ac:dyDescent="0.25">
      <c r="A3194" s="67" t="s">
        <v>434</v>
      </c>
    </row>
    <row r="3195" spans="1:14" x14ac:dyDescent="0.25">
      <c r="A3195" s="69" t="s">
        <v>0</v>
      </c>
      <c r="B3195" s="69" t="s">
        <v>162</v>
      </c>
      <c r="C3195" s="69" t="s">
        <v>115</v>
      </c>
      <c r="D3195" s="67" t="s">
        <v>129</v>
      </c>
      <c r="E3195" s="67"/>
      <c r="F3195" s="68" t="s">
        <v>163</v>
      </c>
      <c r="G3195" s="68" t="s">
        <v>164</v>
      </c>
      <c r="H3195" s="68" t="s">
        <v>165</v>
      </c>
      <c r="I3195" s="68" t="s">
        <v>166</v>
      </c>
      <c r="J3195" s="68" t="s">
        <v>167</v>
      </c>
      <c r="K3195" s="68" t="s">
        <v>168</v>
      </c>
      <c r="L3195" s="68" t="s">
        <v>169</v>
      </c>
      <c r="M3195" s="68" t="s">
        <v>170</v>
      </c>
      <c r="N3195" s="68" t="s">
        <v>1</v>
      </c>
    </row>
    <row r="3196" spans="1:14" x14ac:dyDescent="0.25">
      <c r="A3196" s="69" t="s">
        <v>435</v>
      </c>
      <c r="B3196" s="69" t="s">
        <v>436</v>
      </c>
      <c r="C3196" s="69" t="s">
        <v>172</v>
      </c>
      <c r="D3196" s="69" t="s">
        <v>173</v>
      </c>
      <c r="E3196" s="69"/>
      <c r="F3196" s="68">
        <v>3264</v>
      </c>
      <c r="G3196" s="68">
        <v>0</v>
      </c>
      <c r="H3196" s="68">
        <v>0</v>
      </c>
      <c r="I3196" s="68">
        <v>0</v>
      </c>
      <c r="J3196" s="68">
        <v>17056</v>
      </c>
      <c r="K3196" s="68">
        <v>0</v>
      </c>
      <c r="L3196" s="68">
        <v>808</v>
      </c>
      <c r="M3196" s="68">
        <v>0</v>
      </c>
      <c r="N3196" s="68">
        <v>21128</v>
      </c>
    </row>
    <row r="3197" spans="1:14" x14ac:dyDescent="0.25">
      <c r="A3197" s="69" t="s">
        <v>435</v>
      </c>
      <c r="B3197" s="69" t="s">
        <v>436</v>
      </c>
      <c r="C3197" s="69" t="s">
        <v>174</v>
      </c>
      <c r="D3197" s="69" t="s">
        <v>175</v>
      </c>
      <c r="E3197" s="69"/>
      <c r="F3197" s="68">
        <v>0</v>
      </c>
      <c r="G3197" s="68">
        <v>0</v>
      </c>
      <c r="H3197" s="68">
        <v>0</v>
      </c>
      <c r="I3197" s="68">
        <v>0</v>
      </c>
      <c r="J3197" s="68">
        <v>0</v>
      </c>
      <c r="K3197" s="68">
        <v>0</v>
      </c>
      <c r="L3197" s="68">
        <v>5884</v>
      </c>
      <c r="M3197" s="68">
        <v>0</v>
      </c>
      <c r="N3197" s="68">
        <v>5884</v>
      </c>
    </row>
    <row r="3198" spans="1:14" x14ac:dyDescent="0.25">
      <c r="A3198" s="69" t="s">
        <v>435</v>
      </c>
      <c r="B3198" s="69" t="s">
        <v>436</v>
      </c>
      <c r="C3198" s="69" t="s">
        <v>176</v>
      </c>
      <c r="D3198" s="69" t="s">
        <v>177</v>
      </c>
      <c r="E3198" s="69"/>
      <c r="F3198" s="68">
        <v>0</v>
      </c>
      <c r="G3198" s="68">
        <v>414496</v>
      </c>
      <c r="H3198" s="68">
        <v>0</v>
      </c>
      <c r="I3198" s="68">
        <v>0</v>
      </c>
      <c r="J3198" s="68">
        <v>0</v>
      </c>
      <c r="K3198" s="68">
        <v>0</v>
      </c>
      <c r="L3198" s="68">
        <v>0</v>
      </c>
      <c r="M3198" s="68">
        <v>0</v>
      </c>
      <c r="N3198" s="68">
        <v>414496</v>
      </c>
    </row>
    <row r="3199" spans="1:14" x14ac:dyDescent="0.25">
      <c r="A3199" s="69" t="s">
        <v>435</v>
      </c>
      <c r="B3199" s="69" t="s">
        <v>436</v>
      </c>
      <c r="C3199" s="69" t="s">
        <v>178</v>
      </c>
      <c r="D3199" s="69" t="s">
        <v>179</v>
      </c>
      <c r="E3199" s="69"/>
      <c r="F3199" s="68">
        <v>18528</v>
      </c>
      <c r="G3199" s="68">
        <v>23120</v>
      </c>
      <c r="H3199" s="68">
        <v>0</v>
      </c>
      <c r="I3199" s="68">
        <v>0</v>
      </c>
      <c r="J3199" s="68">
        <v>28416</v>
      </c>
      <c r="K3199" s="68">
        <v>0</v>
      </c>
      <c r="L3199" s="68">
        <v>15221</v>
      </c>
      <c r="M3199" s="68">
        <v>9868</v>
      </c>
      <c r="N3199" s="68">
        <v>95153</v>
      </c>
    </row>
    <row r="3200" spans="1:14" x14ac:dyDescent="0.25">
      <c r="A3200" s="69" t="s">
        <v>435</v>
      </c>
      <c r="B3200" s="69" t="s">
        <v>436</v>
      </c>
      <c r="C3200" s="69" t="s">
        <v>180</v>
      </c>
      <c r="D3200" s="69" t="s">
        <v>181</v>
      </c>
      <c r="E3200" s="69"/>
      <c r="F3200" s="68">
        <v>0</v>
      </c>
      <c r="G3200" s="68">
        <v>0</v>
      </c>
      <c r="H3200" s="68">
        <v>0</v>
      </c>
      <c r="I3200" s="68">
        <v>0</v>
      </c>
      <c r="J3200" s="68">
        <v>34944</v>
      </c>
      <c r="K3200" s="68">
        <v>0</v>
      </c>
      <c r="L3200" s="68">
        <v>472</v>
      </c>
      <c r="M3200" s="68">
        <v>0</v>
      </c>
      <c r="N3200" s="68">
        <v>35416</v>
      </c>
    </row>
    <row r="3201" spans="1:14" x14ac:dyDescent="0.25">
      <c r="A3201" s="69" t="s">
        <v>435</v>
      </c>
      <c r="B3201" s="69" t="s">
        <v>436</v>
      </c>
      <c r="C3201" s="69" t="s">
        <v>182</v>
      </c>
      <c r="D3201" s="69" t="s">
        <v>183</v>
      </c>
      <c r="E3201" s="69"/>
      <c r="F3201" s="68">
        <v>2544</v>
      </c>
      <c r="G3201" s="68">
        <v>0</v>
      </c>
      <c r="H3201" s="68">
        <v>0</v>
      </c>
      <c r="I3201" s="68">
        <v>0</v>
      </c>
      <c r="J3201" s="68">
        <v>0</v>
      </c>
      <c r="K3201" s="68">
        <v>0</v>
      </c>
      <c r="L3201" s="68">
        <v>22984</v>
      </c>
      <c r="M3201" s="68">
        <v>0</v>
      </c>
      <c r="N3201" s="68">
        <v>25528</v>
      </c>
    </row>
    <row r="3202" spans="1:14" x14ac:dyDescent="0.25">
      <c r="A3202" s="69" t="s">
        <v>435</v>
      </c>
      <c r="B3202" s="69" t="s">
        <v>436</v>
      </c>
      <c r="C3202" s="69" t="s">
        <v>184</v>
      </c>
      <c r="D3202" s="69" t="s">
        <v>185</v>
      </c>
      <c r="E3202" s="69"/>
      <c r="F3202" s="68">
        <v>0</v>
      </c>
      <c r="G3202" s="68">
        <v>32880</v>
      </c>
      <c r="H3202" s="68">
        <v>0</v>
      </c>
      <c r="I3202" s="68">
        <v>0</v>
      </c>
      <c r="J3202" s="68">
        <v>0</v>
      </c>
      <c r="K3202" s="68">
        <v>14400</v>
      </c>
      <c r="L3202" s="68">
        <v>0</v>
      </c>
      <c r="M3202" s="68">
        <v>1772</v>
      </c>
      <c r="N3202" s="68">
        <v>49052</v>
      </c>
    </row>
    <row r="3203" spans="1:14" x14ac:dyDescent="0.25">
      <c r="A3203" s="69" t="s">
        <v>435</v>
      </c>
      <c r="B3203" s="69" t="s">
        <v>436</v>
      </c>
      <c r="C3203" s="69" t="s">
        <v>186</v>
      </c>
      <c r="D3203" s="69" t="s">
        <v>187</v>
      </c>
      <c r="E3203" s="69"/>
      <c r="F3203" s="68">
        <v>0</v>
      </c>
      <c r="G3203" s="68">
        <v>0</v>
      </c>
      <c r="H3203" s="68">
        <v>0</v>
      </c>
      <c r="I3203" s="68">
        <v>0</v>
      </c>
      <c r="J3203" s="68">
        <v>0</v>
      </c>
      <c r="K3203" s="68">
        <v>0</v>
      </c>
      <c r="L3203" s="68">
        <v>840</v>
      </c>
      <c r="M3203" s="68">
        <v>0</v>
      </c>
      <c r="N3203" s="68">
        <v>840</v>
      </c>
    </row>
    <row r="3204" spans="1:14" x14ac:dyDescent="0.25">
      <c r="A3204" s="69" t="s">
        <v>435</v>
      </c>
      <c r="B3204" s="69" t="s">
        <v>436</v>
      </c>
      <c r="C3204" s="69" t="s">
        <v>188</v>
      </c>
      <c r="D3204" s="69" t="s">
        <v>189</v>
      </c>
      <c r="E3204" s="69"/>
      <c r="F3204" s="68">
        <v>5520</v>
      </c>
      <c r="G3204" s="68">
        <v>0</v>
      </c>
      <c r="H3204" s="68">
        <v>0</v>
      </c>
      <c r="I3204" s="68">
        <v>0</v>
      </c>
      <c r="J3204" s="68">
        <v>0</v>
      </c>
      <c r="K3204" s="68">
        <v>0</v>
      </c>
      <c r="L3204" s="68">
        <v>0</v>
      </c>
      <c r="M3204" s="68">
        <v>0</v>
      </c>
      <c r="N3204" s="68">
        <v>5520</v>
      </c>
    </row>
    <row r="3205" spans="1:14" x14ac:dyDescent="0.25">
      <c r="A3205" s="69" t="s">
        <v>435</v>
      </c>
      <c r="B3205" s="69" t="s">
        <v>436</v>
      </c>
      <c r="C3205" s="69" t="s">
        <v>190</v>
      </c>
      <c r="D3205" s="69" t="s">
        <v>191</v>
      </c>
      <c r="E3205" s="69"/>
      <c r="F3205" s="68">
        <v>0</v>
      </c>
      <c r="G3205" s="68">
        <v>0</v>
      </c>
      <c r="H3205" s="68">
        <v>0</v>
      </c>
      <c r="I3205" s="68">
        <v>0</v>
      </c>
      <c r="J3205" s="68">
        <v>0</v>
      </c>
      <c r="K3205" s="68">
        <v>0</v>
      </c>
      <c r="L3205" s="68">
        <v>0</v>
      </c>
      <c r="M3205" s="68">
        <v>0</v>
      </c>
      <c r="N3205" s="68">
        <v>0</v>
      </c>
    </row>
    <row r="3206" spans="1:14" x14ac:dyDescent="0.25">
      <c r="A3206" s="69" t="s">
        <v>435</v>
      </c>
      <c r="B3206" s="69" t="s">
        <v>436</v>
      </c>
      <c r="C3206" s="69" t="s">
        <v>192</v>
      </c>
      <c r="D3206" s="69" t="s">
        <v>193</v>
      </c>
      <c r="E3206" s="69"/>
      <c r="F3206" s="68">
        <v>0</v>
      </c>
      <c r="G3206" s="68">
        <v>0</v>
      </c>
      <c r="H3206" s="68">
        <v>0</v>
      </c>
      <c r="I3206" s="68">
        <v>0</v>
      </c>
      <c r="J3206" s="68">
        <v>0</v>
      </c>
      <c r="K3206" s="68">
        <v>10928</v>
      </c>
      <c r="L3206" s="68">
        <v>0</v>
      </c>
      <c r="M3206" s="68">
        <v>17950</v>
      </c>
      <c r="N3206" s="68">
        <v>28878</v>
      </c>
    </row>
    <row r="3207" spans="1:14" x14ac:dyDescent="0.25">
      <c r="A3207" s="69" t="s">
        <v>435</v>
      </c>
      <c r="B3207" s="69" t="s">
        <v>436</v>
      </c>
      <c r="C3207" s="69" t="s">
        <v>194</v>
      </c>
      <c r="D3207" s="69" t="s">
        <v>195</v>
      </c>
      <c r="E3207" s="69"/>
      <c r="F3207" s="68">
        <v>453216</v>
      </c>
      <c r="G3207" s="68">
        <v>0</v>
      </c>
      <c r="H3207" s="68">
        <v>0</v>
      </c>
      <c r="I3207" s="68">
        <v>82240</v>
      </c>
      <c r="J3207" s="68">
        <v>0</v>
      </c>
      <c r="K3207" s="68">
        <v>0</v>
      </c>
      <c r="L3207" s="68">
        <v>0</v>
      </c>
      <c r="M3207" s="68">
        <v>0</v>
      </c>
      <c r="N3207" s="68">
        <v>535456</v>
      </c>
    </row>
    <row r="3208" spans="1:14" x14ac:dyDescent="0.25">
      <c r="A3208" s="69" t="s">
        <v>435</v>
      </c>
      <c r="B3208" s="69" t="s">
        <v>436</v>
      </c>
      <c r="C3208" s="69" t="s">
        <v>196</v>
      </c>
      <c r="D3208" s="69" t="s">
        <v>197</v>
      </c>
      <c r="E3208" s="69"/>
      <c r="F3208" s="68">
        <v>60464</v>
      </c>
      <c r="G3208" s="68">
        <v>0</v>
      </c>
      <c r="H3208" s="68">
        <v>0</v>
      </c>
      <c r="I3208" s="68">
        <v>0</v>
      </c>
      <c r="J3208" s="68">
        <v>0</v>
      </c>
      <c r="K3208" s="68">
        <v>0</v>
      </c>
      <c r="L3208" s="68">
        <v>0</v>
      </c>
      <c r="M3208" s="68">
        <v>0</v>
      </c>
      <c r="N3208" s="68">
        <v>60464</v>
      </c>
    </row>
    <row r="3209" spans="1:14" x14ac:dyDescent="0.25">
      <c r="A3209" s="69" t="s">
        <v>435</v>
      </c>
      <c r="B3209" s="69" t="s">
        <v>436</v>
      </c>
      <c r="C3209" s="69" t="s">
        <v>198</v>
      </c>
      <c r="D3209" s="69" t="s">
        <v>199</v>
      </c>
      <c r="E3209" s="69"/>
      <c r="F3209" s="68">
        <v>0</v>
      </c>
      <c r="G3209" s="68">
        <v>0</v>
      </c>
      <c r="H3209" s="68">
        <v>0</v>
      </c>
      <c r="I3209" s="68">
        <v>0</v>
      </c>
      <c r="J3209" s="68">
        <v>0</v>
      </c>
      <c r="K3209" s="68">
        <v>0</v>
      </c>
      <c r="L3209" s="68">
        <v>0</v>
      </c>
      <c r="M3209" s="68">
        <v>0</v>
      </c>
      <c r="N3209" s="68">
        <v>0</v>
      </c>
    </row>
    <row r="3210" spans="1:14" x14ac:dyDescent="0.25">
      <c r="A3210" s="69" t="s">
        <v>435</v>
      </c>
      <c r="B3210" s="69" t="s">
        <v>436</v>
      </c>
      <c r="C3210" s="69" t="s">
        <v>200</v>
      </c>
      <c r="D3210" s="69" t="s">
        <v>201</v>
      </c>
      <c r="E3210" s="69"/>
      <c r="F3210" s="68">
        <v>0</v>
      </c>
      <c r="G3210" s="68">
        <v>0</v>
      </c>
      <c r="H3210" s="68">
        <v>0</v>
      </c>
      <c r="I3210" s="68">
        <v>0</v>
      </c>
      <c r="J3210" s="68">
        <v>0</v>
      </c>
      <c r="K3210" s="68">
        <v>0</v>
      </c>
      <c r="L3210" s="68">
        <v>0</v>
      </c>
      <c r="M3210" s="68">
        <v>0</v>
      </c>
      <c r="N3210" s="68">
        <v>0</v>
      </c>
    </row>
    <row r="3211" spans="1:14" x14ac:dyDescent="0.25">
      <c r="A3211" s="69" t="s">
        <v>435</v>
      </c>
      <c r="B3211" s="69" t="s">
        <v>436</v>
      </c>
      <c r="C3211" s="69" t="s">
        <v>202</v>
      </c>
      <c r="D3211" s="69" t="s">
        <v>203</v>
      </c>
      <c r="E3211" s="69"/>
      <c r="F3211" s="68">
        <v>9984</v>
      </c>
      <c r="G3211" s="68">
        <v>0</v>
      </c>
      <c r="H3211" s="68">
        <v>0</v>
      </c>
      <c r="I3211" s="68">
        <v>0</v>
      </c>
      <c r="J3211" s="68">
        <v>0</v>
      </c>
      <c r="K3211" s="68">
        <v>0</v>
      </c>
      <c r="L3211" s="68">
        <v>0</v>
      </c>
      <c r="M3211" s="68">
        <v>240</v>
      </c>
      <c r="N3211" s="68">
        <v>10224</v>
      </c>
    </row>
    <row r="3212" spans="1:14" x14ac:dyDescent="0.25">
      <c r="A3212" s="69" t="s">
        <v>435</v>
      </c>
      <c r="B3212" s="69" t="s">
        <v>436</v>
      </c>
      <c r="C3212" s="69" t="s">
        <v>204</v>
      </c>
      <c r="D3212" s="69" t="s">
        <v>205</v>
      </c>
      <c r="E3212" s="69"/>
      <c r="F3212" s="68">
        <v>0</v>
      </c>
      <c r="G3212" s="68">
        <v>0</v>
      </c>
      <c r="H3212" s="68">
        <v>0</v>
      </c>
      <c r="I3212" s="68">
        <v>0</v>
      </c>
      <c r="J3212" s="68">
        <v>0</v>
      </c>
      <c r="K3212" s="68">
        <v>0</v>
      </c>
      <c r="L3212" s="68">
        <v>0</v>
      </c>
      <c r="M3212" s="68">
        <v>0</v>
      </c>
      <c r="N3212" s="68">
        <v>0</v>
      </c>
    </row>
    <row r="3213" spans="1:14" x14ac:dyDescent="0.25">
      <c r="A3213" s="69" t="s">
        <v>435</v>
      </c>
      <c r="B3213" s="69" t="s">
        <v>436</v>
      </c>
      <c r="C3213" s="69" t="s">
        <v>206</v>
      </c>
      <c r="D3213" s="69" t="s">
        <v>207</v>
      </c>
      <c r="E3213" s="69"/>
      <c r="F3213" s="68">
        <v>0</v>
      </c>
      <c r="G3213" s="68">
        <v>0</v>
      </c>
      <c r="H3213" s="68">
        <v>0</v>
      </c>
      <c r="I3213" s="68">
        <v>0</v>
      </c>
      <c r="J3213" s="68">
        <v>0</v>
      </c>
      <c r="K3213" s="68">
        <v>0</v>
      </c>
      <c r="L3213" s="68">
        <v>0</v>
      </c>
      <c r="M3213" s="68">
        <v>0</v>
      </c>
      <c r="N3213" s="68">
        <v>0</v>
      </c>
    </row>
    <row r="3214" spans="1:14" x14ac:dyDescent="0.25">
      <c r="A3214" s="69" t="s">
        <v>435</v>
      </c>
      <c r="B3214" s="69" t="s">
        <v>436</v>
      </c>
      <c r="C3214" s="69" t="s">
        <v>208</v>
      </c>
      <c r="D3214" s="69" t="s">
        <v>209</v>
      </c>
      <c r="E3214" s="69"/>
      <c r="F3214" s="68">
        <v>0</v>
      </c>
      <c r="G3214" s="68">
        <v>216160</v>
      </c>
      <c r="H3214" s="68">
        <v>128176</v>
      </c>
      <c r="I3214" s="68">
        <v>0</v>
      </c>
      <c r="J3214" s="68">
        <v>0</v>
      </c>
      <c r="K3214" s="68">
        <v>0</v>
      </c>
      <c r="L3214" s="68">
        <v>0</v>
      </c>
      <c r="M3214" s="68">
        <v>664</v>
      </c>
      <c r="N3214" s="68">
        <v>345000</v>
      </c>
    </row>
    <row r="3215" spans="1:14" x14ac:dyDescent="0.25">
      <c r="A3215" s="69" t="s">
        <v>435</v>
      </c>
      <c r="B3215" s="69" t="s">
        <v>436</v>
      </c>
      <c r="C3215" s="69" t="s">
        <v>210</v>
      </c>
      <c r="D3215" s="69" t="s">
        <v>211</v>
      </c>
      <c r="E3215" s="69"/>
      <c r="F3215" s="68">
        <v>0</v>
      </c>
      <c r="G3215" s="68">
        <v>0</v>
      </c>
      <c r="H3215" s="68">
        <v>0</v>
      </c>
      <c r="I3215" s="68">
        <v>0</v>
      </c>
      <c r="J3215" s="68">
        <v>0</v>
      </c>
      <c r="K3215" s="68">
        <v>0</v>
      </c>
      <c r="L3215" s="68">
        <v>532</v>
      </c>
      <c r="M3215" s="68">
        <v>0</v>
      </c>
      <c r="N3215" s="68">
        <v>532</v>
      </c>
    </row>
    <row r="3216" spans="1:14" x14ac:dyDescent="0.25">
      <c r="A3216" s="69" t="s">
        <v>435</v>
      </c>
      <c r="B3216" s="69" t="s">
        <v>436</v>
      </c>
      <c r="C3216" s="69" t="s">
        <v>212</v>
      </c>
      <c r="D3216" s="69" t="s">
        <v>213</v>
      </c>
      <c r="E3216" s="69"/>
      <c r="F3216" s="68">
        <v>0</v>
      </c>
      <c r="G3216" s="68">
        <v>0</v>
      </c>
      <c r="H3216" s="68">
        <v>0</v>
      </c>
      <c r="I3216" s="68">
        <v>0</v>
      </c>
      <c r="J3216" s="68">
        <v>193504</v>
      </c>
      <c r="K3216" s="68">
        <v>0</v>
      </c>
      <c r="L3216" s="68">
        <v>11896</v>
      </c>
      <c r="M3216" s="68">
        <v>0</v>
      </c>
      <c r="N3216" s="68">
        <v>205400</v>
      </c>
    </row>
    <row r="3217" spans="1:14" x14ac:dyDescent="0.25">
      <c r="A3217" s="69" t="s">
        <v>435</v>
      </c>
      <c r="B3217" s="69" t="s">
        <v>436</v>
      </c>
      <c r="C3217" s="69" t="s">
        <v>214</v>
      </c>
      <c r="D3217" s="69" t="s">
        <v>215</v>
      </c>
      <c r="E3217" s="69"/>
      <c r="F3217" s="68">
        <v>0</v>
      </c>
      <c r="G3217" s="68">
        <v>0</v>
      </c>
      <c r="H3217" s="68">
        <v>0</v>
      </c>
      <c r="I3217" s="68">
        <v>0</v>
      </c>
      <c r="J3217" s="68">
        <v>4560</v>
      </c>
      <c r="K3217" s="68">
        <v>0</v>
      </c>
      <c r="L3217" s="68">
        <v>9772</v>
      </c>
      <c r="M3217" s="68">
        <v>0</v>
      </c>
      <c r="N3217" s="68">
        <v>14332</v>
      </c>
    </row>
    <row r="3218" spans="1:14" x14ac:dyDescent="0.25">
      <c r="A3218" s="69" t="s">
        <v>435</v>
      </c>
      <c r="B3218" s="69" t="s">
        <v>436</v>
      </c>
      <c r="C3218" s="69" t="s">
        <v>216</v>
      </c>
      <c r="D3218" s="69" t="s">
        <v>217</v>
      </c>
      <c r="E3218" s="69"/>
      <c r="F3218" s="68">
        <v>81680</v>
      </c>
      <c r="G3218" s="68">
        <v>0</v>
      </c>
      <c r="H3218" s="68">
        <v>0</v>
      </c>
      <c r="I3218" s="68">
        <v>0</v>
      </c>
      <c r="J3218" s="68">
        <v>0</v>
      </c>
      <c r="K3218" s="68">
        <v>0</v>
      </c>
      <c r="L3218" s="68">
        <v>0</v>
      </c>
      <c r="M3218" s="68">
        <v>0</v>
      </c>
      <c r="N3218" s="68">
        <v>81680</v>
      </c>
    </row>
    <row r="3219" spans="1:14" x14ac:dyDescent="0.25">
      <c r="A3219" s="69" t="s">
        <v>435</v>
      </c>
      <c r="B3219" s="69" t="s">
        <v>436</v>
      </c>
      <c r="C3219" s="69" t="s">
        <v>218</v>
      </c>
      <c r="D3219" s="69" t="s">
        <v>219</v>
      </c>
      <c r="E3219" s="69"/>
      <c r="F3219" s="68">
        <v>46848</v>
      </c>
      <c r="G3219" s="68">
        <v>0</v>
      </c>
      <c r="H3219" s="68">
        <v>0</v>
      </c>
      <c r="I3219" s="68">
        <v>0</v>
      </c>
      <c r="J3219" s="68">
        <v>92752</v>
      </c>
      <c r="K3219" s="68">
        <v>0</v>
      </c>
      <c r="L3219" s="68">
        <v>283164</v>
      </c>
      <c r="M3219" s="68">
        <v>0</v>
      </c>
      <c r="N3219" s="68">
        <v>422764</v>
      </c>
    </row>
    <row r="3220" spans="1:14" x14ac:dyDescent="0.25">
      <c r="A3220" s="69" t="s">
        <v>435</v>
      </c>
      <c r="B3220" s="69" t="s">
        <v>436</v>
      </c>
      <c r="C3220" s="69" t="s">
        <v>220</v>
      </c>
      <c r="D3220" s="69" t="s">
        <v>221</v>
      </c>
      <c r="E3220" s="69"/>
      <c r="F3220" s="68">
        <v>529440</v>
      </c>
      <c r="G3220" s="68">
        <v>0</v>
      </c>
      <c r="H3220" s="68">
        <v>0</v>
      </c>
      <c r="I3220" s="68">
        <v>0</v>
      </c>
      <c r="J3220" s="68">
        <v>0</v>
      </c>
      <c r="K3220" s="68">
        <v>0</v>
      </c>
      <c r="L3220" s="68">
        <v>0</v>
      </c>
      <c r="M3220" s="68">
        <v>0</v>
      </c>
      <c r="N3220" s="68">
        <v>529440</v>
      </c>
    </row>
    <row r="3221" spans="1:14" x14ac:dyDescent="0.25">
      <c r="A3221" s="69" t="s">
        <v>435</v>
      </c>
      <c r="B3221" s="69" t="s">
        <v>436</v>
      </c>
      <c r="C3221" s="69" t="s">
        <v>222</v>
      </c>
      <c r="D3221" s="69" t="s">
        <v>223</v>
      </c>
      <c r="E3221" s="69"/>
      <c r="F3221" s="68">
        <v>153016</v>
      </c>
      <c r="G3221" s="68">
        <v>0</v>
      </c>
      <c r="H3221" s="68">
        <v>0</v>
      </c>
      <c r="I3221" s="68">
        <v>0</v>
      </c>
      <c r="J3221" s="68">
        <v>0</v>
      </c>
      <c r="K3221" s="68">
        <v>0</v>
      </c>
      <c r="L3221" s="68">
        <v>0</v>
      </c>
      <c r="M3221" s="68">
        <v>0</v>
      </c>
      <c r="N3221" s="68">
        <v>153016</v>
      </c>
    </row>
    <row r="3222" spans="1:14" x14ac:dyDescent="0.25">
      <c r="A3222" s="69" t="s">
        <v>435</v>
      </c>
      <c r="B3222" s="69" t="s">
        <v>436</v>
      </c>
      <c r="C3222" s="69" t="s">
        <v>224</v>
      </c>
      <c r="D3222" s="69" t="s">
        <v>225</v>
      </c>
      <c r="E3222" s="69"/>
      <c r="F3222" s="68">
        <v>0</v>
      </c>
      <c r="G3222" s="68">
        <v>0</v>
      </c>
      <c r="H3222" s="68">
        <v>0</v>
      </c>
      <c r="I3222" s="68">
        <v>0</v>
      </c>
      <c r="J3222" s="68">
        <v>0</v>
      </c>
      <c r="K3222" s="68">
        <v>0</v>
      </c>
      <c r="L3222" s="68">
        <v>0</v>
      </c>
      <c r="M3222" s="68">
        <v>0</v>
      </c>
      <c r="N3222" s="68">
        <v>0</v>
      </c>
    </row>
    <row r="3223" spans="1:14" x14ac:dyDescent="0.25">
      <c r="A3223" s="69" t="s">
        <v>435</v>
      </c>
      <c r="B3223" s="69" t="s">
        <v>436</v>
      </c>
      <c r="C3223" s="69" t="s">
        <v>226</v>
      </c>
      <c r="D3223" s="69" t="s">
        <v>227</v>
      </c>
      <c r="E3223" s="69"/>
      <c r="F3223" s="68">
        <v>1364504</v>
      </c>
      <c r="G3223" s="68">
        <v>686656</v>
      </c>
      <c r="H3223" s="68">
        <v>128176</v>
      </c>
      <c r="I3223" s="68">
        <v>82240</v>
      </c>
      <c r="J3223" s="68">
        <v>371232</v>
      </c>
      <c r="K3223" s="68">
        <v>25328</v>
      </c>
      <c r="L3223" s="68">
        <v>351573</v>
      </c>
      <c r="M3223" s="68">
        <v>30494</v>
      </c>
      <c r="N3223" s="68">
        <v>3040203</v>
      </c>
    </row>
    <row r="3224" spans="1:14" x14ac:dyDescent="0.25">
      <c r="D3224" s="67" t="s">
        <v>228</v>
      </c>
      <c r="E3224" s="67"/>
    </row>
    <row r="3225" spans="1:14" x14ac:dyDescent="0.25">
      <c r="A3225" s="69" t="s">
        <v>435</v>
      </c>
      <c r="B3225" s="69" t="s">
        <v>436</v>
      </c>
      <c r="C3225" s="69" t="s">
        <v>229</v>
      </c>
      <c r="D3225" s="69" t="s">
        <v>230</v>
      </c>
      <c r="E3225" s="69"/>
      <c r="F3225" s="68">
        <v>0</v>
      </c>
      <c r="G3225" s="68">
        <v>0</v>
      </c>
      <c r="H3225" s="68">
        <v>0</v>
      </c>
      <c r="I3225" s="68">
        <v>0</v>
      </c>
      <c r="J3225" s="68">
        <v>0</v>
      </c>
      <c r="K3225" s="68">
        <v>0</v>
      </c>
      <c r="L3225" s="68">
        <v>0</v>
      </c>
      <c r="M3225" s="68">
        <v>0</v>
      </c>
      <c r="N3225" s="68">
        <v>0</v>
      </c>
    </row>
    <row r="3226" spans="1:14" x14ac:dyDescent="0.25">
      <c r="A3226" s="69" t="s">
        <v>435</v>
      </c>
      <c r="B3226" s="69" t="s">
        <v>436</v>
      </c>
      <c r="C3226" s="69" t="s">
        <v>231</v>
      </c>
      <c r="D3226" s="69" t="s">
        <v>232</v>
      </c>
      <c r="E3226" s="69"/>
      <c r="F3226" s="68">
        <v>0</v>
      </c>
      <c r="G3226" s="68">
        <v>0</v>
      </c>
      <c r="H3226" s="68">
        <v>0</v>
      </c>
      <c r="I3226" s="68">
        <v>0</v>
      </c>
      <c r="J3226" s="68">
        <v>0</v>
      </c>
      <c r="K3226" s="68">
        <v>0</v>
      </c>
      <c r="L3226" s="68">
        <v>0</v>
      </c>
      <c r="M3226" s="68">
        <v>0</v>
      </c>
      <c r="N3226" s="68">
        <v>0</v>
      </c>
    </row>
    <row r="3227" spans="1:14" x14ac:dyDescent="0.25">
      <c r="A3227" s="69" t="s">
        <v>435</v>
      </c>
      <c r="B3227" s="69" t="s">
        <v>436</v>
      </c>
      <c r="C3227" s="69" t="s">
        <v>233</v>
      </c>
      <c r="D3227" s="69" t="s">
        <v>234</v>
      </c>
      <c r="E3227" s="69"/>
      <c r="F3227" s="68">
        <v>0</v>
      </c>
      <c r="G3227" s="68">
        <v>0</v>
      </c>
      <c r="H3227" s="68">
        <v>0</v>
      </c>
      <c r="I3227" s="68">
        <v>0</v>
      </c>
      <c r="J3227" s="68">
        <v>0</v>
      </c>
      <c r="K3227" s="68">
        <v>0</v>
      </c>
      <c r="L3227" s="68">
        <v>0</v>
      </c>
      <c r="M3227" s="68">
        <v>0</v>
      </c>
      <c r="N3227" s="68">
        <v>0</v>
      </c>
    </row>
    <row r="3228" spans="1:14" x14ac:dyDescent="0.25">
      <c r="A3228" s="69" t="s">
        <v>435</v>
      </c>
      <c r="B3228" s="69" t="s">
        <v>436</v>
      </c>
      <c r="C3228" s="69" t="s">
        <v>235</v>
      </c>
      <c r="D3228" s="69" t="s">
        <v>236</v>
      </c>
      <c r="E3228" s="69"/>
      <c r="F3228" s="68">
        <v>0</v>
      </c>
      <c r="G3228" s="68">
        <v>0</v>
      </c>
      <c r="H3228" s="68">
        <v>0</v>
      </c>
      <c r="I3228" s="68">
        <v>0</v>
      </c>
      <c r="J3228" s="68">
        <v>0</v>
      </c>
      <c r="K3228" s="68">
        <v>0</v>
      </c>
      <c r="L3228" s="68">
        <v>0</v>
      </c>
      <c r="M3228" s="68">
        <v>0</v>
      </c>
      <c r="N3228" s="68">
        <v>0</v>
      </c>
    </row>
    <row r="3229" spans="1:14" x14ac:dyDescent="0.25">
      <c r="A3229" s="69" t="s">
        <v>435</v>
      </c>
      <c r="B3229" s="69" t="s">
        <v>436</v>
      </c>
      <c r="C3229" s="69" t="s">
        <v>237</v>
      </c>
      <c r="D3229" s="69" t="s">
        <v>238</v>
      </c>
      <c r="E3229" s="69"/>
      <c r="F3229" s="68">
        <v>0</v>
      </c>
      <c r="G3229" s="68">
        <v>0</v>
      </c>
      <c r="H3229" s="68">
        <v>0</v>
      </c>
      <c r="I3229" s="68">
        <v>0</v>
      </c>
      <c r="J3229" s="68">
        <v>0</v>
      </c>
      <c r="K3229" s="68">
        <v>0</v>
      </c>
      <c r="L3229" s="68">
        <v>0</v>
      </c>
      <c r="M3229" s="68">
        <v>0</v>
      </c>
      <c r="N3229" s="68">
        <v>0</v>
      </c>
    </row>
    <row r="3232" spans="1:14" x14ac:dyDescent="0.25">
      <c r="A3232" s="67" t="s">
        <v>437</v>
      </c>
    </row>
    <row r="3233" spans="1:14" x14ac:dyDescent="0.25">
      <c r="A3233" s="69" t="s">
        <v>0</v>
      </c>
      <c r="B3233" s="69" t="s">
        <v>162</v>
      </c>
      <c r="C3233" s="69" t="s">
        <v>115</v>
      </c>
      <c r="D3233" s="67" t="s">
        <v>129</v>
      </c>
      <c r="E3233" s="67"/>
      <c r="F3233" s="68" t="s">
        <v>163</v>
      </c>
      <c r="G3233" s="68" t="s">
        <v>164</v>
      </c>
      <c r="H3233" s="68" t="s">
        <v>165</v>
      </c>
      <c r="I3233" s="68" t="s">
        <v>166</v>
      </c>
      <c r="J3233" s="68" t="s">
        <v>167</v>
      </c>
      <c r="K3233" s="68" t="s">
        <v>168</v>
      </c>
      <c r="L3233" s="68" t="s">
        <v>169</v>
      </c>
      <c r="M3233" s="68" t="s">
        <v>170</v>
      </c>
      <c r="N3233" s="68" t="s">
        <v>1</v>
      </c>
    </row>
    <row r="3234" spans="1:14" x14ac:dyDescent="0.25">
      <c r="A3234" s="69" t="s">
        <v>438</v>
      </c>
      <c r="B3234" s="69" t="s">
        <v>439</v>
      </c>
      <c r="C3234" s="69" t="s">
        <v>172</v>
      </c>
      <c r="D3234" s="69" t="s">
        <v>173</v>
      </c>
      <c r="E3234" s="69"/>
      <c r="F3234" s="68">
        <v>2784</v>
      </c>
      <c r="G3234" s="68">
        <v>0</v>
      </c>
      <c r="H3234" s="68">
        <v>0</v>
      </c>
      <c r="I3234" s="68">
        <v>0</v>
      </c>
      <c r="J3234" s="68">
        <v>0</v>
      </c>
      <c r="K3234" s="68">
        <v>0</v>
      </c>
      <c r="L3234" s="68">
        <v>144</v>
      </c>
      <c r="M3234" s="68">
        <v>0</v>
      </c>
      <c r="N3234" s="68">
        <v>2928</v>
      </c>
    </row>
    <row r="3235" spans="1:14" x14ac:dyDescent="0.25">
      <c r="A3235" s="69" t="s">
        <v>438</v>
      </c>
      <c r="B3235" s="69" t="s">
        <v>439</v>
      </c>
      <c r="C3235" s="69" t="s">
        <v>174</v>
      </c>
      <c r="D3235" s="69" t="s">
        <v>175</v>
      </c>
      <c r="E3235" s="69"/>
      <c r="F3235" s="68">
        <v>6480</v>
      </c>
      <c r="G3235" s="68">
        <v>0</v>
      </c>
      <c r="H3235" s="68">
        <v>0</v>
      </c>
      <c r="I3235" s="68">
        <v>0</v>
      </c>
      <c r="J3235" s="68">
        <v>46128</v>
      </c>
      <c r="K3235" s="68">
        <v>0</v>
      </c>
      <c r="L3235" s="68">
        <v>288</v>
      </c>
      <c r="M3235" s="68">
        <v>0</v>
      </c>
      <c r="N3235" s="68">
        <v>52896</v>
      </c>
    </row>
    <row r="3236" spans="1:14" x14ac:dyDescent="0.25">
      <c r="A3236" s="69" t="s">
        <v>438</v>
      </c>
      <c r="B3236" s="69" t="s">
        <v>439</v>
      </c>
      <c r="C3236" s="69" t="s">
        <v>176</v>
      </c>
      <c r="D3236" s="69" t="s">
        <v>177</v>
      </c>
      <c r="E3236" s="69"/>
      <c r="F3236" s="68">
        <v>0</v>
      </c>
      <c r="G3236" s="68">
        <v>347376</v>
      </c>
      <c r="H3236" s="68">
        <v>0</v>
      </c>
      <c r="I3236" s="68">
        <v>0</v>
      </c>
      <c r="J3236" s="68">
        <v>0</v>
      </c>
      <c r="K3236" s="68">
        <v>0</v>
      </c>
      <c r="L3236" s="68">
        <v>0</v>
      </c>
      <c r="M3236" s="68">
        <v>0</v>
      </c>
      <c r="N3236" s="68">
        <v>347376</v>
      </c>
    </row>
    <row r="3237" spans="1:14" x14ac:dyDescent="0.25">
      <c r="A3237" s="69" t="s">
        <v>438</v>
      </c>
      <c r="B3237" s="69" t="s">
        <v>439</v>
      </c>
      <c r="C3237" s="69" t="s">
        <v>178</v>
      </c>
      <c r="D3237" s="69" t="s">
        <v>179</v>
      </c>
      <c r="E3237" s="69"/>
      <c r="F3237" s="68">
        <v>25920</v>
      </c>
      <c r="G3237" s="68">
        <v>25440</v>
      </c>
      <c r="H3237" s="68">
        <v>0</v>
      </c>
      <c r="I3237" s="68">
        <v>0</v>
      </c>
      <c r="J3237" s="68">
        <v>15456</v>
      </c>
      <c r="K3237" s="68">
        <v>800</v>
      </c>
      <c r="L3237" s="68">
        <v>4761</v>
      </c>
      <c r="M3237" s="68">
        <v>0</v>
      </c>
      <c r="N3237" s="68">
        <v>72377</v>
      </c>
    </row>
    <row r="3238" spans="1:14" x14ac:dyDescent="0.25">
      <c r="A3238" s="69" t="s">
        <v>438</v>
      </c>
      <c r="B3238" s="69" t="s">
        <v>439</v>
      </c>
      <c r="C3238" s="69" t="s">
        <v>180</v>
      </c>
      <c r="D3238" s="69" t="s">
        <v>181</v>
      </c>
      <c r="E3238" s="69"/>
      <c r="F3238" s="68">
        <v>0</v>
      </c>
      <c r="G3238" s="68">
        <v>0</v>
      </c>
      <c r="H3238" s="68">
        <v>0</v>
      </c>
      <c r="I3238" s="68">
        <v>0</v>
      </c>
      <c r="J3238" s="68">
        <v>0</v>
      </c>
      <c r="K3238" s="68">
        <v>0</v>
      </c>
      <c r="L3238" s="68">
        <v>0</v>
      </c>
      <c r="M3238" s="68">
        <v>0</v>
      </c>
      <c r="N3238" s="68">
        <v>0</v>
      </c>
    </row>
    <row r="3239" spans="1:14" x14ac:dyDescent="0.25">
      <c r="A3239" s="69" t="s">
        <v>438</v>
      </c>
      <c r="B3239" s="69" t="s">
        <v>439</v>
      </c>
      <c r="C3239" s="69" t="s">
        <v>182</v>
      </c>
      <c r="D3239" s="69" t="s">
        <v>183</v>
      </c>
      <c r="E3239" s="69"/>
      <c r="F3239" s="68">
        <v>720</v>
      </c>
      <c r="G3239" s="68">
        <v>0</v>
      </c>
      <c r="H3239" s="68">
        <v>0</v>
      </c>
      <c r="I3239" s="68">
        <v>0</v>
      </c>
      <c r="J3239" s="68">
        <v>19232</v>
      </c>
      <c r="K3239" s="68">
        <v>0</v>
      </c>
      <c r="L3239" s="68">
        <v>72822</v>
      </c>
      <c r="M3239" s="68">
        <v>0</v>
      </c>
      <c r="N3239" s="68">
        <v>92774</v>
      </c>
    </row>
    <row r="3240" spans="1:14" x14ac:dyDescent="0.25">
      <c r="A3240" s="69" t="s">
        <v>438</v>
      </c>
      <c r="B3240" s="69" t="s">
        <v>439</v>
      </c>
      <c r="C3240" s="69" t="s">
        <v>184</v>
      </c>
      <c r="D3240" s="69" t="s">
        <v>185</v>
      </c>
      <c r="E3240" s="69"/>
      <c r="F3240" s="68">
        <v>0</v>
      </c>
      <c r="G3240" s="68">
        <v>23712</v>
      </c>
      <c r="H3240" s="68">
        <v>0</v>
      </c>
      <c r="I3240" s="68">
        <v>0</v>
      </c>
      <c r="J3240" s="68">
        <v>0</v>
      </c>
      <c r="K3240" s="68">
        <v>24880</v>
      </c>
      <c r="L3240" s="68">
        <v>0</v>
      </c>
      <c r="M3240" s="68">
        <v>2400</v>
      </c>
      <c r="N3240" s="68">
        <v>50992</v>
      </c>
    </row>
    <row r="3241" spans="1:14" x14ac:dyDescent="0.25">
      <c r="A3241" s="69" t="s">
        <v>438</v>
      </c>
      <c r="B3241" s="69" t="s">
        <v>439</v>
      </c>
      <c r="C3241" s="69" t="s">
        <v>186</v>
      </c>
      <c r="D3241" s="69" t="s">
        <v>187</v>
      </c>
      <c r="E3241" s="69"/>
      <c r="F3241" s="68">
        <v>0</v>
      </c>
      <c r="G3241" s="68">
        <v>0</v>
      </c>
      <c r="H3241" s="68">
        <v>0</v>
      </c>
      <c r="I3241" s="68">
        <v>0</v>
      </c>
      <c r="J3241" s="68">
        <v>1632</v>
      </c>
      <c r="K3241" s="68">
        <v>0</v>
      </c>
      <c r="L3241" s="68">
        <v>0</v>
      </c>
      <c r="M3241" s="68">
        <v>0</v>
      </c>
      <c r="N3241" s="68">
        <v>1632</v>
      </c>
    </row>
    <row r="3242" spans="1:14" x14ac:dyDescent="0.25">
      <c r="A3242" s="69" t="s">
        <v>438</v>
      </c>
      <c r="B3242" s="69" t="s">
        <v>439</v>
      </c>
      <c r="C3242" s="69" t="s">
        <v>188</v>
      </c>
      <c r="D3242" s="69" t="s">
        <v>189</v>
      </c>
      <c r="E3242" s="69"/>
      <c r="F3242" s="68">
        <v>6384</v>
      </c>
      <c r="G3242" s="68">
        <v>22304</v>
      </c>
      <c r="H3242" s="68">
        <v>0</v>
      </c>
      <c r="I3242" s="68">
        <v>0</v>
      </c>
      <c r="J3242" s="68">
        <v>0</v>
      </c>
      <c r="K3242" s="68">
        <v>0</v>
      </c>
      <c r="L3242" s="68">
        <v>1436</v>
      </c>
      <c r="M3242" s="68">
        <v>0</v>
      </c>
      <c r="N3242" s="68">
        <v>30124</v>
      </c>
    </row>
    <row r="3243" spans="1:14" x14ac:dyDescent="0.25">
      <c r="A3243" s="69" t="s">
        <v>438</v>
      </c>
      <c r="B3243" s="69" t="s">
        <v>439</v>
      </c>
      <c r="C3243" s="69" t="s">
        <v>190</v>
      </c>
      <c r="D3243" s="69" t="s">
        <v>191</v>
      </c>
      <c r="E3243" s="69"/>
      <c r="F3243" s="68">
        <v>0</v>
      </c>
      <c r="G3243" s="68">
        <v>0</v>
      </c>
      <c r="H3243" s="68">
        <v>0</v>
      </c>
      <c r="I3243" s="68">
        <v>0</v>
      </c>
      <c r="J3243" s="68">
        <v>0</v>
      </c>
      <c r="K3243" s="68">
        <v>0</v>
      </c>
      <c r="L3243" s="68">
        <v>0</v>
      </c>
      <c r="M3243" s="68">
        <v>0</v>
      </c>
      <c r="N3243" s="68">
        <v>0</v>
      </c>
    </row>
    <row r="3244" spans="1:14" x14ac:dyDescent="0.25">
      <c r="A3244" s="69" t="s">
        <v>438</v>
      </c>
      <c r="B3244" s="69" t="s">
        <v>439</v>
      </c>
      <c r="C3244" s="69" t="s">
        <v>192</v>
      </c>
      <c r="D3244" s="69" t="s">
        <v>193</v>
      </c>
      <c r="E3244" s="69"/>
      <c r="F3244" s="68">
        <v>0</v>
      </c>
      <c r="G3244" s="68">
        <v>9600</v>
      </c>
      <c r="H3244" s="68">
        <v>0</v>
      </c>
      <c r="I3244" s="68">
        <v>0</v>
      </c>
      <c r="J3244" s="68">
        <v>0</v>
      </c>
      <c r="K3244" s="68">
        <v>185296</v>
      </c>
      <c r="L3244" s="68">
        <v>0</v>
      </c>
      <c r="M3244" s="68">
        <v>3192</v>
      </c>
      <c r="N3244" s="68">
        <v>198088</v>
      </c>
    </row>
    <row r="3245" spans="1:14" x14ac:dyDescent="0.25">
      <c r="A3245" s="69" t="s">
        <v>438</v>
      </c>
      <c r="B3245" s="69" t="s">
        <v>439</v>
      </c>
      <c r="C3245" s="69" t="s">
        <v>194</v>
      </c>
      <c r="D3245" s="69" t="s">
        <v>195</v>
      </c>
      <c r="E3245" s="69"/>
      <c r="F3245" s="68">
        <v>321936</v>
      </c>
      <c r="G3245" s="68">
        <v>0</v>
      </c>
      <c r="H3245" s="68">
        <v>0</v>
      </c>
      <c r="I3245" s="68">
        <v>85952</v>
      </c>
      <c r="J3245" s="68">
        <v>0</v>
      </c>
      <c r="K3245" s="68">
        <v>0</v>
      </c>
      <c r="L3245" s="68">
        <v>0</v>
      </c>
      <c r="M3245" s="68">
        <v>0</v>
      </c>
      <c r="N3245" s="68">
        <v>407888</v>
      </c>
    </row>
    <row r="3246" spans="1:14" x14ac:dyDescent="0.25">
      <c r="A3246" s="69" t="s">
        <v>438</v>
      </c>
      <c r="B3246" s="69" t="s">
        <v>439</v>
      </c>
      <c r="C3246" s="69" t="s">
        <v>196</v>
      </c>
      <c r="D3246" s="69" t="s">
        <v>197</v>
      </c>
      <c r="E3246" s="69"/>
      <c r="F3246" s="68">
        <v>71216</v>
      </c>
      <c r="G3246" s="68">
        <v>0</v>
      </c>
      <c r="H3246" s="68">
        <v>0</v>
      </c>
      <c r="I3246" s="68">
        <v>0</v>
      </c>
      <c r="J3246" s="68">
        <v>0</v>
      </c>
      <c r="K3246" s="68">
        <v>0</v>
      </c>
      <c r="L3246" s="68">
        <v>224</v>
      </c>
      <c r="M3246" s="68">
        <v>0</v>
      </c>
      <c r="N3246" s="68">
        <v>71440</v>
      </c>
    </row>
    <row r="3247" spans="1:14" x14ac:dyDescent="0.25">
      <c r="A3247" s="69" t="s">
        <v>438</v>
      </c>
      <c r="B3247" s="69" t="s">
        <v>439</v>
      </c>
      <c r="C3247" s="69" t="s">
        <v>198</v>
      </c>
      <c r="D3247" s="69" t="s">
        <v>199</v>
      </c>
      <c r="E3247" s="69"/>
      <c r="F3247" s="68">
        <v>0</v>
      </c>
      <c r="G3247" s="68">
        <v>0</v>
      </c>
      <c r="H3247" s="68">
        <v>0</v>
      </c>
      <c r="I3247" s="68">
        <v>0</v>
      </c>
      <c r="J3247" s="68">
        <v>0</v>
      </c>
      <c r="K3247" s="68">
        <v>0</v>
      </c>
      <c r="L3247" s="68">
        <v>0</v>
      </c>
      <c r="M3247" s="68">
        <v>0</v>
      </c>
      <c r="N3247" s="68">
        <v>0</v>
      </c>
    </row>
    <row r="3248" spans="1:14" x14ac:dyDescent="0.25">
      <c r="A3248" s="69" t="s">
        <v>438</v>
      </c>
      <c r="B3248" s="69" t="s">
        <v>439</v>
      </c>
      <c r="C3248" s="69" t="s">
        <v>200</v>
      </c>
      <c r="D3248" s="69" t="s">
        <v>201</v>
      </c>
      <c r="E3248" s="69"/>
      <c r="F3248" s="68">
        <v>0</v>
      </c>
      <c r="G3248" s="68">
        <v>0</v>
      </c>
      <c r="H3248" s="68">
        <v>0</v>
      </c>
      <c r="I3248" s="68">
        <v>0</v>
      </c>
      <c r="J3248" s="68">
        <v>0</v>
      </c>
      <c r="K3248" s="68">
        <v>0</v>
      </c>
      <c r="L3248" s="68">
        <v>0</v>
      </c>
      <c r="M3248" s="68">
        <v>0</v>
      </c>
      <c r="N3248" s="68">
        <v>0</v>
      </c>
    </row>
    <row r="3249" spans="1:14" x14ac:dyDescent="0.25">
      <c r="A3249" s="69" t="s">
        <v>438</v>
      </c>
      <c r="B3249" s="69" t="s">
        <v>439</v>
      </c>
      <c r="C3249" s="69" t="s">
        <v>202</v>
      </c>
      <c r="D3249" s="69" t="s">
        <v>203</v>
      </c>
      <c r="E3249" s="69"/>
      <c r="F3249" s="68">
        <v>4896</v>
      </c>
      <c r="G3249" s="68">
        <v>0</v>
      </c>
      <c r="H3249" s="68">
        <v>0</v>
      </c>
      <c r="I3249" s="68">
        <v>0</v>
      </c>
      <c r="J3249" s="68">
        <v>0</v>
      </c>
      <c r="K3249" s="68">
        <v>0</v>
      </c>
      <c r="L3249" s="68">
        <v>17688</v>
      </c>
      <c r="M3249" s="68">
        <v>0</v>
      </c>
      <c r="N3249" s="68">
        <v>22584</v>
      </c>
    </row>
    <row r="3250" spans="1:14" x14ac:dyDescent="0.25">
      <c r="A3250" s="69" t="s">
        <v>438</v>
      </c>
      <c r="B3250" s="69" t="s">
        <v>439</v>
      </c>
      <c r="C3250" s="69" t="s">
        <v>204</v>
      </c>
      <c r="D3250" s="69" t="s">
        <v>205</v>
      </c>
      <c r="E3250" s="69"/>
      <c r="F3250" s="68">
        <v>0</v>
      </c>
      <c r="G3250" s="68">
        <v>0</v>
      </c>
      <c r="H3250" s="68">
        <v>0</v>
      </c>
      <c r="I3250" s="68">
        <v>0</v>
      </c>
      <c r="J3250" s="68">
        <v>0</v>
      </c>
      <c r="K3250" s="68">
        <v>0</v>
      </c>
      <c r="L3250" s="68">
        <v>0</v>
      </c>
      <c r="M3250" s="68">
        <v>0</v>
      </c>
      <c r="N3250" s="68">
        <v>0</v>
      </c>
    </row>
    <row r="3251" spans="1:14" x14ac:dyDescent="0.25">
      <c r="A3251" s="69" t="s">
        <v>438</v>
      </c>
      <c r="B3251" s="69" t="s">
        <v>439</v>
      </c>
      <c r="C3251" s="69" t="s">
        <v>206</v>
      </c>
      <c r="D3251" s="69" t="s">
        <v>207</v>
      </c>
      <c r="E3251" s="69"/>
      <c r="F3251" s="68">
        <v>0</v>
      </c>
      <c r="G3251" s="68">
        <v>0</v>
      </c>
      <c r="H3251" s="68">
        <v>0</v>
      </c>
      <c r="I3251" s="68">
        <v>0</v>
      </c>
      <c r="J3251" s="68">
        <v>0</v>
      </c>
      <c r="K3251" s="68">
        <v>0</v>
      </c>
      <c r="L3251" s="68">
        <v>0</v>
      </c>
      <c r="M3251" s="68">
        <v>0</v>
      </c>
      <c r="N3251" s="68">
        <v>0</v>
      </c>
    </row>
    <row r="3252" spans="1:14" x14ac:dyDescent="0.25">
      <c r="A3252" s="69" t="s">
        <v>438</v>
      </c>
      <c r="B3252" s="69" t="s">
        <v>439</v>
      </c>
      <c r="C3252" s="69" t="s">
        <v>208</v>
      </c>
      <c r="D3252" s="69" t="s">
        <v>209</v>
      </c>
      <c r="E3252" s="69"/>
      <c r="F3252" s="68">
        <v>0</v>
      </c>
      <c r="G3252" s="68">
        <v>224064</v>
      </c>
      <c r="H3252" s="68">
        <v>112240</v>
      </c>
      <c r="I3252" s="68">
        <v>0</v>
      </c>
      <c r="J3252" s="68">
        <v>0</v>
      </c>
      <c r="K3252" s="68">
        <v>960</v>
      </c>
      <c r="L3252" s="68">
        <v>0</v>
      </c>
      <c r="M3252" s="68">
        <v>25</v>
      </c>
      <c r="N3252" s="68">
        <v>337289</v>
      </c>
    </row>
    <row r="3253" spans="1:14" x14ac:dyDescent="0.25">
      <c r="A3253" s="69" t="s">
        <v>438</v>
      </c>
      <c r="B3253" s="69" t="s">
        <v>439</v>
      </c>
      <c r="C3253" s="69" t="s">
        <v>210</v>
      </c>
      <c r="D3253" s="69" t="s">
        <v>211</v>
      </c>
      <c r="E3253" s="69"/>
      <c r="F3253" s="68">
        <v>0</v>
      </c>
      <c r="G3253" s="68">
        <v>0</v>
      </c>
      <c r="H3253" s="68">
        <v>0</v>
      </c>
      <c r="I3253" s="68">
        <v>0</v>
      </c>
      <c r="J3253" s="68">
        <v>116304</v>
      </c>
      <c r="K3253" s="68">
        <v>0</v>
      </c>
      <c r="L3253" s="68">
        <v>2688</v>
      </c>
      <c r="M3253" s="68">
        <v>0</v>
      </c>
      <c r="N3253" s="68">
        <v>118992</v>
      </c>
    </row>
    <row r="3254" spans="1:14" x14ac:dyDescent="0.25">
      <c r="A3254" s="69" t="s">
        <v>438</v>
      </c>
      <c r="B3254" s="69" t="s">
        <v>439</v>
      </c>
      <c r="C3254" s="69" t="s">
        <v>212</v>
      </c>
      <c r="D3254" s="69" t="s">
        <v>213</v>
      </c>
      <c r="E3254" s="69"/>
      <c r="F3254" s="68">
        <v>0</v>
      </c>
      <c r="G3254" s="68">
        <v>0</v>
      </c>
      <c r="H3254" s="68">
        <v>0</v>
      </c>
      <c r="I3254" s="68">
        <v>0</v>
      </c>
      <c r="J3254" s="68">
        <v>0</v>
      </c>
      <c r="K3254" s="68">
        <v>0</v>
      </c>
      <c r="L3254" s="68">
        <v>0</v>
      </c>
      <c r="M3254" s="68">
        <v>0</v>
      </c>
      <c r="N3254" s="68">
        <v>0</v>
      </c>
    </row>
    <row r="3255" spans="1:14" x14ac:dyDescent="0.25">
      <c r="A3255" s="69" t="s">
        <v>438</v>
      </c>
      <c r="B3255" s="69" t="s">
        <v>439</v>
      </c>
      <c r="C3255" s="69" t="s">
        <v>214</v>
      </c>
      <c r="D3255" s="69" t="s">
        <v>215</v>
      </c>
      <c r="E3255" s="69"/>
      <c r="F3255" s="68">
        <v>0</v>
      </c>
      <c r="G3255" s="68">
        <v>0</v>
      </c>
      <c r="H3255" s="68">
        <v>0</v>
      </c>
      <c r="I3255" s="68">
        <v>0</v>
      </c>
      <c r="J3255" s="68">
        <v>12832</v>
      </c>
      <c r="K3255" s="68">
        <v>0</v>
      </c>
      <c r="L3255" s="68">
        <v>0</v>
      </c>
      <c r="M3255" s="68">
        <v>0</v>
      </c>
      <c r="N3255" s="68">
        <v>12832</v>
      </c>
    </row>
    <row r="3256" spans="1:14" x14ac:dyDescent="0.25">
      <c r="A3256" s="69" t="s">
        <v>438</v>
      </c>
      <c r="B3256" s="69" t="s">
        <v>439</v>
      </c>
      <c r="C3256" s="69" t="s">
        <v>216</v>
      </c>
      <c r="D3256" s="69" t="s">
        <v>217</v>
      </c>
      <c r="E3256" s="69"/>
      <c r="F3256" s="68">
        <v>58464</v>
      </c>
      <c r="G3256" s="68">
        <v>0</v>
      </c>
      <c r="H3256" s="68">
        <v>0</v>
      </c>
      <c r="I3256" s="68">
        <v>0</v>
      </c>
      <c r="J3256" s="68">
        <v>0</v>
      </c>
      <c r="K3256" s="68">
        <v>0</v>
      </c>
      <c r="L3256" s="68">
        <v>0</v>
      </c>
      <c r="M3256" s="68">
        <v>0</v>
      </c>
      <c r="N3256" s="68">
        <v>58464</v>
      </c>
    </row>
    <row r="3257" spans="1:14" x14ac:dyDescent="0.25">
      <c r="A3257" s="69" t="s">
        <v>438</v>
      </c>
      <c r="B3257" s="69" t="s">
        <v>439</v>
      </c>
      <c r="C3257" s="69" t="s">
        <v>218</v>
      </c>
      <c r="D3257" s="69" t="s">
        <v>219</v>
      </c>
      <c r="E3257" s="69"/>
      <c r="F3257" s="68">
        <v>2832</v>
      </c>
      <c r="G3257" s="68">
        <v>0</v>
      </c>
      <c r="H3257" s="68">
        <v>0</v>
      </c>
      <c r="I3257" s="68">
        <v>0</v>
      </c>
      <c r="J3257" s="68">
        <v>0</v>
      </c>
      <c r="K3257" s="68">
        <v>0</v>
      </c>
      <c r="L3257" s="68">
        <v>0</v>
      </c>
      <c r="M3257" s="68">
        <v>0</v>
      </c>
      <c r="N3257" s="68">
        <v>2832</v>
      </c>
    </row>
    <row r="3258" spans="1:14" x14ac:dyDescent="0.25">
      <c r="A3258" s="69" t="s">
        <v>438</v>
      </c>
      <c r="B3258" s="69" t="s">
        <v>439</v>
      </c>
      <c r="C3258" s="69" t="s">
        <v>220</v>
      </c>
      <c r="D3258" s="69" t="s">
        <v>221</v>
      </c>
      <c r="E3258" s="69"/>
      <c r="F3258" s="68">
        <v>409056</v>
      </c>
      <c r="G3258" s="68">
        <v>0</v>
      </c>
      <c r="H3258" s="68">
        <v>0</v>
      </c>
      <c r="I3258" s="68">
        <v>0</v>
      </c>
      <c r="J3258" s="68">
        <v>0</v>
      </c>
      <c r="K3258" s="68">
        <v>0</v>
      </c>
      <c r="L3258" s="68">
        <v>0</v>
      </c>
      <c r="M3258" s="68">
        <v>0</v>
      </c>
      <c r="N3258" s="68">
        <v>409056</v>
      </c>
    </row>
    <row r="3259" spans="1:14" x14ac:dyDescent="0.25">
      <c r="A3259" s="69" t="s">
        <v>438</v>
      </c>
      <c r="B3259" s="69" t="s">
        <v>439</v>
      </c>
      <c r="C3259" s="69" t="s">
        <v>222</v>
      </c>
      <c r="D3259" s="69" t="s">
        <v>223</v>
      </c>
      <c r="E3259" s="69"/>
      <c r="F3259" s="68">
        <v>149272</v>
      </c>
      <c r="G3259" s="68">
        <v>0</v>
      </c>
      <c r="H3259" s="68">
        <v>0</v>
      </c>
      <c r="I3259" s="68">
        <v>0</v>
      </c>
      <c r="J3259" s="68">
        <v>0</v>
      </c>
      <c r="K3259" s="68">
        <v>0</v>
      </c>
      <c r="L3259" s="68">
        <v>0</v>
      </c>
      <c r="M3259" s="68">
        <v>0</v>
      </c>
      <c r="N3259" s="68">
        <v>149272</v>
      </c>
    </row>
    <row r="3260" spans="1:14" x14ac:dyDescent="0.25">
      <c r="A3260" s="69" t="s">
        <v>438</v>
      </c>
      <c r="B3260" s="69" t="s">
        <v>439</v>
      </c>
      <c r="C3260" s="69" t="s">
        <v>224</v>
      </c>
      <c r="D3260" s="69" t="s">
        <v>225</v>
      </c>
      <c r="E3260" s="69"/>
      <c r="F3260" s="68">
        <v>0</v>
      </c>
      <c r="G3260" s="68">
        <v>0</v>
      </c>
      <c r="H3260" s="68">
        <v>0</v>
      </c>
      <c r="I3260" s="68">
        <v>0</v>
      </c>
      <c r="J3260" s="68">
        <v>0</v>
      </c>
      <c r="K3260" s="68">
        <v>0</v>
      </c>
      <c r="L3260" s="68">
        <v>0</v>
      </c>
      <c r="M3260" s="68">
        <v>0</v>
      </c>
      <c r="N3260" s="68">
        <v>0</v>
      </c>
    </row>
    <row r="3261" spans="1:14" x14ac:dyDescent="0.25">
      <c r="A3261" s="69" t="s">
        <v>438</v>
      </c>
      <c r="B3261" s="69" t="s">
        <v>439</v>
      </c>
      <c r="C3261" s="69" t="s">
        <v>226</v>
      </c>
      <c r="D3261" s="69" t="s">
        <v>227</v>
      </c>
      <c r="E3261" s="69"/>
      <c r="F3261" s="68">
        <v>1059960</v>
      </c>
      <c r="G3261" s="68">
        <v>652496</v>
      </c>
      <c r="H3261" s="68">
        <v>112240</v>
      </c>
      <c r="I3261" s="68">
        <v>85952</v>
      </c>
      <c r="J3261" s="68">
        <v>211584</v>
      </c>
      <c r="K3261" s="68">
        <v>211936</v>
      </c>
      <c r="L3261" s="68">
        <v>100051</v>
      </c>
      <c r="M3261" s="68">
        <v>5617</v>
      </c>
      <c r="N3261" s="68">
        <v>2439836</v>
      </c>
    </row>
    <row r="3262" spans="1:14" x14ac:dyDescent="0.25">
      <c r="D3262" s="67" t="s">
        <v>228</v>
      </c>
      <c r="E3262" s="67"/>
    </row>
    <row r="3263" spans="1:14" x14ac:dyDescent="0.25">
      <c r="A3263" s="69" t="s">
        <v>438</v>
      </c>
      <c r="B3263" s="69" t="s">
        <v>439</v>
      </c>
      <c r="C3263" s="69" t="s">
        <v>229</v>
      </c>
      <c r="D3263" s="69" t="s">
        <v>230</v>
      </c>
      <c r="E3263" s="69"/>
      <c r="F3263" s="68">
        <v>0</v>
      </c>
      <c r="G3263" s="68">
        <v>0</v>
      </c>
      <c r="H3263" s="68">
        <v>0</v>
      </c>
      <c r="I3263" s="68">
        <v>0</v>
      </c>
      <c r="J3263" s="68">
        <v>0</v>
      </c>
      <c r="K3263" s="68">
        <v>0</v>
      </c>
      <c r="L3263" s="68">
        <v>0</v>
      </c>
      <c r="M3263" s="68">
        <v>0</v>
      </c>
      <c r="N3263" s="68">
        <v>0</v>
      </c>
    </row>
    <row r="3264" spans="1:14" x14ac:dyDescent="0.25">
      <c r="A3264" s="69" t="s">
        <v>438</v>
      </c>
      <c r="B3264" s="69" t="s">
        <v>439</v>
      </c>
      <c r="C3264" s="69" t="s">
        <v>231</v>
      </c>
      <c r="D3264" s="69" t="s">
        <v>232</v>
      </c>
      <c r="E3264" s="69"/>
      <c r="F3264" s="68">
        <v>0</v>
      </c>
      <c r="G3264" s="68">
        <v>0</v>
      </c>
      <c r="H3264" s="68">
        <v>0</v>
      </c>
      <c r="I3264" s="68">
        <v>0</v>
      </c>
      <c r="J3264" s="68">
        <v>0</v>
      </c>
      <c r="K3264" s="68">
        <v>0</v>
      </c>
      <c r="L3264" s="68">
        <v>0</v>
      </c>
      <c r="M3264" s="68">
        <v>0</v>
      </c>
      <c r="N3264" s="68">
        <v>0</v>
      </c>
    </row>
    <row r="3265" spans="1:14" x14ac:dyDescent="0.25">
      <c r="A3265" s="69" t="s">
        <v>438</v>
      </c>
      <c r="B3265" s="69" t="s">
        <v>439</v>
      </c>
      <c r="C3265" s="69" t="s">
        <v>233</v>
      </c>
      <c r="D3265" s="69" t="s">
        <v>234</v>
      </c>
      <c r="E3265" s="69"/>
      <c r="F3265" s="68">
        <v>0</v>
      </c>
      <c r="G3265" s="68">
        <v>0</v>
      </c>
      <c r="H3265" s="68">
        <v>0</v>
      </c>
      <c r="I3265" s="68">
        <v>0</v>
      </c>
      <c r="J3265" s="68">
        <v>0</v>
      </c>
      <c r="K3265" s="68">
        <v>0</v>
      </c>
      <c r="L3265" s="68">
        <v>0</v>
      </c>
      <c r="M3265" s="68">
        <v>0</v>
      </c>
      <c r="N3265" s="68">
        <v>0</v>
      </c>
    </row>
    <row r="3266" spans="1:14" x14ac:dyDescent="0.25">
      <c r="A3266" s="69" t="s">
        <v>438</v>
      </c>
      <c r="B3266" s="69" t="s">
        <v>439</v>
      </c>
      <c r="C3266" s="69" t="s">
        <v>235</v>
      </c>
      <c r="D3266" s="69" t="s">
        <v>236</v>
      </c>
      <c r="E3266" s="69"/>
      <c r="F3266" s="68">
        <v>0</v>
      </c>
      <c r="G3266" s="68">
        <v>0</v>
      </c>
      <c r="H3266" s="68">
        <v>0</v>
      </c>
      <c r="I3266" s="68">
        <v>0</v>
      </c>
      <c r="J3266" s="68">
        <v>0</v>
      </c>
      <c r="K3266" s="68">
        <v>0</v>
      </c>
      <c r="L3266" s="68">
        <v>0</v>
      </c>
      <c r="M3266" s="68">
        <v>0</v>
      </c>
      <c r="N3266" s="68">
        <v>0</v>
      </c>
    </row>
    <row r="3267" spans="1:14" x14ac:dyDescent="0.25">
      <c r="A3267" s="69" t="s">
        <v>438</v>
      </c>
      <c r="B3267" s="69" t="s">
        <v>439</v>
      </c>
      <c r="C3267" s="69" t="s">
        <v>237</v>
      </c>
      <c r="D3267" s="69" t="s">
        <v>238</v>
      </c>
      <c r="E3267" s="69"/>
      <c r="F3267" s="68">
        <v>0</v>
      </c>
      <c r="G3267" s="68">
        <v>0</v>
      </c>
      <c r="H3267" s="68">
        <v>0</v>
      </c>
      <c r="I3267" s="68">
        <v>0</v>
      </c>
      <c r="J3267" s="68">
        <v>0</v>
      </c>
      <c r="K3267" s="68">
        <v>0</v>
      </c>
      <c r="L3267" s="68">
        <v>0</v>
      </c>
      <c r="M3267" s="68">
        <v>0</v>
      </c>
      <c r="N3267" s="68">
        <v>0</v>
      </c>
    </row>
    <row r="3270" spans="1:14" x14ac:dyDescent="0.25">
      <c r="A3270" s="67" t="s">
        <v>440</v>
      </c>
    </row>
    <row r="3271" spans="1:14" x14ac:dyDescent="0.25">
      <c r="A3271" s="69" t="s">
        <v>0</v>
      </c>
      <c r="B3271" s="69" t="s">
        <v>162</v>
      </c>
      <c r="C3271" s="69" t="s">
        <v>115</v>
      </c>
      <c r="D3271" s="67" t="s">
        <v>129</v>
      </c>
      <c r="E3271" s="67"/>
      <c r="F3271" s="68" t="s">
        <v>163</v>
      </c>
      <c r="G3271" s="68" t="s">
        <v>164</v>
      </c>
      <c r="H3271" s="68" t="s">
        <v>165</v>
      </c>
      <c r="I3271" s="68" t="s">
        <v>166</v>
      </c>
      <c r="J3271" s="68" t="s">
        <v>167</v>
      </c>
      <c r="K3271" s="68" t="s">
        <v>168</v>
      </c>
      <c r="L3271" s="68" t="s">
        <v>169</v>
      </c>
      <c r="M3271" s="68" t="s">
        <v>170</v>
      </c>
      <c r="N3271" s="68" t="s">
        <v>1</v>
      </c>
    </row>
    <row r="3272" spans="1:14" x14ac:dyDescent="0.25">
      <c r="A3272" s="69" t="s">
        <v>441</v>
      </c>
      <c r="B3272" s="69" t="s">
        <v>442</v>
      </c>
      <c r="C3272" s="69" t="s">
        <v>172</v>
      </c>
      <c r="D3272" s="69" t="s">
        <v>173</v>
      </c>
      <c r="E3272" s="69"/>
      <c r="F3272" s="68">
        <v>4320</v>
      </c>
      <c r="G3272" s="68">
        <v>0</v>
      </c>
      <c r="H3272" s="68">
        <v>0</v>
      </c>
      <c r="I3272" s="68">
        <v>0</v>
      </c>
      <c r="J3272" s="68">
        <v>0</v>
      </c>
      <c r="K3272" s="68">
        <v>0</v>
      </c>
      <c r="L3272" s="68">
        <v>0</v>
      </c>
      <c r="M3272" s="68">
        <v>0</v>
      </c>
      <c r="N3272" s="68">
        <v>4320</v>
      </c>
    </row>
    <row r="3273" spans="1:14" x14ac:dyDescent="0.25">
      <c r="A3273" s="69" t="s">
        <v>441</v>
      </c>
      <c r="B3273" s="69" t="s">
        <v>442</v>
      </c>
      <c r="C3273" s="69" t="s">
        <v>174</v>
      </c>
      <c r="D3273" s="69" t="s">
        <v>175</v>
      </c>
      <c r="E3273" s="69"/>
      <c r="F3273" s="68">
        <v>0</v>
      </c>
      <c r="G3273" s="68">
        <v>0</v>
      </c>
      <c r="H3273" s="68">
        <v>0</v>
      </c>
      <c r="I3273" s="68">
        <v>0</v>
      </c>
      <c r="J3273" s="68">
        <v>0</v>
      </c>
      <c r="K3273" s="68">
        <v>0</v>
      </c>
      <c r="L3273" s="68">
        <v>0</v>
      </c>
      <c r="M3273" s="68">
        <v>0</v>
      </c>
      <c r="N3273" s="68">
        <v>0</v>
      </c>
    </row>
    <row r="3274" spans="1:14" x14ac:dyDescent="0.25">
      <c r="A3274" s="69" t="s">
        <v>441</v>
      </c>
      <c r="B3274" s="69" t="s">
        <v>442</v>
      </c>
      <c r="C3274" s="69" t="s">
        <v>176</v>
      </c>
      <c r="D3274" s="69" t="s">
        <v>177</v>
      </c>
      <c r="E3274" s="69"/>
      <c r="F3274" s="68">
        <v>0</v>
      </c>
      <c r="G3274" s="68">
        <v>631152</v>
      </c>
      <c r="H3274" s="68">
        <v>0</v>
      </c>
      <c r="I3274" s="68">
        <v>0</v>
      </c>
      <c r="J3274" s="68">
        <v>0</v>
      </c>
      <c r="K3274" s="68">
        <v>0</v>
      </c>
      <c r="L3274" s="68">
        <v>0</v>
      </c>
      <c r="M3274" s="68">
        <v>0</v>
      </c>
      <c r="N3274" s="68">
        <v>631152</v>
      </c>
    </row>
    <row r="3275" spans="1:14" x14ac:dyDescent="0.25">
      <c r="A3275" s="69" t="s">
        <v>441</v>
      </c>
      <c r="B3275" s="69" t="s">
        <v>442</v>
      </c>
      <c r="C3275" s="69" t="s">
        <v>178</v>
      </c>
      <c r="D3275" s="69" t="s">
        <v>179</v>
      </c>
      <c r="E3275" s="69"/>
      <c r="F3275" s="68">
        <v>55536</v>
      </c>
      <c r="G3275" s="68">
        <v>32640</v>
      </c>
      <c r="H3275" s="68">
        <v>0</v>
      </c>
      <c r="I3275" s="68">
        <v>0</v>
      </c>
      <c r="J3275" s="68">
        <v>43424</v>
      </c>
      <c r="K3275" s="68">
        <v>4080</v>
      </c>
      <c r="L3275" s="68">
        <v>5397</v>
      </c>
      <c r="M3275" s="68">
        <v>0</v>
      </c>
      <c r="N3275" s="68">
        <v>141077</v>
      </c>
    </row>
    <row r="3276" spans="1:14" x14ac:dyDescent="0.25">
      <c r="A3276" s="69" t="s">
        <v>441</v>
      </c>
      <c r="B3276" s="69" t="s">
        <v>442</v>
      </c>
      <c r="C3276" s="69" t="s">
        <v>180</v>
      </c>
      <c r="D3276" s="69" t="s">
        <v>181</v>
      </c>
      <c r="E3276" s="69"/>
      <c r="F3276" s="68">
        <v>0</v>
      </c>
      <c r="G3276" s="68">
        <v>0</v>
      </c>
      <c r="H3276" s="68">
        <v>0</v>
      </c>
      <c r="I3276" s="68">
        <v>0</v>
      </c>
      <c r="J3276" s="68">
        <v>0</v>
      </c>
      <c r="K3276" s="68">
        <v>0</v>
      </c>
      <c r="L3276" s="68">
        <v>0</v>
      </c>
      <c r="M3276" s="68">
        <v>0</v>
      </c>
      <c r="N3276" s="68">
        <v>0</v>
      </c>
    </row>
    <row r="3277" spans="1:14" x14ac:dyDescent="0.25">
      <c r="A3277" s="69" t="s">
        <v>441</v>
      </c>
      <c r="B3277" s="69" t="s">
        <v>442</v>
      </c>
      <c r="C3277" s="69" t="s">
        <v>182</v>
      </c>
      <c r="D3277" s="69" t="s">
        <v>183</v>
      </c>
      <c r="E3277" s="69"/>
      <c r="F3277" s="68">
        <v>2304</v>
      </c>
      <c r="G3277" s="68">
        <v>0</v>
      </c>
      <c r="H3277" s="68">
        <v>0</v>
      </c>
      <c r="I3277" s="68">
        <v>0</v>
      </c>
      <c r="J3277" s="68">
        <v>0</v>
      </c>
      <c r="K3277" s="68">
        <v>0</v>
      </c>
      <c r="L3277" s="68">
        <v>53812</v>
      </c>
      <c r="M3277" s="68">
        <v>0</v>
      </c>
      <c r="N3277" s="68">
        <v>56116</v>
      </c>
    </row>
    <row r="3278" spans="1:14" x14ac:dyDescent="0.25">
      <c r="A3278" s="69" t="s">
        <v>441</v>
      </c>
      <c r="B3278" s="69" t="s">
        <v>442</v>
      </c>
      <c r="C3278" s="69" t="s">
        <v>184</v>
      </c>
      <c r="D3278" s="69" t="s">
        <v>185</v>
      </c>
      <c r="E3278" s="69"/>
      <c r="F3278" s="68">
        <v>0</v>
      </c>
      <c r="G3278" s="68">
        <v>44288</v>
      </c>
      <c r="H3278" s="68">
        <v>0</v>
      </c>
      <c r="I3278" s="68">
        <v>0</v>
      </c>
      <c r="J3278" s="68">
        <v>0</v>
      </c>
      <c r="K3278" s="68">
        <v>30720</v>
      </c>
      <c r="L3278" s="68">
        <v>0</v>
      </c>
      <c r="M3278" s="68">
        <v>3035</v>
      </c>
      <c r="N3278" s="68">
        <v>78043</v>
      </c>
    </row>
    <row r="3279" spans="1:14" x14ac:dyDescent="0.25">
      <c r="A3279" s="69" t="s">
        <v>441</v>
      </c>
      <c r="B3279" s="69" t="s">
        <v>442</v>
      </c>
      <c r="C3279" s="69" t="s">
        <v>186</v>
      </c>
      <c r="D3279" s="69" t="s">
        <v>187</v>
      </c>
      <c r="E3279" s="69"/>
      <c r="F3279" s="68">
        <v>0</v>
      </c>
      <c r="G3279" s="68">
        <v>0</v>
      </c>
      <c r="H3279" s="68">
        <v>0</v>
      </c>
      <c r="I3279" s="68">
        <v>0</v>
      </c>
      <c r="J3279" s="68">
        <v>0</v>
      </c>
      <c r="K3279" s="68">
        <v>0</v>
      </c>
      <c r="L3279" s="68">
        <v>0</v>
      </c>
      <c r="M3279" s="68">
        <v>0</v>
      </c>
      <c r="N3279" s="68">
        <v>0</v>
      </c>
    </row>
    <row r="3280" spans="1:14" x14ac:dyDescent="0.25">
      <c r="A3280" s="69" t="s">
        <v>441</v>
      </c>
      <c r="B3280" s="69" t="s">
        <v>442</v>
      </c>
      <c r="C3280" s="69" t="s">
        <v>188</v>
      </c>
      <c r="D3280" s="69" t="s">
        <v>189</v>
      </c>
      <c r="E3280" s="69"/>
      <c r="F3280" s="68">
        <v>27696</v>
      </c>
      <c r="G3280" s="68">
        <v>0</v>
      </c>
      <c r="H3280" s="68">
        <v>0</v>
      </c>
      <c r="I3280" s="68">
        <v>0</v>
      </c>
      <c r="J3280" s="68">
        <v>67968</v>
      </c>
      <c r="K3280" s="68">
        <v>0</v>
      </c>
      <c r="L3280" s="68">
        <v>1508</v>
      </c>
      <c r="M3280" s="68">
        <v>0</v>
      </c>
      <c r="N3280" s="68">
        <v>97172</v>
      </c>
    </row>
    <row r="3281" spans="1:14" x14ac:dyDescent="0.25">
      <c r="A3281" s="69" t="s">
        <v>441</v>
      </c>
      <c r="B3281" s="69" t="s">
        <v>442</v>
      </c>
      <c r="C3281" s="69" t="s">
        <v>190</v>
      </c>
      <c r="D3281" s="69" t="s">
        <v>191</v>
      </c>
      <c r="E3281" s="69"/>
      <c r="F3281" s="68">
        <v>0</v>
      </c>
      <c r="G3281" s="68">
        <v>18160</v>
      </c>
      <c r="H3281" s="68">
        <v>0</v>
      </c>
      <c r="I3281" s="68">
        <v>0</v>
      </c>
      <c r="J3281" s="68">
        <v>0</v>
      </c>
      <c r="K3281" s="68">
        <v>0</v>
      </c>
      <c r="L3281" s="68">
        <v>0</v>
      </c>
      <c r="M3281" s="68">
        <v>0</v>
      </c>
      <c r="N3281" s="68">
        <v>18160</v>
      </c>
    </row>
    <row r="3282" spans="1:14" x14ac:dyDescent="0.25">
      <c r="A3282" s="69" t="s">
        <v>441</v>
      </c>
      <c r="B3282" s="69" t="s">
        <v>442</v>
      </c>
      <c r="C3282" s="69" t="s">
        <v>192</v>
      </c>
      <c r="D3282" s="69" t="s">
        <v>193</v>
      </c>
      <c r="E3282" s="69"/>
      <c r="F3282" s="68">
        <v>0</v>
      </c>
      <c r="G3282" s="68">
        <v>4128</v>
      </c>
      <c r="H3282" s="68">
        <v>0</v>
      </c>
      <c r="I3282" s="68">
        <v>0</v>
      </c>
      <c r="J3282" s="68">
        <v>0</v>
      </c>
      <c r="K3282" s="68">
        <v>0</v>
      </c>
      <c r="L3282" s="68">
        <v>0</v>
      </c>
      <c r="M3282" s="68">
        <v>0</v>
      </c>
      <c r="N3282" s="68">
        <v>4128</v>
      </c>
    </row>
    <row r="3283" spans="1:14" x14ac:dyDescent="0.25">
      <c r="A3283" s="69" t="s">
        <v>441</v>
      </c>
      <c r="B3283" s="69" t="s">
        <v>442</v>
      </c>
      <c r="C3283" s="69" t="s">
        <v>194</v>
      </c>
      <c r="D3283" s="69" t="s">
        <v>195</v>
      </c>
      <c r="E3283" s="69"/>
      <c r="F3283" s="68">
        <v>616656</v>
      </c>
      <c r="G3283" s="68">
        <v>0</v>
      </c>
      <c r="H3283" s="68">
        <v>0</v>
      </c>
      <c r="I3283" s="68">
        <v>148240</v>
      </c>
      <c r="J3283" s="68">
        <v>0</v>
      </c>
      <c r="K3283" s="68">
        <v>0</v>
      </c>
      <c r="L3283" s="68">
        <v>0</v>
      </c>
      <c r="M3283" s="68">
        <v>0</v>
      </c>
      <c r="N3283" s="68">
        <v>764896</v>
      </c>
    </row>
    <row r="3284" spans="1:14" x14ac:dyDescent="0.25">
      <c r="A3284" s="69" t="s">
        <v>441</v>
      </c>
      <c r="B3284" s="69" t="s">
        <v>442</v>
      </c>
      <c r="C3284" s="69" t="s">
        <v>196</v>
      </c>
      <c r="D3284" s="69" t="s">
        <v>197</v>
      </c>
      <c r="E3284" s="69"/>
      <c r="F3284" s="68">
        <v>74384</v>
      </c>
      <c r="G3284" s="68">
        <v>0</v>
      </c>
      <c r="H3284" s="68">
        <v>0</v>
      </c>
      <c r="I3284" s="68">
        <v>0</v>
      </c>
      <c r="J3284" s="68">
        <v>0</v>
      </c>
      <c r="K3284" s="68">
        <v>0</v>
      </c>
      <c r="L3284" s="68">
        <v>0</v>
      </c>
      <c r="M3284" s="68">
        <v>0</v>
      </c>
      <c r="N3284" s="68">
        <v>74384</v>
      </c>
    </row>
    <row r="3285" spans="1:14" x14ac:dyDescent="0.25">
      <c r="A3285" s="69" t="s">
        <v>441</v>
      </c>
      <c r="B3285" s="69" t="s">
        <v>442</v>
      </c>
      <c r="C3285" s="69" t="s">
        <v>198</v>
      </c>
      <c r="D3285" s="69" t="s">
        <v>199</v>
      </c>
      <c r="E3285" s="69"/>
      <c r="F3285" s="68">
        <v>0</v>
      </c>
      <c r="G3285" s="68">
        <v>0</v>
      </c>
      <c r="H3285" s="68">
        <v>0</v>
      </c>
      <c r="I3285" s="68">
        <v>0</v>
      </c>
      <c r="J3285" s="68">
        <v>0</v>
      </c>
      <c r="K3285" s="68">
        <v>0</v>
      </c>
      <c r="L3285" s="68">
        <v>0</v>
      </c>
      <c r="M3285" s="68">
        <v>0</v>
      </c>
      <c r="N3285" s="68">
        <v>0</v>
      </c>
    </row>
    <row r="3286" spans="1:14" x14ac:dyDescent="0.25">
      <c r="A3286" s="69" t="s">
        <v>441</v>
      </c>
      <c r="B3286" s="69" t="s">
        <v>442</v>
      </c>
      <c r="C3286" s="69" t="s">
        <v>200</v>
      </c>
      <c r="D3286" s="69" t="s">
        <v>201</v>
      </c>
      <c r="E3286" s="69"/>
      <c r="F3286" s="68">
        <v>0</v>
      </c>
      <c r="G3286" s="68">
        <v>0</v>
      </c>
      <c r="H3286" s="68">
        <v>0</v>
      </c>
      <c r="I3286" s="68">
        <v>0</v>
      </c>
      <c r="J3286" s="68">
        <v>0</v>
      </c>
      <c r="K3286" s="68">
        <v>0</v>
      </c>
      <c r="L3286" s="68">
        <v>0</v>
      </c>
      <c r="M3286" s="68">
        <v>0</v>
      </c>
      <c r="N3286" s="68">
        <v>0</v>
      </c>
    </row>
    <row r="3287" spans="1:14" x14ac:dyDescent="0.25">
      <c r="A3287" s="69" t="s">
        <v>441</v>
      </c>
      <c r="B3287" s="69" t="s">
        <v>442</v>
      </c>
      <c r="C3287" s="69" t="s">
        <v>202</v>
      </c>
      <c r="D3287" s="69" t="s">
        <v>203</v>
      </c>
      <c r="E3287" s="69"/>
      <c r="F3287" s="68">
        <v>3024</v>
      </c>
      <c r="G3287" s="68">
        <v>0</v>
      </c>
      <c r="H3287" s="68">
        <v>0</v>
      </c>
      <c r="I3287" s="68">
        <v>0</v>
      </c>
      <c r="J3287" s="68">
        <v>11632</v>
      </c>
      <c r="K3287" s="68">
        <v>0</v>
      </c>
      <c r="L3287" s="68">
        <v>2016</v>
      </c>
      <c r="M3287" s="68">
        <v>1278</v>
      </c>
      <c r="N3287" s="68">
        <v>17950</v>
      </c>
    </row>
    <row r="3288" spans="1:14" x14ac:dyDescent="0.25">
      <c r="A3288" s="69" t="s">
        <v>441</v>
      </c>
      <c r="B3288" s="69" t="s">
        <v>442</v>
      </c>
      <c r="C3288" s="69" t="s">
        <v>204</v>
      </c>
      <c r="D3288" s="69" t="s">
        <v>205</v>
      </c>
      <c r="E3288" s="69"/>
      <c r="F3288" s="68">
        <v>0</v>
      </c>
      <c r="G3288" s="68">
        <v>0</v>
      </c>
      <c r="H3288" s="68">
        <v>0</v>
      </c>
      <c r="I3288" s="68">
        <v>0</v>
      </c>
      <c r="J3288" s="68">
        <v>0</v>
      </c>
      <c r="K3288" s="68">
        <v>0</v>
      </c>
      <c r="L3288" s="68">
        <v>0</v>
      </c>
      <c r="M3288" s="68">
        <v>0</v>
      </c>
      <c r="N3288" s="68">
        <v>0</v>
      </c>
    </row>
    <row r="3289" spans="1:14" x14ac:dyDescent="0.25">
      <c r="A3289" s="69" t="s">
        <v>441</v>
      </c>
      <c r="B3289" s="69" t="s">
        <v>442</v>
      </c>
      <c r="C3289" s="69" t="s">
        <v>206</v>
      </c>
      <c r="D3289" s="69" t="s">
        <v>207</v>
      </c>
      <c r="E3289" s="69"/>
      <c r="F3289" s="68">
        <v>0</v>
      </c>
      <c r="G3289" s="68">
        <v>0</v>
      </c>
      <c r="H3289" s="68">
        <v>0</v>
      </c>
      <c r="I3289" s="68">
        <v>0</v>
      </c>
      <c r="J3289" s="68">
        <v>0</v>
      </c>
      <c r="K3289" s="68">
        <v>0</v>
      </c>
      <c r="L3289" s="68">
        <v>0</v>
      </c>
      <c r="M3289" s="68">
        <v>0</v>
      </c>
      <c r="N3289" s="68">
        <v>0</v>
      </c>
    </row>
    <row r="3290" spans="1:14" x14ac:dyDescent="0.25">
      <c r="A3290" s="69" t="s">
        <v>441</v>
      </c>
      <c r="B3290" s="69" t="s">
        <v>442</v>
      </c>
      <c r="C3290" s="69" t="s">
        <v>208</v>
      </c>
      <c r="D3290" s="69" t="s">
        <v>209</v>
      </c>
      <c r="E3290" s="69"/>
      <c r="F3290" s="68">
        <v>0</v>
      </c>
      <c r="G3290" s="68">
        <v>384656</v>
      </c>
      <c r="H3290" s="68">
        <v>151056</v>
      </c>
      <c r="I3290" s="68">
        <v>0</v>
      </c>
      <c r="J3290" s="68">
        <v>0</v>
      </c>
      <c r="K3290" s="68">
        <v>0</v>
      </c>
      <c r="L3290" s="68">
        <v>0</v>
      </c>
      <c r="M3290" s="68">
        <v>75</v>
      </c>
      <c r="N3290" s="68">
        <v>535787</v>
      </c>
    </row>
    <row r="3291" spans="1:14" x14ac:dyDescent="0.25">
      <c r="A3291" s="69" t="s">
        <v>441</v>
      </c>
      <c r="B3291" s="69" t="s">
        <v>442</v>
      </c>
      <c r="C3291" s="69" t="s">
        <v>210</v>
      </c>
      <c r="D3291" s="69" t="s">
        <v>211</v>
      </c>
      <c r="E3291" s="69"/>
      <c r="F3291" s="68">
        <v>0</v>
      </c>
      <c r="G3291" s="68">
        <v>0</v>
      </c>
      <c r="H3291" s="68">
        <v>0</v>
      </c>
      <c r="I3291" s="68">
        <v>0</v>
      </c>
      <c r="J3291" s="68">
        <v>0</v>
      </c>
      <c r="K3291" s="68">
        <v>0</v>
      </c>
      <c r="L3291" s="68">
        <v>0</v>
      </c>
      <c r="M3291" s="68">
        <v>0</v>
      </c>
      <c r="N3291" s="68">
        <v>0</v>
      </c>
    </row>
    <row r="3292" spans="1:14" x14ac:dyDescent="0.25">
      <c r="A3292" s="69" t="s">
        <v>441</v>
      </c>
      <c r="B3292" s="69" t="s">
        <v>442</v>
      </c>
      <c r="C3292" s="69" t="s">
        <v>212</v>
      </c>
      <c r="D3292" s="69" t="s">
        <v>213</v>
      </c>
      <c r="E3292" s="69"/>
      <c r="F3292" s="68">
        <v>0</v>
      </c>
      <c r="G3292" s="68">
        <v>0</v>
      </c>
      <c r="H3292" s="68">
        <v>0</v>
      </c>
      <c r="I3292" s="68">
        <v>0</v>
      </c>
      <c r="J3292" s="68">
        <v>0</v>
      </c>
      <c r="K3292" s="68">
        <v>0</v>
      </c>
      <c r="L3292" s="68">
        <v>0</v>
      </c>
      <c r="M3292" s="68">
        <v>0</v>
      </c>
      <c r="N3292" s="68">
        <v>0</v>
      </c>
    </row>
    <row r="3293" spans="1:14" x14ac:dyDescent="0.25">
      <c r="A3293" s="69" t="s">
        <v>441</v>
      </c>
      <c r="B3293" s="69" t="s">
        <v>442</v>
      </c>
      <c r="C3293" s="69" t="s">
        <v>214</v>
      </c>
      <c r="D3293" s="69" t="s">
        <v>215</v>
      </c>
      <c r="E3293" s="69"/>
      <c r="F3293" s="68">
        <v>0</v>
      </c>
      <c r="G3293" s="68">
        <v>0</v>
      </c>
      <c r="H3293" s="68">
        <v>0</v>
      </c>
      <c r="I3293" s="68">
        <v>0</v>
      </c>
      <c r="J3293" s="68">
        <v>5600</v>
      </c>
      <c r="K3293" s="68">
        <v>0</v>
      </c>
      <c r="L3293" s="68">
        <v>560</v>
      </c>
      <c r="M3293" s="68">
        <v>0</v>
      </c>
      <c r="N3293" s="68">
        <v>6160</v>
      </c>
    </row>
    <row r="3294" spans="1:14" x14ac:dyDescent="0.25">
      <c r="A3294" s="69" t="s">
        <v>441</v>
      </c>
      <c r="B3294" s="69" t="s">
        <v>442</v>
      </c>
      <c r="C3294" s="69" t="s">
        <v>216</v>
      </c>
      <c r="D3294" s="69" t="s">
        <v>217</v>
      </c>
      <c r="E3294" s="69"/>
      <c r="F3294" s="68">
        <v>82560</v>
      </c>
      <c r="G3294" s="68">
        <v>0</v>
      </c>
      <c r="H3294" s="68">
        <v>0</v>
      </c>
      <c r="I3294" s="68">
        <v>0</v>
      </c>
      <c r="J3294" s="68">
        <v>0</v>
      </c>
      <c r="K3294" s="68">
        <v>0</v>
      </c>
      <c r="L3294" s="68">
        <v>0</v>
      </c>
      <c r="M3294" s="68">
        <v>0</v>
      </c>
      <c r="N3294" s="68">
        <v>82560</v>
      </c>
    </row>
    <row r="3295" spans="1:14" x14ac:dyDescent="0.25">
      <c r="A3295" s="69" t="s">
        <v>441</v>
      </c>
      <c r="B3295" s="69" t="s">
        <v>442</v>
      </c>
      <c r="C3295" s="69" t="s">
        <v>218</v>
      </c>
      <c r="D3295" s="69" t="s">
        <v>219</v>
      </c>
      <c r="E3295" s="69"/>
      <c r="F3295" s="68">
        <v>5040</v>
      </c>
      <c r="G3295" s="68">
        <v>0</v>
      </c>
      <c r="H3295" s="68">
        <v>0</v>
      </c>
      <c r="I3295" s="68">
        <v>0</v>
      </c>
      <c r="J3295" s="68">
        <v>0</v>
      </c>
      <c r="K3295" s="68">
        <v>0</v>
      </c>
      <c r="L3295" s="68">
        <v>0</v>
      </c>
      <c r="M3295" s="68">
        <v>0</v>
      </c>
      <c r="N3295" s="68">
        <v>5040</v>
      </c>
    </row>
    <row r="3296" spans="1:14" x14ac:dyDescent="0.25">
      <c r="A3296" s="69" t="s">
        <v>441</v>
      </c>
      <c r="B3296" s="69" t="s">
        <v>442</v>
      </c>
      <c r="C3296" s="69" t="s">
        <v>220</v>
      </c>
      <c r="D3296" s="69" t="s">
        <v>221</v>
      </c>
      <c r="E3296" s="69"/>
      <c r="F3296" s="68">
        <v>851808</v>
      </c>
      <c r="G3296" s="68">
        <v>0</v>
      </c>
      <c r="H3296" s="68">
        <v>0</v>
      </c>
      <c r="I3296" s="68">
        <v>0</v>
      </c>
      <c r="J3296" s="68">
        <v>0</v>
      </c>
      <c r="K3296" s="68">
        <v>0</v>
      </c>
      <c r="L3296" s="68">
        <v>0</v>
      </c>
      <c r="M3296" s="68">
        <v>0</v>
      </c>
      <c r="N3296" s="68">
        <v>851808</v>
      </c>
    </row>
    <row r="3297" spans="1:14" x14ac:dyDescent="0.25">
      <c r="A3297" s="69" t="s">
        <v>441</v>
      </c>
      <c r="B3297" s="69" t="s">
        <v>442</v>
      </c>
      <c r="C3297" s="69" t="s">
        <v>222</v>
      </c>
      <c r="D3297" s="69" t="s">
        <v>223</v>
      </c>
      <c r="E3297" s="69"/>
      <c r="F3297" s="68">
        <v>240160</v>
      </c>
      <c r="G3297" s="68">
        <v>0</v>
      </c>
      <c r="H3297" s="68">
        <v>0</v>
      </c>
      <c r="I3297" s="68">
        <v>0</v>
      </c>
      <c r="J3297" s="68">
        <v>0</v>
      </c>
      <c r="K3297" s="68">
        <v>0</v>
      </c>
      <c r="L3297" s="68">
        <v>864</v>
      </c>
      <c r="M3297" s="68">
        <v>0</v>
      </c>
      <c r="N3297" s="68">
        <v>241024</v>
      </c>
    </row>
    <row r="3298" spans="1:14" x14ac:dyDescent="0.25">
      <c r="A3298" s="69" t="s">
        <v>441</v>
      </c>
      <c r="B3298" s="69" t="s">
        <v>442</v>
      </c>
      <c r="C3298" s="69" t="s">
        <v>224</v>
      </c>
      <c r="D3298" s="69" t="s">
        <v>225</v>
      </c>
      <c r="E3298" s="69"/>
      <c r="F3298" s="68">
        <v>0</v>
      </c>
      <c r="G3298" s="68">
        <v>0</v>
      </c>
      <c r="H3298" s="68">
        <v>0</v>
      </c>
      <c r="I3298" s="68">
        <v>0</v>
      </c>
      <c r="J3298" s="68">
        <v>0</v>
      </c>
      <c r="K3298" s="68">
        <v>0</v>
      </c>
      <c r="L3298" s="68">
        <v>0</v>
      </c>
      <c r="M3298" s="68">
        <v>0</v>
      </c>
      <c r="N3298" s="68">
        <v>0</v>
      </c>
    </row>
    <row r="3299" spans="1:14" x14ac:dyDescent="0.25">
      <c r="A3299" s="69" t="s">
        <v>441</v>
      </c>
      <c r="B3299" s="69" t="s">
        <v>442</v>
      </c>
      <c r="C3299" s="69" t="s">
        <v>226</v>
      </c>
      <c r="D3299" s="69" t="s">
        <v>227</v>
      </c>
      <c r="E3299" s="69"/>
      <c r="F3299" s="68">
        <v>1963488</v>
      </c>
      <c r="G3299" s="68">
        <v>1115024</v>
      </c>
      <c r="H3299" s="68">
        <v>151056</v>
      </c>
      <c r="I3299" s="68">
        <v>148240</v>
      </c>
      <c r="J3299" s="68">
        <v>128624</v>
      </c>
      <c r="K3299" s="68">
        <v>34800</v>
      </c>
      <c r="L3299" s="68">
        <v>64157</v>
      </c>
      <c r="M3299" s="68">
        <v>4388</v>
      </c>
      <c r="N3299" s="68">
        <v>3609777</v>
      </c>
    </row>
    <row r="3300" spans="1:14" x14ac:dyDescent="0.25">
      <c r="D3300" s="67" t="s">
        <v>228</v>
      </c>
      <c r="E3300" s="67"/>
    </row>
    <row r="3301" spans="1:14" x14ac:dyDescent="0.25">
      <c r="A3301" s="69" t="s">
        <v>441</v>
      </c>
      <c r="B3301" s="69" t="s">
        <v>442</v>
      </c>
      <c r="C3301" s="69" t="s">
        <v>229</v>
      </c>
      <c r="D3301" s="69" t="s">
        <v>230</v>
      </c>
      <c r="E3301" s="69"/>
      <c r="F3301" s="68">
        <v>0</v>
      </c>
      <c r="G3301" s="68">
        <v>0</v>
      </c>
      <c r="H3301" s="68">
        <v>0</v>
      </c>
      <c r="I3301" s="68">
        <v>0</v>
      </c>
      <c r="J3301" s="68">
        <v>0</v>
      </c>
      <c r="K3301" s="68">
        <v>0</v>
      </c>
      <c r="L3301" s="68">
        <v>0</v>
      </c>
      <c r="M3301" s="68">
        <v>0</v>
      </c>
      <c r="N3301" s="68">
        <v>0</v>
      </c>
    </row>
    <row r="3302" spans="1:14" x14ac:dyDescent="0.25">
      <c r="A3302" s="69" t="s">
        <v>441</v>
      </c>
      <c r="B3302" s="69" t="s">
        <v>442</v>
      </c>
      <c r="C3302" s="69" t="s">
        <v>231</v>
      </c>
      <c r="D3302" s="69" t="s">
        <v>232</v>
      </c>
      <c r="E3302" s="69"/>
      <c r="F3302" s="68">
        <v>0</v>
      </c>
      <c r="G3302" s="68">
        <v>0</v>
      </c>
      <c r="H3302" s="68">
        <v>0</v>
      </c>
      <c r="I3302" s="68">
        <v>0</v>
      </c>
      <c r="J3302" s="68">
        <v>0</v>
      </c>
      <c r="K3302" s="68">
        <v>0</v>
      </c>
      <c r="L3302" s="68">
        <v>0</v>
      </c>
      <c r="M3302" s="68">
        <v>0</v>
      </c>
      <c r="N3302" s="68">
        <v>0</v>
      </c>
    </row>
    <row r="3303" spans="1:14" x14ac:dyDescent="0.25">
      <c r="A3303" s="69" t="s">
        <v>441</v>
      </c>
      <c r="B3303" s="69" t="s">
        <v>442</v>
      </c>
      <c r="C3303" s="69" t="s">
        <v>233</v>
      </c>
      <c r="D3303" s="69" t="s">
        <v>234</v>
      </c>
      <c r="E3303" s="69"/>
      <c r="F3303" s="68">
        <v>0</v>
      </c>
      <c r="G3303" s="68">
        <v>0</v>
      </c>
      <c r="H3303" s="68">
        <v>0</v>
      </c>
      <c r="I3303" s="68">
        <v>0</v>
      </c>
      <c r="J3303" s="68">
        <v>0</v>
      </c>
      <c r="K3303" s="68">
        <v>0</v>
      </c>
      <c r="L3303" s="68">
        <v>0</v>
      </c>
      <c r="M3303" s="68">
        <v>0</v>
      </c>
      <c r="N3303" s="68">
        <v>0</v>
      </c>
    </row>
    <row r="3304" spans="1:14" x14ac:dyDescent="0.25">
      <c r="A3304" s="69" t="s">
        <v>441</v>
      </c>
      <c r="B3304" s="69" t="s">
        <v>442</v>
      </c>
      <c r="C3304" s="69" t="s">
        <v>235</v>
      </c>
      <c r="D3304" s="69" t="s">
        <v>236</v>
      </c>
      <c r="E3304" s="69"/>
      <c r="F3304" s="68">
        <v>0</v>
      </c>
      <c r="G3304" s="68">
        <v>0</v>
      </c>
      <c r="H3304" s="68">
        <v>0</v>
      </c>
      <c r="I3304" s="68">
        <v>0</v>
      </c>
      <c r="J3304" s="68">
        <v>0</v>
      </c>
      <c r="K3304" s="68">
        <v>0</v>
      </c>
      <c r="L3304" s="68">
        <v>0</v>
      </c>
      <c r="M3304" s="68">
        <v>0</v>
      </c>
      <c r="N3304" s="68">
        <v>0</v>
      </c>
    </row>
    <row r="3305" spans="1:14" x14ac:dyDescent="0.25">
      <c r="A3305" s="69" t="s">
        <v>441</v>
      </c>
      <c r="B3305" s="69" t="s">
        <v>442</v>
      </c>
      <c r="C3305" s="69" t="s">
        <v>237</v>
      </c>
      <c r="D3305" s="69" t="s">
        <v>238</v>
      </c>
      <c r="E3305" s="69"/>
      <c r="F3305" s="68">
        <v>0</v>
      </c>
      <c r="G3305" s="68">
        <v>0</v>
      </c>
      <c r="H3305" s="68">
        <v>0</v>
      </c>
      <c r="I3305" s="68">
        <v>0</v>
      </c>
      <c r="J3305" s="68">
        <v>0</v>
      </c>
      <c r="K3305" s="68">
        <v>0</v>
      </c>
      <c r="L3305" s="68">
        <v>0</v>
      </c>
      <c r="M3305" s="68">
        <v>0</v>
      </c>
      <c r="N3305" s="68">
        <v>0</v>
      </c>
    </row>
    <row r="3308" spans="1:14" x14ac:dyDescent="0.25">
      <c r="A3308" s="67" t="s">
        <v>443</v>
      </c>
    </row>
    <row r="3309" spans="1:14" x14ac:dyDescent="0.25">
      <c r="A3309" s="69" t="s">
        <v>0</v>
      </c>
      <c r="B3309" s="69" t="s">
        <v>162</v>
      </c>
      <c r="C3309" s="69" t="s">
        <v>115</v>
      </c>
      <c r="D3309" s="67" t="s">
        <v>129</v>
      </c>
      <c r="E3309" s="67"/>
      <c r="F3309" s="68" t="s">
        <v>163</v>
      </c>
      <c r="G3309" s="68" t="s">
        <v>164</v>
      </c>
      <c r="H3309" s="68" t="s">
        <v>165</v>
      </c>
      <c r="I3309" s="68" t="s">
        <v>166</v>
      </c>
      <c r="J3309" s="68" t="s">
        <v>167</v>
      </c>
      <c r="K3309" s="68" t="s">
        <v>168</v>
      </c>
      <c r="L3309" s="68" t="s">
        <v>169</v>
      </c>
      <c r="M3309" s="68" t="s">
        <v>170</v>
      </c>
      <c r="N3309" s="68" t="s">
        <v>1</v>
      </c>
    </row>
    <row r="3310" spans="1:14" x14ac:dyDescent="0.25">
      <c r="A3310" s="69" t="s">
        <v>444</v>
      </c>
      <c r="B3310" s="69" t="s">
        <v>445</v>
      </c>
      <c r="C3310" s="69" t="s">
        <v>172</v>
      </c>
      <c r="D3310" s="69" t="s">
        <v>173</v>
      </c>
      <c r="E3310" s="69"/>
      <c r="F3310" s="68">
        <v>0</v>
      </c>
      <c r="G3310" s="68">
        <v>0</v>
      </c>
      <c r="H3310" s="68">
        <v>0</v>
      </c>
      <c r="I3310" s="68">
        <v>0</v>
      </c>
      <c r="J3310" s="68">
        <v>0</v>
      </c>
      <c r="K3310" s="68">
        <v>0</v>
      </c>
      <c r="L3310" s="68">
        <v>0</v>
      </c>
      <c r="M3310" s="68">
        <v>0</v>
      </c>
      <c r="N3310" s="68">
        <v>0</v>
      </c>
    </row>
    <row r="3311" spans="1:14" x14ac:dyDescent="0.25">
      <c r="A3311" s="69" t="s">
        <v>444</v>
      </c>
      <c r="B3311" s="69" t="s">
        <v>445</v>
      </c>
      <c r="C3311" s="69" t="s">
        <v>174</v>
      </c>
      <c r="D3311" s="69" t="s">
        <v>175</v>
      </c>
      <c r="E3311" s="69"/>
      <c r="F3311" s="68">
        <v>0</v>
      </c>
      <c r="G3311" s="68">
        <v>0</v>
      </c>
      <c r="H3311" s="68">
        <v>0</v>
      </c>
      <c r="I3311" s="68">
        <v>0</v>
      </c>
      <c r="J3311" s="68">
        <v>0</v>
      </c>
      <c r="K3311" s="68">
        <v>0</v>
      </c>
      <c r="L3311" s="68">
        <v>0</v>
      </c>
      <c r="M3311" s="68">
        <v>0</v>
      </c>
      <c r="N3311" s="68">
        <v>0</v>
      </c>
    </row>
    <row r="3312" spans="1:14" x14ac:dyDescent="0.25">
      <c r="A3312" s="69" t="s">
        <v>444</v>
      </c>
      <c r="B3312" s="69" t="s">
        <v>445</v>
      </c>
      <c r="C3312" s="69" t="s">
        <v>176</v>
      </c>
      <c r="D3312" s="69" t="s">
        <v>177</v>
      </c>
      <c r="E3312" s="69"/>
      <c r="F3312" s="68">
        <v>0</v>
      </c>
      <c r="G3312" s="68">
        <v>311040</v>
      </c>
      <c r="H3312" s="68">
        <v>0</v>
      </c>
      <c r="I3312" s="68">
        <v>0</v>
      </c>
      <c r="J3312" s="68">
        <v>0</v>
      </c>
      <c r="K3312" s="68">
        <v>0</v>
      </c>
      <c r="L3312" s="68">
        <v>0</v>
      </c>
      <c r="M3312" s="68">
        <v>960</v>
      </c>
      <c r="N3312" s="68">
        <v>312000</v>
      </c>
    </row>
    <row r="3313" spans="1:14" x14ac:dyDescent="0.25">
      <c r="A3313" s="69" t="s">
        <v>444</v>
      </c>
      <c r="B3313" s="69" t="s">
        <v>445</v>
      </c>
      <c r="C3313" s="69" t="s">
        <v>178</v>
      </c>
      <c r="D3313" s="69" t="s">
        <v>179</v>
      </c>
      <c r="E3313" s="69"/>
      <c r="F3313" s="68">
        <v>41040</v>
      </c>
      <c r="G3313" s="68">
        <v>24320</v>
      </c>
      <c r="H3313" s="68">
        <v>0</v>
      </c>
      <c r="I3313" s="68">
        <v>0</v>
      </c>
      <c r="J3313" s="68">
        <v>21600</v>
      </c>
      <c r="K3313" s="68">
        <v>36512</v>
      </c>
      <c r="L3313" s="68">
        <v>2554</v>
      </c>
      <c r="M3313" s="68">
        <v>4080</v>
      </c>
      <c r="N3313" s="68">
        <v>130106</v>
      </c>
    </row>
    <row r="3314" spans="1:14" x14ac:dyDescent="0.25">
      <c r="A3314" s="69" t="s">
        <v>444</v>
      </c>
      <c r="B3314" s="69" t="s">
        <v>445</v>
      </c>
      <c r="C3314" s="69" t="s">
        <v>180</v>
      </c>
      <c r="D3314" s="69" t="s">
        <v>181</v>
      </c>
      <c r="E3314" s="69"/>
      <c r="F3314" s="68">
        <v>0</v>
      </c>
      <c r="G3314" s="68">
        <v>0</v>
      </c>
      <c r="H3314" s="68">
        <v>0</v>
      </c>
      <c r="I3314" s="68">
        <v>0</v>
      </c>
      <c r="J3314" s="68">
        <v>0</v>
      </c>
      <c r="K3314" s="68">
        <v>0</v>
      </c>
      <c r="L3314" s="68">
        <v>0</v>
      </c>
      <c r="M3314" s="68">
        <v>0</v>
      </c>
      <c r="N3314" s="68">
        <v>0</v>
      </c>
    </row>
    <row r="3315" spans="1:14" x14ac:dyDescent="0.25">
      <c r="A3315" s="69" t="s">
        <v>444</v>
      </c>
      <c r="B3315" s="69" t="s">
        <v>445</v>
      </c>
      <c r="C3315" s="69" t="s">
        <v>182</v>
      </c>
      <c r="D3315" s="69" t="s">
        <v>183</v>
      </c>
      <c r="E3315" s="69"/>
      <c r="F3315" s="68">
        <v>1872</v>
      </c>
      <c r="G3315" s="68">
        <v>0</v>
      </c>
      <c r="H3315" s="68">
        <v>0</v>
      </c>
      <c r="I3315" s="68">
        <v>0</v>
      </c>
      <c r="J3315" s="68">
        <v>0</v>
      </c>
      <c r="K3315" s="68">
        <v>0</v>
      </c>
      <c r="L3315" s="68">
        <v>11216</v>
      </c>
      <c r="M3315" s="68">
        <v>0</v>
      </c>
      <c r="N3315" s="68">
        <v>13088</v>
      </c>
    </row>
    <row r="3316" spans="1:14" x14ac:dyDescent="0.25">
      <c r="A3316" s="69" t="s">
        <v>444</v>
      </c>
      <c r="B3316" s="69" t="s">
        <v>445</v>
      </c>
      <c r="C3316" s="69" t="s">
        <v>184</v>
      </c>
      <c r="D3316" s="69" t="s">
        <v>185</v>
      </c>
      <c r="E3316" s="69"/>
      <c r="F3316" s="68">
        <v>0</v>
      </c>
      <c r="G3316" s="68">
        <v>21536</v>
      </c>
      <c r="H3316" s="68">
        <v>0</v>
      </c>
      <c r="I3316" s="68">
        <v>0</v>
      </c>
      <c r="J3316" s="68">
        <v>0</v>
      </c>
      <c r="K3316" s="68">
        <v>0</v>
      </c>
      <c r="L3316" s="68">
        <v>0</v>
      </c>
      <c r="M3316" s="68">
        <v>0</v>
      </c>
      <c r="N3316" s="68">
        <v>21536</v>
      </c>
    </row>
    <row r="3317" spans="1:14" x14ac:dyDescent="0.25">
      <c r="A3317" s="69" t="s">
        <v>444</v>
      </c>
      <c r="B3317" s="69" t="s">
        <v>445</v>
      </c>
      <c r="C3317" s="69" t="s">
        <v>186</v>
      </c>
      <c r="D3317" s="69" t="s">
        <v>187</v>
      </c>
      <c r="E3317" s="69"/>
      <c r="F3317" s="68">
        <v>0</v>
      </c>
      <c r="G3317" s="68">
        <v>0</v>
      </c>
      <c r="H3317" s="68">
        <v>0</v>
      </c>
      <c r="I3317" s="68">
        <v>0</v>
      </c>
      <c r="J3317" s="68">
        <v>0</v>
      </c>
      <c r="K3317" s="68">
        <v>0</v>
      </c>
      <c r="L3317" s="68">
        <v>0</v>
      </c>
      <c r="M3317" s="68">
        <v>0</v>
      </c>
      <c r="N3317" s="68">
        <v>0</v>
      </c>
    </row>
    <row r="3318" spans="1:14" x14ac:dyDescent="0.25">
      <c r="A3318" s="69" t="s">
        <v>444</v>
      </c>
      <c r="B3318" s="69" t="s">
        <v>445</v>
      </c>
      <c r="C3318" s="69" t="s">
        <v>188</v>
      </c>
      <c r="D3318" s="69" t="s">
        <v>189</v>
      </c>
      <c r="E3318" s="69"/>
      <c r="F3318" s="68">
        <v>816</v>
      </c>
      <c r="G3318" s="68">
        <v>0</v>
      </c>
      <c r="H3318" s="68">
        <v>0</v>
      </c>
      <c r="I3318" s="68">
        <v>0</v>
      </c>
      <c r="J3318" s="68">
        <v>0</v>
      </c>
      <c r="K3318" s="68">
        <v>0</v>
      </c>
      <c r="L3318" s="68">
        <v>0</v>
      </c>
      <c r="M3318" s="68">
        <v>0</v>
      </c>
      <c r="N3318" s="68">
        <v>816</v>
      </c>
    </row>
    <row r="3319" spans="1:14" x14ac:dyDescent="0.25">
      <c r="A3319" s="69" t="s">
        <v>444</v>
      </c>
      <c r="B3319" s="69" t="s">
        <v>445</v>
      </c>
      <c r="C3319" s="69" t="s">
        <v>190</v>
      </c>
      <c r="D3319" s="69" t="s">
        <v>191</v>
      </c>
      <c r="E3319" s="69"/>
      <c r="F3319" s="68">
        <v>0</v>
      </c>
      <c r="G3319" s="68">
        <v>0</v>
      </c>
      <c r="H3319" s="68">
        <v>0</v>
      </c>
      <c r="I3319" s="68">
        <v>0</v>
      </c>
      <c r="J3319" s="68">
        <v>0</v>
      </c>
      <c r="K3319" s="68">
        <v>0</v>
      </c>
      <c r="L3319" s="68">
        <v>0</v>
      </c>
      <c r="M3319" s="68">
        <v>0</v>
      </c>
      <c r="N3319" s="68">
        <v>0</v>
      </c>
    </row>
    <row r="3320" spans="1:14" x14ac:dyDescent="0.25">
      <c r="A3320" s="69" t="s">
        <v>444</v>
      </c>
      <c r="B3320" s="69" t="s">
        <v>445</v>
      </c>
      <c r="C3320" s="69" t="s">
        <v>192</v>
      </c>
      <c r="D3320" s="69" t="s">
        <v>193</v>
      </c>
      <c r="E3320" s="69"/>
      <c r="F3320" s="68">
        <v>0</v>
      </c>
      <c r="G3320" s="68">
        <v>0</v>
      </c>
      <c r="H3320" s="68">
        <v>0</v>
      </c>
      <c r="I3320" s="68">
        <v>0</v>
      </c>
      <c r="J3320" s="68">
        <v>0</v>
      </c>
      <c r="K3320" s="68">
        <v>0</v>
      </c>
      <c r="L3320" s="68">
        <v>0</v>
      </c>
      <c r="M3320" s="68">
        <v>0</v>
      </c>
      <c r="N3320" s="68">
        <v>0</v>
      </c>
    </row>
    <row r="3321" spans="1:14" x14ac:dyDescent="0.25">
      <c r="A3321" s="69" t="s">
        <v>444</v>
      </c>
      <c r="B3321" s="69" t="s">
        <v>445</v>
      </c>
      <c r="C3321" s="69" t="s">
        <v>194</v>
      </c>
      <c r="D3321" s="69" t="s">
        <v>195</v>
      </c>
      <c r="E3321" s="69"/>
      <c r="F3321" s="68">
        <v>287664</v>
      </c>
      <c r="G3321" s="68">
        <v>0</v>
      </c>
      <c r="H3321" s="68">
        <v>0</v>
      </c>
      <c r="I3321" s="68">
        <v>74464</v>
      </c>
      <c r="J3321" s="68">
        <v>7248</v>
      </c>
      <c r="K3321" s="68">
        <v>0</v>
      </c>
      <c r="L3321" s="68">
        <v>0</v>
      </c>
      <c r="M3321" s="68">
        <v>0</v>
      </c>
      <c r="N3321" s="68">
        <v>369376</v>
      </c>
    </row>
    <row r="3322" spans="1:14" x14ac:dyDescent="0.25">
      <c r="A3322" s="69" t="s">
        <v>444</v>
      </c>
      <c r="B3322" s="69" t="s">
        <v>445</v>
      </c>
      <c r="C3322" s="69" t="s">
        <v>196</v>
      </c>
      <c r="D3322" s="69" t="s">
        <v>197</v>
      </c>
      <c r="E3322" s="69"/>
      <c r="F3322" s="68">
        <v>25376</v>
      </c>
      <c r="G3322" s="68">
        <v>0</v>
      </c>
      <c r="H3322" s="68">
        <v>0</v>
      </c>
      <c r="I3322" s="68">
        <v>0</v>
      </c>
      <c r="J3322" s="68">
        <v>82736</v>
      </c>
      <c r="K3322" s="68">
        <v>0</v>
      </c>
      <c r="L3322" s="68">
        <v>2792</v>
      </c>
      <c r="M3322" s="68">
        <v>0</v>
      </c>
      <c r="N3322" s="68">
        <v>110904</v>
      </c>
    </row>
    <row r="3323" spans="1:14" x14ac:dyDescent="0.25">
      <c r="A3323" s="69" t="s">
        <v>444</v>
      </c>
      <c r="B3323" s="69" t="s">
        <v>445</v>
      </c>
      <c r="C3323" s="69" t="s">
        <v>198</v>
      </c>
      <c r="D3323" s="69" t="s">
        <v>199</v>
      </c>
      <c r="E3323" s="69"/>
      <c r="F3323" s="68">
        <v>0</v>
      </c>
      <c r="G3323" s="68">
        <v>0</v>
      </c>
      <c r="H3323" s="68">
        <v>0</v>
      </c>
      <c r="I3323" s="68">
        <v>0</v>
      </c>
      <c r="J3323" s="68">
        <v>0</v>
      </c>
      <c r="K3323" s="68">
        <v>331488</v>
      </c>
      <c r="L3323" s="68">
        <v>0</v>
      </c>
      <c r="M3323" s="68">
        <v>5656</v>
      </c>
      <c r="N3323" s="68">
        <v>337144</v>
      </c>
    </row>
    <row r="3324" spans="1:14" x14ac:dyDescent="0.25">
      <c r="A3324" s="69" t="s">
        <v>444</v>
      </c>
      <c r="B3324" s="69" t="s">
        <v>445</v>
      </c>
      <c r="C3324" s="69" t="s">
        <v>200</v>
      </c>
      <c r="D3324" s="69" t="s">
        <v>201</v>
      </c>
      <c r="E3324" s="69"/>
      <c r="F3324" s="68">
        <v>0</v>
      </c>
      <c r="G3324" s="68">
        <v>0</v>
      </c>
      <c r="H3324" s="68">
        <v>0</v>
      </c>
      <c r="I3324" s="68">
        <v>0</v>
      </c>
      <c r="J3324" s="68">
        <v>0</v>
      </c>
      <c r="K3324" s="68">
        <v>0</v>
      </c>
      <c r="L3324" s="68">
        <v>0</v>
      </c>
      <c r="M3324" s="68">
        <v>0</v>
      </c>
      <c r="N3324" s="68">
        <v>0</v>
      </c>
    </row>
    <row r="3325" spans="1:14" x14ac:dyDescent="0.25">
      <c r="A3325" s="69" t="s">
        <v>444</v>
      </c>
      <c r="B3325" s="69" t="s">
        <v>445</v>
      </c>
      <c r="C3325" s="69" t="s">
        <v>202</v>
      </c>
      <c r="D3325" s="69" t="s">
        <v>203</v>
      </c>
      <c r="E3325" s="69"/>
      <c r="F3325" s="68">
        <v>4896</v>
      </c>
      <c r="G3325" s="68">
        <v>0</v>
      </c>
      <c r="H3325" s="68">
        <v>0</v>
      </c>
      <c r="I3325" s="68">
        <v>0</v>
      </c>
      <c r="J3325" s="68">
        <v>0</v>
      </c>
      <c r="K3325" s="68">
        <v>149440</v>
      </c>
      <c r="L3325" s="68">
        <v>0</v>
      </c>
      <c r="M3325" s="68">
        <v>31111</v>
      </c>
      <c r="N3325" s="68">
        <v>185447</v>
      </c>
    </row>
    <row r="3326" spans="1:14" x14ac:dyDescent="0.25">
      <c r="A3326" s="69" t="s">
        <v>444</v>
      </c>
      <c r="B3326" s="69" t="s">
        <v>445</v>
      </c>
      <c r="C3326" s="69" t="s">
        <v>204</v>
      </c>
      <c r="D3326" s="69" t="s">
        <v>205</v>
      </c>
      <c r="E3326" s="69"/>
      <c r="F3326" s="68">
        <v>0</v>
      </c>
      <c r="G3326" s="68">
        <v>0</v>
      </c>
      <c r="H3326" s="68">
        <v>0</v>
      </c>
      <c r="I3326" s="68">
        <v>0</v>
      </c>
      <c r="J3326" s="68">
        <v>0</v>
      </c>
      <c r="K3326" s="68">
        <v>35088</v>
      </c>
      <c r="L3326" s="68">
        <v>0</v>
      </c>
      <c r="M3326" s="68">
        <v>0</v>
      </c>
      <c r="N3326" s="68">
        <v>35088</v>
      </c>
    </row>
    <row r="3327" spans="1:14" x14ac:dyDescent="0.25">
      <c r="A3327" s="69" t="s">
        <v>444</v>
      </c>
      <c r="B3327" s="69" t="s">
        <v>445</v>
      </c>
      <c r="C3327" s="69" t="s">
        <v>206</v>
      </c>
      <c r="D3327" s="69" t="s">
        <v>207</v>
      </c>
      <c r="E3327" s="69"/>
      <c r="F3327" s="68">
        <v>0</v>
      </c>
      <c r="G3327" s="68">
        <v>0</v>
      </c>
      <c r="H3327" s="68">
        <v>0</v>
      </c>
      <c r="I3327" s="68">
        <v>0</v>
      </c>
      <c r="J3327" s="68">
        <v>0</v>
      </c>
      <c r="K3327" s="68">
        <v>0</v>
      </c>
      <c r="L3327" s="68">
        <v>0</v>
      </c>
      <c r="M3327" s="68">
        <v>0</v>
      </c>
      <c r="N3327" s="68">
        <v>0</v>
      </c>
    </row>
    <row r="3328" spans="1:14" x14ac:dyDescent="0.25">
      <c r="A3328" s="69" t="s">
        <v>444</v>
      </c>
      <c r="B3328" s="69" t="s">
        <v>445</v>
      </c>
      <c r="C3328" s="69" t="s">
        <v>208</v>
      </c>
      <c r="D3328" s="69" t="s">
        <v>209</v>
      </c>
      <c r="E3328" s="69"/>
      <c r="F3328" s="68">
        <v>0</v>
      </c>
      <c r="G3328" s="68">
        <v>124192</v>
      </c>
      <c r="H3328" s="68">
        <v>105888</v>
      </c>
      <c r="I3328" s="68">
        <v>0</v>
      </c>
      <c r="J3328" s="68">
        <v>0</v>
      </c>
      <c r="K3328" s="68">
        <v>0</v>
      </c>
      <c r="L3328" s="68">
        <v>0</v>
      </c>
      <c r="M3328" s="68">
        <v>0</v>
      </c>
      <c r="N3328" s="68">
        <v>230080</v>
      </c>
    </row>
    <row r="3329" spans="1:14" x14ac:dyDescent="0.25">
      <c r="A3329" s="69" t="s">
        <v>444</v>
      </c>
      <c r="B3329" s="69" t="s">
        <v>445</v>
      </c>
      <c r="C3329" s="69" t="s">
        <v>210</v>
      </c>
      <c r="D3329" s="69" t="s">
        <v>211</v>
      </c>
      <c r="E3329" s="69"/>
      <c r="F3329" s="68">
        <v>0</v>
      </c>
      <c r="G3329" s="68">
        <v>0</v>
      </c>
      <c r="H3329" s="68">
        <v>0</v>
      </c>
      <c r="I3329" s="68">
        <v>0</v>
      </c>
      <c r="J3329" s="68">
        <v>0</v>
      </c>
      <c r="K3329" s="68">
        <v>0</v>
      </c>
      <c r="L3329" s="68">
        <v>0</v>
      </c>
      <c r="M3329" s="68">
        <v>0</v>
      </c>
      <c r="N3329" s="68">
        <v>0</v>
      </c>
    </row>
    <row r="3330" spans="1:14" x14ac:dyDescent="0.25">
      <c r="A3330" s="69" t="s">
        <v>444</v>
      </c>
      <c r="B3330" s="69" t="s">
        <v>445</v>
      </c>
      <c r="C3330" s="69" t="s">
        <v>212</v>
      </c>
      <c r="D3330" s="69" t="s">
        <v>213</v>
      </c>
      <c r="E3330" s="69"/>
      <c r="F3330" s="68">
        <v>0</v>
      </c>
      <c r="G3330" s="68">
        <v>0</v>
      </c>
      <c r="H3330" s="68">
        <v>0</v>
      </c>
      <c r="I3330" s="68">
        <v>0</v>
      </c>
      <c r="J3330" s="68">
        <v>0</v>
      </c>
      <c r="K3330" s="68">
        <v>0</v>
      </c>
      <c r="L3330" s="68">
        <v>0</v>
      </c>
      <c r="M3330" s="68">
        <v>0</v>
      </c>
      <c r="N3330" s="68">
        <v>0</v>
      </c>
    </row>
    <row r="3331" spans="1:14" x14ac:dyDescent="0.25">
      <c r="A3331" s="69" t="s">
        <v>444</v>
      </c>
      <c r="B3331" s="69" t="s">
        <v>445</v>
      </c>
      <c r="C3331" s="69" t="s">
        <v>214</v>
      </c>
      <c r="D3331" s="69" t="s">
        <v>215</v>
      </c>
      <c r="E3331" s="69"/>
      <c r="F3331" s="68">
        <v>0</v>
      </c>
      <c r="G3331" s="68">
        <v>0</v>
      </c>
      <c r="H3331" s="68">
        <v>0</v>
      </c>
      <c r="I3331" s="68">
        <v>0</v>
      </c>
      <c r="J3331" s="68">
        <v>0</v>
      </c>
      <c r="K3331" s="68">
        <v>0</v>
      </c>
      <c r="L3331" s="68">
        <v>0</v>
      </c>
      <c r="M3331" s="68">
        <v>0</v>
      </c>
      <c r="N3331" s="68">
        <v>0</v>
      </c>
    </row>
    <row r="3332" spans="1:14" x14ac:dyDescent="0.25">
      <c r="A3332" s="69" t="s">
        <v>444</v>
      </c>
      <c r="B3332" s="69" t="s">
        <v>445</v>
      </c>
      <c r="C3332" s="69" t="s">
        <v>216</v>
      </c>
      <c r="D3332" s="69" t="s">
        <v>217</v>
      </c>
      <c r="E3332" s="69"/>
      <c r="F3332" s="68">
        <v>42000</v>
      </c>
      <c r="G3332" s="68">
        <v>0</v>
      </c>
      <c r="H3332" s="68">
        <v>0</v>
      </c>
      <c r="I3332" s="68">
        <v>0</v>
      </c>
      <c r="J3332" s="68">
        <v>0</v>
      </c>
      <c r="K3332" s="68">
        <v>0</v>
      </c>
      <c r="L3332" s="68">
        <v>0</v>
      </c>
      <c r="M3332" s="68">
        <v>0</v>
      </c>
      <c r="N3332" s="68">
        <v>42000</v>
      </c>
    </row>
    <row r="3333" spans="1:14" x14ac:dyDescent="0.25">
      <c r="A3333" s="69" t="s">
        <v>444</v>
      </c>
      <c r="B3333" s="69" t="s">
        <v>445</v>
      </c>
      <c r="C3333" s="69" t="s">
        <v>218</v>
      </c>
      <c r="D3333" s="69" t="s">
        <v>219</v>
      </c>
      <c r="E3333" s="69"/>
      <c r="F3333" s="68">
        <v>3168</v>
      </c>
      <c r="G3333" s="68">
        <v>0</v>
      </c>
      <c r="H3333" s="68">
        <v>0</v>
      </c>
      <c r="I3333" s="68">
        <v>0</v>
      </c>
      <c r="J3333" s="68">
        <v>0</v>
      </c>
      <c r="K3333" s="68">
        <v>0</v>
      </c>
      <c r="L3333" s="68">
        <v>0</v>
      </c>
      <c r="M3333" s="68">
        <v>0</v>
      </c>
      <c r="N3333" s="68">
        <v>3168</v>
      </c>
    </row>
    <row r="3334" spans="1:14" x14ac:dyDescent="0.25">
      <c r="A3334" s="69" t="s">
        <v>444</v>
      </c>
      <c r="B3334" s="69" t="s">
        <v>445</v>
      </c>
      <c r="C3334" s="69" t="s">
        <v>220</v>
      </c>
      <c r="D3334" s="69" t="s">
        <v>221</v>
      </c>
      <c r="E3334" s="69"/>
      <c r="F3334" s="68">
        <v>466272</v>
      </c>
      <c r="G3334" s="68">
        <v>0</v>
      </c>
      <c r="H3334" s="68">
        <v>0</v>
      </c>
      <c r="I3334" s="68">
        <v>0</v>
      </c>
      <c r="J3334" s="68">
        <v>7328</v>
      </c>
      <c r="K3334" s="68">
        <v>0</v>
      </c>
      <c r="L3334" s="68">
        <v>0</v>
      </c>
      <c r="M3334" s="68">
        <v>0</v>
      </c>
      <c r="N3334" s="68">
        <v>473600</v>
      </c>
    </row>
    <row r="3335" spans="1:14" x14ac:dyDescent="0.25">
      <c r="A3335" s="69" t="s">
        <v>444</v>
      </c>
      <c r="B3335" s="69" t="s">
        <v>445</v>
      </c>
      <c r="C3335" s="69" t="s">
        <v>222</v>
      </c>
      <c r="D3335" s="69" t="s">
        <v>223</v>
      </c>
      <c r="E3335" s="69"/>
      <c r="F3335" s="68">
        <v>108032</v>
      </c>
      <c r="G3335" s="68">
        <v>0</v>
      </c>
      <c r="H3335" s="68">
        <v>0</v>
      </c>
      <c r="I3335" s="68">
        <v>0</v>
      </c>
      <c r="J3335" s="68">
        <v>0</v>
      </c>
      <c r="K3335" s="68">
        <v>0</v>
      </c>
      <c r="L3335" s="68">
        <v>0</v>
      </c>
      <c r="M3335" s="68">
        <v>0</v>
      </c>
      <c r="N3335" s="68">
        <v>108032</v>
      </c>
    </row>
    <row r="3336" spans="1:14" x14ac:dyDescent="0.25">
      <c r="A3336" s="69" t="s">
        <v>444</v>
      </c>
      <c r="B3336" s="69" t="s">
        <v>445</v>
      </c>
      <c r="C3336" s="69" t="s">
        <v>224</v>
      </c>
      <c r="D3336" s="69" t="s">
        <v>225</v>
      </c>
      <c r="E3336" s="69"/>
      <c r="F3336" s="68">
        <v>0</v>
      </c>
      <c r="G3336" s="68">
        <v>0</v>
      </c>
      <c r="H3336" s="68">
        <v>0</v>
      </c>
      <c r="I3336" s="68">
        <v>0</v>
      </c>
      <c r="J3336" s="68">
        <v>0</v>
      </c>
      <c r="K3336" s="68">
        <v>0</v>
      </c>
      <c r="L3336" s="68">
        <v>0</v>
      </c>
      <c r="M3336" s="68">
        <v>0</v>
      </c>
      <c r="N3336" s="68">
        <v>0</v>
      </c>
    </row>
    <row r="3337" spans="1:14" x14ac:dyDescent="0.25">
      <c r="A3337" s="69" t="s">
        <v>444</v>
      </c>
      <c r="B3337" s="69" t="s">
        <v>445</v>
      </c>
      <c r="C3337" s="69" t="s">
        <v>226</v>
      </c>
      <c r="D3337" s="69" t="s">
        <v>227</v>
      </c>
      <c r="E3337" s="69"/>
      <c r="F3337" s="68">
        <v>981136</v>
      </c>
      <c r="G3337" s="68">
        <v>481088</v>
      </c>
      <c r="H3337" s="68">
        <v>105888</v>
      </c>
      <c r="I3337" s="68">
        <v>74464</v>
      </c>
      <c r="J3337" s="68">
        <v>118912</v>
      </c>
      <c r="K3337" s="68">
        <v>552528</v>
      </c>
      <c r="L3337" s="68">
        <v>16562</v>
      </c>
      <c r="M3337" s="68">
        <v>41807</v>
      </c>
      <c r="N3337" s="68">
        <v>2372385</v>
      </c>
    </row>
    <row r="3338" spans="1:14" x14ac:dyDescent="0.25">
      <c r="D3338" s="67" t="s">
        <v>228</v>
      </c>
      <c r="E3338" s="67"/>
    </row>
    <row r="3339" spans="1:14" x14ac:dyDescent="0.25">
      <c r="A3339" s="69" t="s">
        <v>444</v>
      </c>
      <c r="B3339" s="69" t="s">
        <v>445</v>
      </c>
      <c r="C3339" s="69" t="s">
        <v>229</v>
      </c>
      <c r="D3339" s="69" t="s">
        <v>230</v>
      </c>
      <c r="E3339" s="69"/>
      <c r="F3339" s="68">
        <v>0</v>
      </c>
      <c r="G3339" s="68">
        <v>0</v>
      </c>
      <c r="H3339" s="68">
        <v>0</v>
      </c>
      <c r="I3339" s="68">
        <v>0</v>
      </c>
      <c r="J3339" s="68">
        <v>0</v>
      </c>
      <c r="K3339" s="68">
        <v>0</v>
      </c>
      <c r="L3339" s="68">
        <v>0</v>
      </c>
      <c r="M3339" s="68">
        <v>0</v>
      </c>
      <c r="N3339" s="68">
        <v>0</v>
      </c>
    </row>
    <row r="3340" spans="1:14" x14ac:dyDescent="0.25">
      <c r="A3340" s="69" t="s">
        <v>444</v>
      </c>
      <c r="B3340" s="69" t="s">
        <v>445</v>
      </c>
      <c r="C3340" s="69" t="s">
        <v>231</v>
      </c>
      <c r="D3340" s="69" t="s">
        <v>232</v>
      </c>
      <c r="E3340" s="69"/>
      <c r="F3340" s="68">
        <v>0</v>
      </c>
      <c r="G3340" s="68">
        <v>0</v>
      </c>
      <c r="H3340" s="68">
        <v>0</v>
      </c>
      <c r="I3340" s="68">
        <v>0</v>
      </c>
      <c r="J3340" s="68">
        <v>0</v>
      </c>
      <c r="K3340" s="68">
        <v>0</v>
      </c>
      <c r="L3340" s="68">
        <v>0</v>
      </c>
      <c r="M3340" s="68">
        <v>0</v>
      </c>
      <c r="N3340" s="68">
        <v>0</v>
      </c>
    </row>
    <row r="3341" spans="1:14" x14ac:dyDescent="0.25">
      <c r="A3341" s="69" t="s">
        <v>444</v>
      </c>
      <c r="B3341" s="69" t="s">
        <v>445</v>
      </c>
      <c r="C3341" s="69" t="s">
        <v>233</v>
      </c>
      <c r="D3341" s="69" t="s">
        <v>234</v>
      </c>
      <c r="E3341" s="69"/>
      <c r="F3341" s="68">
        <v>0</v>
      </c>
      <c r="G3341" s="68">
        <v>0</v>
      </c>
      <c r="H3341" s="68">
        <v>0</v>
      </c>
      <c r="I3341" s="68">
        <v>0</v>
      </c>
      <c r="J3341" s="68">
        <v>0</v>
      </c>
      <c r="K3341" s="68">
        <v>0</v>
      </c>
      <c r="L3341" s="68">
        <v>0</v>
      </c>
      <c r="M3341" s="68">
        <v>0</v>
      </c>
      <c r="N3341" s="68">
        <v>0</v>
      </c>
    </row>
    <row r="3342" spans="1:14" x14ac:dyDescent="0.25">
      <c r="A3342" s="69" t="s">
        <v>444</v>
      </c>
      <c r="B3342" s="69" t="s">
        <v>445</v>
      </c>
      <c r="C3342" s="69" t="s">
        <v>235</v>
      </c>
      <c r="D3342" s="69" t="s">
        <v>236</v>
      </c>
      <c r="E3342" s="69"/>
      <c r="F3342" s="68">
        <v>0</v>
      </c>
      <c r="G3342" s="68">
        <v>0</v>
      </c>
      <c r="H3342" s="68">
        <v>0</v>
      </c>
      <c r="I3342" s="68">
        <v>0</v>
      </c>
      <c r="J3342" s="68">
        <v>0</v>
      </c>
      <c r="K3342" s="68">
        <v>0</v>
      </c>
      <c r="L3342" s="68">
        <v>0</v>
      </c>
      <c r="M3342" s="68">
        <v>0</v>
      </c>
      <c r="N3342" s="68">
        <v>0</v>
      </c>
    </row>
    <row r="3343" spans="1:14" x14ac:dyDescent="0.25">
      <c r="A3343" s="69" t="s">
        <v>444</v>
      </c>
      <c r="B3343" s="69" t="s">
        <v>445</v>
      </c>
      <c r="C3343" s="69" t="s">
        <v>237</v>
      </c>
      <c r="D3343" s="69" t="s">
        <v>238</v>
      </c>
      <c r="E3343" s="69"/>
      <c r="F3343" s="68">
        <v>0</v>
      </c>
      <c r="G3343" s="68">
        <v>0</v>
      </c>
      <c r="H3343" s="68">
        <v>0</v>
      </c>
      <c r="I3343" s="68">
        <v>0</v>
      </c>
      <c r="J3343" s="68">
        <v>0</v>
      </c>
      <c r="K3343" s="68">
        <v>0</v>
      </c>
      <c r="L3343" s="68">
        <v>0</v>
      </c>
      <c r="M3343" s="68">
        <v>0</v>
      </c>
      <c r="N3343" s="68">
        <v>0</v>
      </c>
    </row>
    <row r="3346" spans="1:14" x14ac:dyDescent="0.25">
      <c r="A3346" s="67" t="s">
        <v>446</v>
      </c>
    </row>
    <row r="3347" spans="1:14" x14ac:dyDescent="0.25">
      <c r="A3347" s="69" t="s">
        <v>0</v>
      </c>
      <c r="B3347" s="69" t="s">
        <v>162</v>
      </c>
      <c r="C3347" s="69" t="s">
        <v>115</v>
      </c>
      <c r="D3347" s="67" t="s">
        <v>129</v>
      </c>
      <c r="E3347" s="67"/>
      <c r="F3347" s="68" t="s">
        <v>163</v>
      </c>
      <c r="G3347" s="68" t="s">
        <v>164</v>
      </c>
      <c r="H3347" s="68" t="s">
        <v>165</v>
      </c>
      <c r="I3347" s="68" t="s">
        <v>166</v>
      </c>
      <c r="J3347" s="68" t="s">
        <v>167</v>
      </c>
      <c r="K3347" s="68" t="s">
        <v>168</v>
      </c>
      <c r="L3347" s="68" t="s">
        <v>169</v>
      </c>
      <c r="M3347" s="68" t="s">
        <v>170</v>
      </c>
      <c r="N3347" s="68" t="s">
        <v>1</v>
      </c>
    </row>
    <row r="3348" spans="1:14" x14ac:dyDescent="0.25">
      <c r="A3348" s="69" t="s">
        <v>447</v>
      </c>
      <c r="B3348" s="69" t="s">
        <v>448</v>
      </c>
      <c r="C3348" s="69" t="s">
        <v>172</v>
      </c>
      <c r="D3348" s="69" t="s">
        <v>173</v>
      </c>
      <c r="E3348" s="69"/>
      <c r="F3348" s="68">
        <v>5760</v>
      </c>
      <c r="G3348" s="68">
        <v>0</v>
      </c>
      <c r="H3348" s="68">
        <v>0</v>
      </c>
      <c r="I3348" s="68">
        <v>0</v>
      </c>
      <c r="J3348" s="68">
        <v>41920</v>
      </c>
      <c r="K3348" s="68">
        <v>0</v>
      </c>
      <c r="L3348" s="68">
        <v>0</v>
      </c>
      <c r="M3348" s="68">
        <v>0</v>
      </c>
      <c r="N3348" s="68">
        <v>47680</v>
      </c>
    </row>
    <row r="3349" spans="1:14" x14ac:dyDescent="0.25">
      <c r="A3349" s="69" t="s">
        <v>447</v>
      </c>
      <c r="B3349" s="69" t="s">
        <v>448</v>
      </c>
      <c r="C3349" s="69" t="s">
        <v>174</v>
      </c>
      <c r="D3349" s="69" t="s">
        <v>175</v>
      </c>
      <c r="E3349" s="69"/>
      <c r="F3349" s="68">
        <v>0</v>
      </c>
      <c r="G3349" s="68">
        <v>0</v>
      </c>
      <c r="H3349" s="68">
        <v>0</v>
      </c>
      <c r="I3349" s="68">
        <v>0</v>
      </c>
      <c r="J3349" s="68">
        <v>786720</v>
      </c>
      <c r="K3349" s="68">
        <v>0</v>
      </c>
      <c r="L3349" s="68">
        <v>4644</v>
      </c>
      <c r="M3349" s="68">
        <v>0</v>
      </c>
      <c r="N3349" s="68">
        <v>791364</v>
      </c>
    </row>
    <row r="3350" spans="1:14" x14ac:dyDescent="0.25">
      <c r="A3350" s="69" t="s">
        <v>447</v>
      </c>
      <c r="B3350" s="69" t="s">
        <v>448</v>
      </c>
      <c r="C3350" s="69" t="s">
        <v>176</v>
      </c>
      <c r="D3350" s="69" t="s">
        <v>177</v>
      </c>
      <c r="E3350" s="69"/>
      <c r="F3350" s="68">
        <v>0</v>
      </c>
      <c r="G3350" s="68">
        <v>388752</v>
      </c>
      <c r="H3350" s="68">
        <v>0</v>
      </c>
      <c r="I3350" s="68">
        <v>0</v>
      </c>
      <c r="J3350" s="68">
        <v>44128</v>
      </c>
      <c r="K3350" s="68">
        <v>15024</v>
      </c>
      <c r="L3350" s="68">
        <v>48</v>
      </c>
      <c r="M3350" s="68">
        <v>0</v>
      </c>
      <c r="N3350" s="68">
        <v>447952</v>
      </c>
    </row>
    <row r="3351" spans="1:14" x14ac:dyDescent="0.25">
      <c r="A3351" s="69" t="s">
        <v>447</v>
      </c>
      <c r="B3351" s="69" t="s">
        <v>448</v>
      </c>
      <c r="C3351" s="69" t="s">
        <v>178</v>
      </c>
      <c r="D3351" s="69" t="s">
        <v>179</v>
      </c>
      <c r="E3351" s="69"/>
      <c r="F3351" s="68">
        <v>14928</v>
      </c>
      <c r="G3351" s="68">
        <v>3408</v>
      </c>
      <c r="H3351" s="68">
        <v>0</v>
      </c>
      <c r="I3351" s="68">
        <v>0</v>
      </c>
      <c r="J3351" s="68">
        <v>136368</v>
      </c>
      <c r="K3351" s="68">
        <v>278064</v>
      </c>
      <c r="L3351" s="68">
        <v>1040</v>
      </c>
      <c r="M3351" s="68">
        <v>0</v>
      </c>
      <c r="N3351" s="68">
        <v>433808</v>
      </c>
    </row>
    <row r="3352" spans="1:14" x14ac:dyDescent="0.25">
      <c r="A3352" s="69" t="s">
        <v>447</v>
      </c>
      <c r="B3352" s="69" t="s">
        <v>448</v>
      </c>
      <c r="C3352" s="69" t="s">
        <v>180</v>
      </c>
      <c r="D3352" s="69" t="s">
        <v>181</v>
      </c>
      <c r="E3352" s="69"/>
      <c r="F3352" s="68">
        <v>0</v>
      </c>
      <c r="G3352" s="68">
        <v>0</v>
      </c>
      <c r="H3352" s="68">
        <v>0</v>
      </c>
      <c r="I3352" s="68">
        <v>0</v>
      </c>
      <c r="J3352" s="68">
        <v>78528</v>
      </c>
      <c r="K3352" s="68">
        <v>0</v>
      </c>
      <c r="L3352" s="68">
        <v>0</v>
      </c>
      <c r="M3352" s="68">
        <v>0</v>
      </c>
      <c r="N3352" s="68">
        <v>78528</v>
      </c>
    </row>
    <row r="3353" spans="1:14" x14ac:dyDescent="0.25">
      <c r="A3353" s="69" t="s">
        <v>447</v>
      </c>
      <c r="B3353" s="69" t="s">
        <v>448</v>
      </c>
      <c r="C3353" s="69" t="s">
        <v>182</v>
      </c>
      <c r="D3353" s="69" t="s">
        <v>183</v>
      </c>
      <c r="E3353" s="69"/>
      <c r="F3353" s="68">
        <v>0</v>
      </c>
      <c r="G3353" s="68">
        <v>0</v>
      </c>
      <c r="H3353" s="68">
        <v>0</v>
      </c>
      <c r="I3353" s="68">
        <v>0</v>
      </c>
      <c r="J3353" s="68">
        <v>86592</v>
      </c>
      <c r="K3353" s="68">
        <v>0</v>
      </c>
      <c r="L3353" s="68">
        <v>0</v>
      </c>
      <c r="M3353" s="68">
        <v>0</v>
      </c>
      <c r="N3353" s="68">
        <v>86592</v>
      </c>
    </row>
    <row r="3354" spans="1:14" x14ac:dyDescent="0.25">
      <c r="A3354" s="69" t="s">
        <v>447</v>
      </c>
      <c r="B3354" s="69" t="s">
        <v>448</v>
      </c>
      <c r="C3354" s="69" t="s">
        <v>184</v>
      </c>
      <c r="D3354" s="69" t="s">
        <v>185</v>
      </c>
      <c r="E3354" s="69"/>
      <c r="F3354" s="68">
        <v>0</v>
      </c>
      <c r="G3354" s="68">
        <v>4768</v>
      </c>
      <c r="H3354" s="68">
        <v>0</v>
      </c>
      <c r="I3354" s="68">
        <v>0</v>
      </c>
      <c r="J3354" s="68">
        <v>0</v>
      </c>
      <c r="K3354" s="68">
        <v>524880</v>
      </c>
      <c r="L3354" s="68">
        <v>0</v>
      </c>
      <c r="M3354" s="68">
        <v>0</v>
      </c>
      <c r="N3354" s="68">
        <v>529648</v>
      </c>
    </row>
    <row r="3355" spans="1:14" x14ac:dyDescent="0.25">
      <c r="A3355" s="69" t="s">
        <v>447</v>
      </c>
      <c r="B3355" s="69" t="s">
        <v>448</v>
      </c>
      <c r="C3355" s="69" t="s">
        <v>186</v>
      </c>
      <c r="D3355" s="69" t="s">
        <v>187</v>
      </c>
      <c r="E3355" s="69"/>
      <c r="F3355" s="68">
        <v>0</v>
      </c>
      <c r="G3355" s="68">
        <v>0</v>
      </c>
      <c r="H3355" s="68">
        <v>0</v>
      </c>
      <c r="I3355" s="68">
        <v>0</v>
      </c>
      <c r="J3355" s="68">
        <v>313648</v>
      </c>
      <c r="K3355" s="68">
        <v>0</v>
      </c>
      <c r="L3355" s="68">
        <v>974</v>
      </c>
      <c r="M3355" s="68">
        <v>0</v>
      </c>
      <c r="N3355" s="68">
        <v>314622</v>
      </c>
    </row>
    <row r="3356" spans="1:14" x14ac:dyDescent="0.25">
      <c r="A3356" s="69" t="s">
        <v>447</v>
      </c>
      <c r="B3356" s="69" t="s">
        <v>448</v>
      </c>
      <c r="C3356" s="69" t="s">
        <v>188</v>
      </c>
      <c r="D3356" s="69" t="s">
        <v>189</v>
      </c>
      <c r="E3356" s="69"/>
      <c r="F3356" s="68">
        <v>15696</v>
      </c>
      <c r="G3356" s="68">
        <v>4704</v>
      </c>
      <c r="H3356" s="68">
        <v>0</v>
      </c>
      <c r="I3356" s="68">
        <v>0</v>
      </c>
      <c r="J3356" s="68">
        <v>191136</v>
      </c>
      <c r="K3356" s="68">
        <v>88656</v>
      </c>
      <c r="L3356" s="68">
        <v>0</v>
      </c>
      <c r="M3356" s="68">
        <v>0</v>
      </c>
      <c r="N3356" s="68">
        <v>300192</v>
      </c>
    </row>
    <row r="3357" spans="1:14" x14ac:dyDescent="0.25">
      <c r="A3357" s="69" t="s">
        <v>447</v>
      </c>
      <c r="B3357" s="69" t="s">
        <v>448</v>
      </c>
      <c r="C3357" s="69" t="s">
        <v>190</v>
      </c>
      <c r="D3357" s="69" t="s">
        <v>191</v>
      </c>
      <c r="E3357" s="69"/>
      <c r="F3357" s="68">
        <v>0</v>
      </c>
      <c r="G3357" s="68">
        <v>2112</v>
      </c>
      <c r="H3357" s="68">
        <v>0</v>
      </c>
      <c r="I3357" s="68">
        <v>0</v>
      </c>
      <c r="J3357" s="68">
        <v>0</v>
      </c>
      <c r="K3357" s="68">
        <v>0</v>
      </c>
      <c r="L3357" s="68">
        <v>0</v>
      </c>
      <c r="M3357" s="68">
        <v>0</v>
      </c>
      <c r="N3357" s="68">
        <v>2112</v>
      </c>
    </row>
    <row r="3358" spans="1:14" x14ac:dyDescent="0.25">
      <c r="A3358" s="69" t="s">
        <v>447</v>
      </c>
      <c r="B3358" s="69" t="s">
        <v>448</v>
      </c>
      <c r="C3358" s="69" t="s">
        <v>192</v>
      </c>
      <c r="D3358" s="69" t="s">
        <v>193</v>
      </c>
      <c r="E3358" s="69"/>
      <c r="F3358" s="68">
        <v>0</v>
      </c>
      <c r="G3358" s="68">
        <v>0</v>
      </c>
      <c r="H3358" s="68">
        <v>0</v>
      </c>
      <c r="I3358" s="68">
        <v>0</v>
      </c>
      <c r="J3358" s="68">
        <v>0</v>
      </c>
      <c r="K3358" s="68">
        <v>1219936</v>
      </c>
      <c r="L3358" s="68">
        <v>0</v>
      </c>
      <c r="M3358" s="68">
        <v>5956</v>
      </c>
      <c r="N3358" s="68">
        <v>1225892</v>
      </c>
    </row>
    <row r="3359" spans="1:14" x14ac:dyDescent="0.25">
      <c r="A3359" s="69" t="s">
        <v>447</v>
      </c>
      <c r="B3359" s="69" t="s">
        <v>448</v>
      </c>
      <c r="C3359" s="69" t="s">
        <v>194</v>
      </c>
      <c r="D3359" s="69" t="s">
        <v>195</v>
      </c>
      <c r="E3359" s="69"/>
      <c r="F3359" s="68">
        <v>391680</v>
      </c>
      <c r="G3359" s="68">
        <v>0</v>
      </c>
      <c r="H3359" s="68">
        <v>0</v>
      </c>
      <c r="I3359" s="68">
        <v>271492</v>
      </c>
      <c r="J3359" s="68">
        <v>0</v>
      </c>
      <c r="K3359" s="68">
        <v>0</v>
      </c>
      <c r="L3359" s="68">
        <v>0</v>
      </c>
      <c r="M3359" s="68">
        <v>0</v>
      </c>
      <c r="N3359" s="68">
        <v>663172</v>
      </c>
    </row>
    <row r="3360" spans="1:14" x14ac:dyDescent="0.25">
      <c r="A3360" s="69" t="s">
        <v>447</v>
      </c>
      <c r="B3360" s="69" t="s">
        <v>448</v>
      </c>
      <c r="C3360" s="69" t="s">
        <v>196</v>
      </c>
      <c r="D3360" s="69" t="s">
        <v>197</v>
      </c>
      <c r="E3360" s="69"/>
      <c r="F3360" s="68">
        <v>45216</v>
      </c>
      <c r="G3360" s="68">
        <v>0</v>
      </c>
      <c r="H3360" s="68">
        <v>0</v>
      </c>
      <c r="I3360" s="68">
        <v>0</v>
      </c>
      <c r="J3360" s="68">
        <v>0</v>
      </c>
      <c r="K3360" s="68">
        <v>0</v>
      </c>
      <c r="L3360" s="68">
        <v>0</v>
      </c>
      <c r="M3360" s="68">
        <v>0</v>
      </c>
      <c r="N3360" s="68">
        <v>45216</v>
      </c>
    </row>
    <row r="3361" spans="1:14" x14ac:dyDescent="0.25">
      <c r="A3361" s="69" t="s">
        <v>447</v>
      </c>
      <c r="B3361" s="69" t="s">
        <v>448</v>
      </c>
      <c r="C3361" s="69" t="s">
        <v>198</v>
      </c>
      <c r="D3361" s="69" t="s">
        <v>199</v>
      </c>
      <c r="E3361" s="69"/>
      <c r="F3361" s="68">
        <v>0</v>
      </c>
      <c r="G3361" s="68">
        <v>0</v>
      </c>
      <c r="H3361" s="68">
        <v>0</v>
      </c>
      <c r="I3361" s="68">
        <v>0</v>
      </c>
      <c r="J3361" s="68">
        <v>0</v>
      </c>
      <c r="K3361" s="68">
        <v>160304</v>
      </c>
      <c r="L3361" s="68">
        <v>0</v>
      </c>
      <c r="M3361" s="68">
        <v>6098</v>
      </c>
      <c r="N3361" s="68">
        <v>166402</v>
      </c>
    </row>
    <row r="3362" spans="1:14" x14ac:dyDescent="0.25">
      <c r="A3362" s="69" t="s">
        <v>447</v>
      </c>
      <c r="B3362" s="69" t="s">
        <v>448</v>
      </c>
      <c r="C3362" s="69" t="s">
        <v>200</v>
      </c>
      <c r="D3362" s="69" t="s">
        <v>201</v>
      </c>
      <c r="E3362" s="69"/>
      <c r="F3362" s="68">
        <v>0</v>
      </c>
      <c r="G3362" s="68">
        <v>0</v>
      </c>
      <c r="H3362" s="68">
        <v>0</v>
      </c>
      <c r="I3362" s="68">
        <v>0</v>
      </c>
      <c r="J3362" s="68">
        <v>0</v>
      </c>
      <c r="K3362" s="68">
        <v>35200</v>
      </c>
      <c r="L3362" s="68">
        <v>0</v>
      </c>
      <c r="M3362" s="68">
        <v>0</v>
      </c>
      <c r="N3362" s="68">
        <v>35200</v>
      </c>
    </row>
    <row r="3363" spans="1:14" x14ac:dyDescent="0.25">
      <c r="A3363" s="69" t="s">
        <v>447</v>
      </c>
      <c r="B3363" s="69" t="s">
        <v>448</v>
      </c>
      <c r="C3363" s="69" t="s">
        <v>202</v>
      </c>
      <c r="D3363" s="69" t="s">
        <v>203</v>
      </c>
      <c r="E3363" s="69"/>
      <c r="F3363" s="68">
        <v>0</v>
      </c>
      <c r="G3363" s="68">
        <v>0</v>
      </c>
      <c r="H3363" s="68">
        <v>0</v>
      </c>
      <c r="I3363" s="68">
        <v>0</v>
      </c>
      <c r="J3363" s="68">
        <v>0</v>
      </c>
      <c r="K3363" s="68">
        <v>230080</v>
      </c>
      <c r="L3363" s="68">
        <v>0</v>
      </c>
      <c r="M3363" s="68">
        <v>28681</v>
      </c>
      <c r="N3363" s="68">
        <v>258761</v>
      </c>
    </row>
    <row r="3364" spans="1:14" x14ac:dyDescent="0.25">
      <c r="A3364" s="69" t="s">
        <v>447</v>
      </c>
      <c r="B3364" s="69" t="s">
        <v>448</v>
      </c>
      <c r="C3364" s="69" t="s">
        <v>204</v>
      </c>
      <c r="D3364" s="69" t="s">
        <v>205</v>
      </c>
      <c r="E3364" s="69"/>
      <c r="F3364" s="68">
        <v>0</v>
      </c>
      <c r="G3364" s="68">
        <v>0</v>
      </c>
      <c r="H3364" s="68">
        <v>0</v>
      </c>
      <c r="I3364" s="68">
        <v>0</v>
      </c>
      <c r="J3364" s="68">
        <v>0</v>
      </c>
      <c r="K3364" s="68">
        <v>0</v>
      </c>
      <c r="L3364" s="68">
        <v>0</v>
      </c>
      <c r="M3364" s="68">
        <v>0</v>
      </c>
      <c r="N3364" s="68">
        <v>0</v>
      </c>
    </row>
    <row r="3365" spans="1:14" x14ac:dyDescent="0.25">
      <c r="A3365" s="69" t="s">
        <v>447</v>
      </c>
      <c r="B3365" s="69" t="s">
        <v>448</v>
      </c>
      <c r="C3365" s="69" t="s">
        <v>206</v>
      </c>
      <c r="D3365" s="69" t="s">
        <v>207</v>
      </c>
      <c r="E3365" s="69"/>
      <c r="F3365" s="68">
        <v>0</v>
      </c>
      <c r="G3365" s="68">
        <v>0</v>
      </c>
      <c r="H3365" s="68">
        <v>0</v>
      </c>
      <c r="I3365" s="68">
        <v>0</v>
      </c>
      <c r="J3365" s="68">
        <v>0</v>
      </c>
      <c r="K3365" s="68">
        <v>103296</v>
      </c>
      <c r="L3365" s="68">
        <v>0</v>
      </c>
      <c r="M3365" s="68">
        <v>0</v>
      </c>
      <c r="N3365" s="68">
        <v>103296</v>
      </c>
    </row>
    <row r="3366" spans="1:14" x14ac:dyDescent="0.25">
      <c r="A3366" s="69" t="s">
        <v>447</v>
      </c>
      <c r="B3366" s="69" t="s">
        <v>448</v>
      </c>
      <c r="C3366" s="69" t="s">
        <v>208</v>
      </c>
      <c r="D3366" s="69" t="s">
        <v>209</v>
      </c>
      <c r="E3366" s="69"/>
      <c r="F3366" s="68">
        <v>0</v>
      </c>
      <c r="G3366" s="68">
        <v>189312</v>
      </c>
      <c r="H3366" s="68">
        <v>197652</v>
      </c>
      <c r="I3366" s="68">
        <v>0</v>
      </c>
      <c r="J3366" s="68">
        <v>0</v>
      </c>
      <c r="K3366" s="68">
        <v>27888</v>
      </c>
      <c r="L3366" s="68">
        <v>0</v>
      </c>
      <c r="M3366" s="68">
        <v>0</v>
      </c>
      <c r="N3366" s="68">
        <v>414852</v>
      </c>
    </row>
    <row r="3367" spans="1:14" x14ac:dyDescent="0.25">
      <c r="A3367" s="69" t="s">
        <v>447</v>
      </c>
      <c r="B3367" s="69" t="s">
        <v>448</v>
      </c>
      <c r="C3367" s="69" t="s">
        <v>210</v>
      </c>
      <c r="D3367" s="69" t="s">
        <v>211</v>
      </c>
      <c r="E3367" s="69"/>
      <c r="F3367" s="68">
        <v>0</v>
      </c>
      <c r="G3367" s="68">
        <v>0</v>
      </c>
      <c r="H3367" s="68">
        <v>0</v>
      </c>
      <c r="I3367" s="68">
        <v>0</v>
      </c>
      <c r="J3367" s="68">
        <v>447008</v>
      </c>
      <c r="K3367" s="68">
        <v>0</v>
      </c>
      <c r="L3367" s="68">
        <v>138</v>
      </c>
      <c r="M3367" s="68">
        <v>0</v>
      </c>
      <c r="N3367" s="68">
        <v>447146</v>
      </c>
    </row>
    <row r="3368" spans="1:14" x14ac:dyDescent="0.25">
      <c r="A3368" s="69" t="s">
        <v>447</v>
      </c>
      <c r="B3368" s="69" t="s">
        <v>448</v>
      </c>
      <c r="C3368" s="69" t="s">
        <v>212</v>
      </c>
      <c r="D3368" s="69" t="s">
        <v>213</v>
      </c>
      <c r="E3368" s="69"/>
      <c r="F3368" s="68">
        <v>0</v>
      </c>
      <c r="G3368" s="68">
        <v>0</v>
      </c>
      <c r="H3368" s="68">
        <v>0</v>
      </c>
      <c r="I3368" s="68">
        <v>0</v>
      </c>
      <c r="J3368" s="68">
        <v>489280</v>
      </c>
      <c r="K3368" s="68">
        <v>0</v>
      </c>
      <c r="L3368" s="68">
        <v>30974</v>
      </c>
      <c r="M3368" s="68">
        <v>0</v>
      </c>
      <c r="N3368" s="68">
        <v>520254</v>
      </c>
    </row>
    <row r="3369" spans="1:14" x14ac:dyDescent="0.25">
      <c r="A3369" s="69" t="s">
        <v>447</v>
      </c>
      <c r="B3369" s="69" t="s">
        <v>448</v>
      </c>
      <c r="C3369" s="69" t="s">
        <v>214</v>
      </c>
      <c r="D3369" s="69" t="s">
        <v>215</v>
      </c>
      <c r="E3369" s="69"/>
      <c r="F3369" s="68">
        <v>0</v>
      </c>
      <c r="G3369" s="68">
        <v>0</v>
      </c>
      <c r="H3369" s="68">
        <v>0</v>
      </c>
      <c r="I3369" s="68">
        <v>0</v>
      </c>
      <c r="J3369" s="68">
        <v>187136</v>
      </c>
      <c r="K3369" s="68">
        <v>0</v>
      </c>
      <c r="L3369" s="68">
        <v>480</v>
      </c>
      <c r="M3369" s="68">
        <v>0</v>
      </c>
      <c r="N3369" s="68">
        <v>187616</v>
      </c>
    </row>
    <row r="3370" spans="1:14" x14ac:dyDescent="0.25">
      <c r="A3370" s="69" t="s">
        <v>447</v>
      </c>
      <c r="B3370" s="69" t="s">
        <v>448</v>
      </c>
      <c r="C3370" s="69" t="s">
        <v>216</v>
      </c>
      <c r="D3370" s="69" t="s">
        <v>217</v>
      </c>
      <c r="E3370" s="69"/>
      <c r="F3370" s="68">
        <v>0</v>
      </c>
      <c r="G3370" s="68">
        <v>0</v>
      </c>
      <c r="H3370" s="68">
        <v>0</v>
      </c>
      <c r="I3370" s="68">
        <v>0</v>
      </c>
      <c r="J3370" s="68">
        <v>0</v>
      </c>
      <c r="K3370" s="68">
        <v>0</v>
      </c>
      <c r="L3370" s="68">
        <v>0</v>
      </c>
      <c r="M3370" s="68">
        <v>0</v>
      </c>
      <c r="N3370" s="68">
        <v>0</v>
      </c>
    </row>
    <row r="3371" spans="1:14" x14ac:dyDescent="0.25">
      <c r="A3371" s="69" t="s">
        <v>447</v>
      </c>
      <c r="B3371" s="69" t="s">
        <v>448</v>
      </c>
      <c r="C3371" s="69" t="s">
        <v>218</v>
      </c>
      <c r="D3371" s="69" t="s">
        <v>219</v>
      </c>
      <c r="E3371" s="69"/>
      <c r="F3371" s="68">
        <v>7536</v>
      </c>
      <c r="G3371" s="68">
        <v>0</v>
      </c>
      <c r="H3371" s="68">
        <v>0</v>
      </c>
      <c r="I3371" s="68">
        <v>0</v>
      </c>
      <c r="J3371" s="68">
        <v>3264</v>
      </c>
      <c r="K3371" s="68">
        <v>0</v>
      </c>
      <c r="L3371" s="68">
        <v>46678</v>
      </c>
      <c r="M3371" s="68">
        <v>0</v>
      </c>
      <c r="N3371" s="68">
        <v>57478</v>
      </c>
    </row>
    <row r="3372" spans="1:14" x14ac:dyDescent="0.25">
      <c r="A3372" s="69" t="s">
        <v>447</v>
      </c>
      <c r="B3372" s="69" t="s">
        <v>448</v>
      </c>
      <c r="C3372" s="69" t="s">
        <v>220</v>
      </c>
      <c r="D3372" s="69" t="s">
        <v>221</v>
      </c>
      <c r="E3372" s="69"/>
      <c r="F3372" s="68">
        <v>381696</v>
      </c>
      <c r="G3372" s="68">
        <v>0</v>
      </c>
      <c r="H3372" s="68">
        <v>0</v>
      </c>
      <c r="I3372" s="68">
        <v>0</v>
      </c>
      <c r="J3372" s="68">
        <v>13536</v>
      </c>
      <c r="K3372" s="68">
        <v>0</v>
      </c>
      <c r="L3372" s="68">
        <v>0</v>
      </c>
      <c r="M3372" s="68">
        <v>0</v>
      </c>
      <c r="N3372" s="68">
        <v>395232</v>
      </c>
    </row>
    <row r="3373" spans="1:14" x14ac:dyDescent="0.25">
      <c r="A3373" s="69" t="s">
        <v>447</v>
      </c>
      <c r="B3373" s="69" t="s">
        <v>448</v>
      </c>
      <c r="C3373" s="69" t="s">
        <v>222</v>
      </c>
      <c r="D3373" s="69" t="s">
        <v>223</v>
      </c>
      <c r="E3373" s="69"/>
      <c r="F3373" s="68">
        <v>76176</v>
      </c>
      <c r="G3373" s="68">
        <v>0</v>
      </c>
      <c r="H3373" s="68">
        <v>0</v>
      </c>
      <c r="I3373" s="68">
        <v>0</v>
      </c>
      <c r="J3373" s="68">
        <v>125280</v>
      </c>
      <c r="K3373" s="68">
        <v>0</v>
      </c>
      <c r="L3373" s="68">
        <v>0</v>
      </c>
      <c r="M3373" s="68">
        <v>0</v>
      </c>
      <c r="N3373" s="68">
        <v>201456</v>
      </c>
    </row>
    <row r="3374" spans="1:14" x14ac:dyDescent="0.25">
      <c r="A3374" s="69" t="s">
        <v>447</v>
      </c>
      <c r="B3374" s="69" t="s">
        <v>448</v>
      </c>
      <c r="C3374" s="69" t="s">
        <v>224</v>
      </c>
      <c r="D3374" s="69" t="s">
        <v>225</v>
      </c>
      <c r="E3374" s="69"/>
      <c r="F3374" s="68">
        <v>0</v>
      </c>
      <c r="G3374" s="68">
        <v>0</v>
      </c>
      <c r="H3374" s="68">
        <v>0</v>
      </c>
      <c r="I3374" s="68">
        <v>0</v>
      </c>
      <c r="J3374" s="68">
        <v>0</v>
      </c>
      <c r="K3374" s="68">
        <v>0</v>
      </c>
      <c r="L3374" s="68">
        <v>0</v>
      </c>
      <c r="M3374" s="68">
        <v>0</v>
      </c>
      <c r="N3374" s="68">
        <v>0</v>
      </c>
    </row>
    <row r="3375" spans="1:14" x14ac:dyDescent="0.25">
      <c r="A3375" s="69" t="s">
        <v>447</v>
      </c>
      <c r="B3375" s="69" t="s">
        <v>448</v>
      </c>
      <c r="C3375" s="69" t="s">
        <v>226</v>
      </c>
      <c r="D3375" s="69" t="s">
        <v>227</v>
      </c>
      <c r="E3375" s="69"/>
      <c r="F3375" s="68">
        <v>938688</v>
      </c>
      <c r="G3375" s="68">
        <v>593056</v>
      </c>
      <c r="H3375" s="68">
        <v>197652</v>
      </c>
      <c r="I3375" s="68">
        <v>271492</v>
      </c>
      <c r="J3375" s="68">
        <v>2944544</v>
      </c>
      <c r="K3375" s="68">
        <v>2683328</v>
      </c>
      <c r="L3375" s="68">
        <v>84976</v>
      </c>
      <c r="M3375" s="68">
        <v>40735</v>
      </c>
      <c r="N3375" s="68">
        <v>7754471</v>
      </c>
    </row>
    <row r="3376" spans="1:14" x14ac:dyDescent="0.25">
      <c r="D3376" s="67" t="s">
        <v>228</v>
      </c>
      <c r="E3376" s="67"/>
    </row>
    <row r="3377" spans="1:14" x14ac:dyDescent="0.25">
      <c r="A3377" s="69" t="s">
        <v>447</v>
      </c>
      <c r="B3377" s="69" t="s">
        <v>448</v>
      </c>
      <c r="C3377" s="69" t="s">
        <v>229</v>
      </c>
      <c r="D3377" s="69" t="s">
        <v>230</v>
      </c>
      <c r="E3377" s="69"/>
      <c r="F3377" s="68">
        <v>0</v>
      </c>
      <c r="G3377" s="68">
        <v>0</v>
      </c>
      <c r="H3377" s="68">
        <v>0</v>
      </c>
      <c r="I3377" s="68">
        <v>0</v>
      </c>
      <c r="J3377" s="68">
        <v>0</v>
      </c>
      <c r="K3377" s="68">
        <v>0</v>
      </c>
      <c r="L3377" s="68">
        <v>0</v>
      </c>
      <c r="M3377" s="68">
        <v>0</v>
      </c>
      <c r="N3377" s="68">
        <v>0</v>
      </c>
    </row>
    <row r="3378" spans="1:14" x14ac:dyDescent="0.25">
      <c r="A3378" s="69" t="s">
        <v>447</v>
      </c>
      <c r="B3378" s="69" t="s">
        <v>448</v>
      </c>
      <c r="C3378" s="69" t="s">
        <v>231</v>
      </c>
      <c r="D3378" s="69" t="s">
        <v>232</v>
      </c>
      <c r="E3378" s="69"/>
      <c r="F3378" s="68">
        <v>0</v>
      </c>
      <c r="G3378" s="68">
        <v>0</v>
      </c>
      <c r="H3378" s="68">
        <v>0</v>
      </c>
      <c r="I3378" s="68">
        <v>0</v>
      </c>
      <c r="J3378" s="68">
        <v>0</v>
      </c>
      <c r="K3378" s="68">
        <v>0</v>
      </c>
      <c r="L3378" s="68">
        <v>0</v>
      </c>
      <c r="M3378" s="68">
        <v>0</v>
      </c>
      <c r="N3378" s="68">
        <v>0</v>
      </c>
    </row>
    <row r="3379" spans="1:14" x14ac:dyDescent="0.25">
      <c r="A3379" s="69" t="s">
        <v>447</v>
      </c>
      <c r="B3379" s="69" t="s">
        <v>448</v>
      </c>
      <c r="C3379" s="69" t="s">
        <v>233</v>
      </c>
      <c r="D3379" s="69" t="s">
        <v>234</v>
      </c>
      <c r="E3379" s="69"/>
      <c r="F3379" s="68">
        <v>0</v>
      </c>
      <c r="G3379" s="68">
        <v>0</v>
      </c>
      <c r="H3379" s="68">
        <v>0</v>
      </c>
      <c r="I3379" s="68">
        <v>0</v>
      </c>
      <c r="J3379" s="68">
        <v>0</v>
      </c>
      <c r="K3379" s="68">
        <v>0</v>
      </c>
      <c r="L3379" s="68">
        <v>0</v>
      </c>
      <c r="M3379" s="68">
        <v>0</v>
      </c>
      <c r="N3379" s="68">
        <v>0</v>
      </c>
    </row>
    <row r="3380" spans="1:14" x14ac:dyDescent="0.25">
      <c r="A3380" s="69" t="s">
        <v>447</v>
      </c>
      <c r="B3380" s="69" t="s">
        <v>448</v>
      </c>
      <c r="C3380" s="69" t="s">
        <v>235</v>
      </c>
      <c r="D3380" s="69" t="s">
        <v>236</v>
      </c>
      <c r="E3380" s="69"/>
      <c r="F3380" s="68">
        <v>0</v>
      </c>
      <c r="G3380" s="68">
        <v>0</v>
      </c>
      <c r="H3380" s="68">
        <v>0</v>
      </c>
      <c r="I3380" s="68">
        <v>0</v>
      </c>
      <c r="J3380" s="68">
        <v>0</v>
      </c>
      <c r="K3380" s="68">
        <v>0</v>
      </c>
      <c r="L3380" s="68">
        <v>0</v>
      </c>
      <c r="M3380" s="68">
        <v>0</v>
      </c>
      <c r="N3380" s="68">
        <v>0</v>
      </c>
    </row>
    <row r="3381" spans="1:14" x14ac:dyDescent="0.25">
      <c r="A3381" s="69" t="s">
        <v>447</v>
      </c>
      <c r="B3381" s="69" t="s">
        <v>448</v>
      </c>
      <c r="C3381" s="69" t="s">
        <v>237</v>
      </c>
      <c r="D3381" s="69" t="s">
        <v>238</v>
      </c>
      <c r="E3381" s="69"/>
      <c r="F3381" s="68">
        <v>0</v>
      </c>
      <c r="G3381" s="68">
        <v>0</v>
      </c>
      <c r="H3381" s="68">
        <v>0</v>
      </c>
      <c r="I3381" s="68">
        <v>0</v>
      </c>
      <c r="J3381" s="68">
        <v>0</v>
      </c>
      <c r="K3381" s="68">
        <v>0</v>
      </c>
      <c r="L3381" s="68">
        <v>0</v>
      </c>
      <c r="M3381" s="68">
        <v>0</v>
      </c>
      <c r="N3381" s="68">
        <v>0</v>
      </c>
    </row>
    <row r="3384" spans="1:14" x14ac:dyDescent="0.25">
      <c r="A3384" s="67" t="s">
        <v>449</v>
      </c>
    </row>
    <row r="3385" spans="1:14" x14ac:dyDescent="0.25">
      <c r="A3385" s="69" t="s">
        <v>0</v>
      </c>
      <c r="B3385" s="69" t="s">
        <v>162</v>
      </c>
      <c r="C3385" s="69" t="s">
        <v>115</v>
      </c>
      <c r="D3385" s="67" t="s">
        <v>129</v>
      </c>
      <c r="E3385" s="67"/>
      <c r="F3385" s="68" t="s">
        <v>163</v>
      </c>
      <c r="G3385" s="68" t="s">
        <v>164</v>
      </c>
      <c r="H3385" s="68" t="s">
        <v>165</v>
      </c>
      <c r="I3385" s="68" t="s">
        <v>166</v>
      </c>
      <c r="J3385" s="68" t="s">
        <v>167</v>
      </c>
      <c r="K3385" s="68" t="s">
        <v>168</v>
      </c>
      <c r="L3385" s="68" t="s">
        <v>169</v>
      </c>
      <c r="M3385" s="68" t="s">
        <v>170</v>
      </c>
      <c r="N3385" s="68" t="s">
        <v>1</v>
      </c>
    </row>
    <row r="3386" spans="1:14" x14ac:dyDescent="0.25">
      <c r="A3386" s="69" t="s">
        <v>450</v>
      </c>
      <c r="B3386" s="69" t="s">
        <v>451</v>
      </c>
      <c r="C3386" s="69" t="s">
        <v>172</v>
      </c>
      <c r="D3386" s="69" t="s">
        <v>173</v>
      </c>
      <c r="E3386" s="69"/>
      <c r="F3386" s="68">
        <v>320</v>
      </c>
      <c r="G3386" s="68">
        <v>0</v>
      </c>
      <c r="H3386" s="68">
        <v>0</v>
      </c>
      <c r="I3386" s="68">
        <v>0</v>
      </c>
      <c r="J3386" s="68">
        <v>0</v>
      </c>
      <c r="K3386" s="68">
        <v>0</v>
      </c>
      <c r="L3386" s="68">
        <v>0</v>
      </c>
      <c r="M3386" s="68">
        <v>0</v>
      </c>
      <c r="N3386" s="68">
        <v>320</v>
      </c>
    </row>
    <row r="3387" spans="1:14" x14ac:dyDescent="0.25">
      <c r="A3387" s="69" t="s">
        <v>450</v>
      </c>
      <c r="B3387" s="69" t="s">
        <v>451</v>
      </c>
      <c r="C3387" s="69" t="s">
        <v>174</v>
      </c>
      <c r="D3387" s="69" t="s">
        <v>175</v>
      </c>
      <c r="E3387" s="69"/>
      <c r="F3387" s="68">
        <v>0</v>
      </c>
      <c r="G3387" s="68">
        <v>0</v>
      </c>
      <c r="H3387" s="68">
        <v>0</v>
      </c>
      <c r="I3387" s="68">
        <v>0</v>
      </c>
      <c r="J3387" s="68">
        <v>82176</v>
      </c>
      <c r="K3387" s="68">
        <v>0</v>
      </c>
      <c r="L3387" s="68">
        <v>47559</v>
      </c>
      <c r="M3387" s="68">
        <v>0</v>
      </c>
      <c r="N3387" s="68">
        <v>129735</v>
      </c>
    </row>
    <row r="3388" spans="1:14" x14ac:dyDescent="0.25">
      <c r="A3388" s="69" t="s">
        <v>450</v>
      </c>
      <c r="B3388" s="69" t="s">
        <v>451</v>
      </c>
      <c r="C3388" s="69" t="s">
        <v>176</v>
      </c>
      <c r="D3388" s="69" t="s">
        <v>177</v>
      </c>
      <c r="E3388" s="69"/>
      <c r="F3388" s="68">
        <v>0</v>
      </c>
      <c r="G3388" s="68">
        <v>246832</v>
      </c>
      <c r="H3388" s="68">
        <v>0</v>
      </c>
      <c r="I3388" s="68">
        <v>0</v>
      </c>
      <c r="J3388" s="68">
        <v>273872</v>
      </c>
      <c r="K3388" s="68">
        <v>53120</v>
      </c>
      <c r="L3388" s="68">
        <v>48</v>
      </c>
      <c r="M3388" s="68">
        <v>0</v>
      </c>
      <c r="N3388" s="68">
        <v>573872</v>
      </c>
    </row>
    <row r="3389" spans="1:14" x14ac:dyDescent="0.25">
      <c r="A3389" s="69" t="s">
        <v>450</v>
      </c>
      <c r="B3389" s="69" t="s">
        <v>451</v>
      </c>
      <c r="C3389" s="69" t="s">
        <v>178</v>
      </c>
      <c r="D3389" s="69" t="s">
        <v>179</v>
      </c>
      <c r="E3389" s="69"/>
      <c r="F3389" s="68">
        <v>27168</v>
      </c>
      <c r="G3389" s="68">
        <v>39392</v>
      </c>
      <c r="H3389" s="68">
        <v>0</v>
      </c>
      <c r="I3389" s="68">
        <v>0</v>
      </c>
      <c r="J3389" s="68">
        <v>60496</v>
      </c>
      <c r="K3389" s="68">
        <v>58160</v>
      </c>
      <c r="L3389" s="68">
        <v>32309</v>
      </c>
      <c r="M3389" s="68">
        <v>0</v>
      </c>
      <c r="N3389" s="68">
        <v>217525</v>
      </c>
    </row>
    <row r="3390" spans="1:14" x14ac:dyDescent="0.25">
      <c r="A3390" s="69" t="s">
        <v>450</v>
      </c>
      <c r="B3390" s="69" t="s">
        <v>451</v>
      </c>
      <c r="C3390" s="69" t="s">
        <v>180</v>
      </c>
      <c r="D3390" s="69" t="s">
        <v>181</v>
      </c>
      <c r="E3390" s="69"/>
      <c r="F3390" s="68">
        <v>0</v>
      </c>
      <c r="G3390" s="68">
        <v>0</v>
      </c>
      <c r="H3390" s="68">
        <v>0</v>
      </c>
      <c r="I3390" s="68">
        <v>0</v>
      </c>
      <c r="J3390" s="68">
        <v>0</v>
      </c>
      <c r="K3390" s="68">
        <v>0</v>
      </c>
      <c r="L3390" s="68">
        <v>0</v>
      </c>
      <c r="M3390" s="68">
        <v>0</v>
      </c>
      <c r="N3390" s="68">
        <v>0</v>
      </c>
    </row>
    <row r="3391" spans="1:14" x14ac:dyDescent="0.25">
      <c r="A3391" s="69" t="s">
        <v>450</v>
      </c>
      <c r="B3391" s="69" t="s">
        <v>451</v>
      </c>
      <c r="C3391" s="69" t="s">
        <v>182</v>
      </c>
      <c r="D3391" s="69" t="s">
        <v>183</v>
      </c>
      <c r="E3391" s="69"/>
      <c r="F3391" s="68">
        <v>640</v>
      </c>
      <c r="G3391" s="68">
        <v>0</v>
      </c>
      <c r="H3391" s="68">
        <v>0</v>
      </c>
      <c r="I3391" s="68">
        <v>0</v>
      </c>
      <c r="J3391" s="68">
        <v>27872</v>
      </c>
      <c r="K3391" s="68">
        <v>0</v>
      </c>
      <c r="L3391" s="68">
        <v>0</v>
      </c>
      <c r="M3391" s="68">
        <v>0</v>
      </c>
      <c r="N3391" s="68">
        <v>28512</v>
      </c>
    </row>
    <row r="3392" spans="1:14" x14ac:dyDescent="0.25">
      <c r="A3392" s="69" t="s">
        <v>450</v>
      </c>
      <c r="B3392" s="69" t="s">
        <v>451</v>
      </c>
      <c r="C3392" s="69" t="s">
        <v>184</v>
      </c>
      <c r="D3392" s="69" t="s">
        <v>185</v>
      </c>
      <c r="E3392" s="69"/>
      <c r="F3392" s="68">
        <v>0</v>
      </c>
      <c r="G3392" s="68">
        <v>29920</v>
      </c>
      <c r="H3392" s="68">
        <v>0</v>
      </c>
      <c r="I3392" s="68">
        <v>0</v>
      </c>
      <c r="J3392" s="68">
        <v>0</v>
      </c>
      <c r="K3392" s="68">
        <v>87008</v>
      </c>
      <c r="L3392" s="68">
        <v>0</v>
      </c>
      <c r="M3392" s="68">
        <v>24203</v>
      </c>
      <c r="N3392" s="68">
        <v>141131</v>
      </c>
    </row>
    <row r="3393" spans="1:14" x14ac:dyDescent="0.25">
      <c r="A3393" s="69" t="s">
        <v>450</v>
      </c>
      <c r="B3393" s="69" t="s">
        <v>451</v>
      </c>
      <c r="C3393" s="69" t="s">
        <v>186</v>
      </c>
      <c r="D3393" s="69" t="s">
        <v>187</v>
      </c>
      <c r="E3393" s="69"/>
      <c r="F3393" s="68">
        <v>0</v>
      </c>
      <c r="G3393" s="68">
        <v>0</v>
      </c>
      <c r="H3393" s="68">
        <v>0</v>
      </c>
      <c r="I3393" s="68">
        <v>0</v>
      </c>
      <c r="J3393" s="68">
        <v>22752</v>
      </c>
      <c r="K3393" s="68">
        <v>0</v>
      </c>
      <c r="L3393" s="68">
        <v>24977</v>
      </c>
      <c r="M3393" s="68">
        <v>0</v>
      </c>
      <c r="N3393" s="68">
        <v>47729</v>
      </c>
    </row>
    <row r="3394" spans="1:14" x14ac:dyDescent="0.25">
      <c r="A3394" s="69" t="s">
        <v>450</v>
      </c>
      <c r="B3394" s="69" t="s">
        <v>451</v>
      </c>
      <c r="C3394" s="69" t="s">
        <v>188</v>
      </c>
      <c r="D3394" s="69" t="s">
        <v>189</v>
      </c>
      <c r="E3394" s="69"/>
      <c r="F3394" s="68">
        <v>19296</v>
      </c>
      <c r="G3394" s="68">
        <v>8768</v>
      </c>
      <c r="H3394" s="68">
        <v>0</v>
      </c>
      <c r="I3394" s="68">
        <v>0</v>
      </c>
      <c r="J3394" s="68">
        <v>78080</v>
      </c>
      <c r="K3394" s="68">
        <v>0</v>
      </c>
      <c r="L3394" s="68">
        <v>75189</v>
      </c>
      <c r="M3394" s="68">
        <v>343</v>
      </c>
      <c r="N3394" s="68">
        <v>181676</v>
      </c>
    </row>
    <row r="3395" spans="1:14" x14ac:dyDescent="0.25">
      <c r="A3395" s="69" t="s">
        <v>450</v>
      </c>
      <c r="B3395" s="69" t="s">
        <v>451</v>
      </c>
      <c r="C3395" s="69" t="s">
        <v>190</v>
      </c>
      <c r="D3395" s="69" t="s">
        <v>191</v>
      </c>
      <c r="E3395" s="69"/>
      <c r="F3395" s="68">
        <v>0</v>
      </c>
      <c r="G3395" s="68">
        <v>0</v>
      </c>
      <c r="H3395" s="68">
        <v>0</v>
      </c>
      <c r="I3395" s="68">
        <v>0</v>
      </c>
      <c r="J3395" s="68">
        <v>0</v>
      </c>
      <c r="K3395" s="68">
        <v>0</v>
      </c>
      <c r="L3395" s="68">
        <v>0</v>
      </c>
      <c r="M3395" s="68">
        <v>0</v>
      </c>
      <c r="N3395" s="68">
        <v>0</v>
      </c>
    </row>
    <row r="3396" spans="1:14" x14ac:dyDescent="0.25">
      <c r="A3396" s="69" t="s">
        <v>450</v>
      </c>
      <c r="B3396" s="69" t="s">
        <v>451</v>
      </c>
      <c r="C3396" s="69" t="s">
        <v>192</v>
      </c>
      <c r="D3396" s="69" t="s">
        <v>193</v>
      </c>
      <c r="E3396" s="69"/>
      <c r="F3396" s="68">
        <v>0</v>
      </c>
      <c r="G3396" s="68">
        <v>0</v>
      </c>
      <c r="H3396" s="68">
        <v>0</v>
      </c>
      <c r="I3396" s="68">
        <v>0</v>
      </c>
      <c r="J3396" s="68">
        <v>0</v>
      </c>
      <c r="K3396" s="68">
        <v>283648</v>
      </c>
      <c r="L3396" s="68">
        <v>0</v>
      </c>
      <c r="M3396" s="68">
        <v>101576</v>
      </c>
      <c r="N3396" s="68">
        <v>385224</v>
      </c>
    </row>
    <row r="3397" spans="1:14" x14ac:dyDescent="0.25">
      <c r="A3397" s="69" t="s">
        <v>450</v>
      </c>
      <c r="B3397" s="69" t="s">
        <v>451</v>
      </c>
      <c r="C3397" s="69" t="s">
        <v>194</v>
      </c>
      <c r="D3397" s="69" t="s">
        <v>195</v>
      </c>
      <c r="E3397" s="69"/>
      <c r="F3397" s="68">
        <v>234432</v>
      </c>
      <c r="G3397" s="68">
        <v>0</v>
      </c>
      <c r="H3397" s="68">
        <v>0</v>
      </c>
      <c r="I3397" s="68">
        <v>106416</v>
      </c>
      <c r="J3397" s="68">
        <v>0</v>
      </c>
      <c r="K3397" s="68">
        <v>0</v>
      </c>
      <c r="L3397" s="68">
        <v>0</v>
      </c>
      <c r="M3397" s="68">
        <v>0</v>
      </c>
      <c r="N3397" s="68">
        <v>340848</v>
      </c>
    </row>
    <row r="3398" spans="1:14" x14ac:dyDescent="0.25">
      <c r="A3398" s="69" t="s">
        <v>450</v>
      </c>
      <c r="B3398" s="69" t="s">
        <v>451</v>
      </c>
      <c r="C3398" s="69" t="s">
        <v>196</v>
      </c>
      <c r="D3398" s="69" t="s">
        <v>197</v>
      </c>
      <c r="E3398" s="69"/>
      <c r="F3398" s="68">
        <v>3312</v>
      </c>
      <c r="G3398" s="68">
        <v>0</v>
      </c>
      <c r="H3398" s="68">
        <v>0</v>
      </c>
      <c r="I3398" s="68">
        <v>0</v>
      </c>
      <c r="J3398" s="68">
        <v>0</v>
      </c>
      <c r="K3398" s="68">
        <v>0</v>
      </c>
      <c r="L3398" s="68">
        <v>84</v>
      </c>
      <c r="M3398" s="68">
        <v>0</v>
      </c>
      <c r="N3398" s="68">
        <v>3396</v>
      </c>
    </row>
    <row r="3399" spans="1:14" x14ac:dyDescent="0.25">
      <c r="A3399" s="69" t="s">
        <v>450</v>
      </c>
      <c r="B3399" s="69" t="s">
        <v>451</v>
      </c>
      <c r="C3399" s="69" t="s">
        <v>198</v>
      </c>
      <c r="D3399" s="69" t="s">
        <v>199</v>
      </c>
      <c r="E3399" s="69"/>
      <c r="F3399" s="68">
        <v>0</v>
      </c>
      <c r="G3399" s="68">
        <v>0</v>
      </c>
      <c r="H3399" s="68">
        <v>0</v>
      </c>
      <c r="I3399" s="68">
        <v>0</v>
      </c>
      <c r="J3399" s="68">
        <v>0</v>
      </c>
      <c r="K3399" s="68">
        <v>142080</v>
      </c>
      <c r="L3399" s="68">
        <v>0</v>
      </c>
      <c r="M3399" s="68">
        <v>10636</v>
      </c>
      <c r="N3399" s="68">
        <v>152716</v>
      </c>
    </row>
    <row r="3400" spans="1:14" x14ac:dyDescent="0.25">
      <c r="A3400" s="69" t="s">
        <v>450</v>
      </c>
      <c r="B3400" s="69" t="s">
        <v>451</v>
      </c>
      <c r="C3400" s="69" t="s">
        <v>200</v>
      </c>
      <c r="D3400" s="69" t="s">
        <v>201</v>
      </c>
      <c r="E3400" s="69"/>
      <c r="F3400" s="68">
        <v>0</v>
      </c>
      <c r="G3400" s="68">
        <v>0</v>
      </c>
      <c r="H3400" s="68">
        <v>0</v>
      </c>
      <c r="I3400" s="68">
        <v>0</v>
      </c>
      <c r="J3400" s="68">
        <v>0</v>
      </c>
      <c r="K3400" s="68">
        <v>33216</v>
      </c>
      <c r="L3400" s="68">
        <v>0</v>
      </c>
      <c r="M3400" s="68">
        <v>4125</v>
      </c>
      <c r="N3400" s="68">
        <v>37341</v>
      </c>
    </row>
    <row r="3401" spans="1:14" x14ac:dyDescent="0.25">
      <c r="A3401" s="69" t="s">
        <v>450</v>
      </c>
      <c r="B3401" s="69" t="s">
        <v>451</v>
      </c>
      <c r="C3401" s="69" t="s">
        <v>202</v>
      </c>
      <c r="D3401" s="69" t="s">
        <v>203</v>
      </c>
      <c r="E3401" s="69"/>
      <c r="F3401" s="68">
        <v>5232</v>
      </c>
      <c r="G3401" s="68">
        <v>848</v>
      </c>
      <c r="H3401" s="68">
        <v>0</v>
      </c>
      <c r="I3401" s="68">
        <v>0</v>
      </c>
      <c r="J3401" s="68">
        <v>0</v>
      </c>
      <c r="K3401" s="68">
        <v>223728</v>
      </c>
      <c r="L3401" s="68">
        <v>0</v>
      </c>
      <c r="M3401" s="68">
        <v>12580</v>
      </c>
      <c r="N3401" s="68">
        <v>242388</v>
      </c>
    </row>
    <row r="3402" spans="1:14" x14ac:dyDescent="0.25">
      <c r="A3402" s="69" t="s">
        <v>450</v>
      </c>
      <c r="B3402" s="69" t="s">
        <v>451</v>
      </c>
      <c r="C3402" s="69" t="s">
        <v>204</v>
      </c>
      <c r="D3402" s="69" t="s">
        <v>205</v>
      </c>
      <c r="E3402" s="69"/>
      <c r="F3402" s="68">
        <v>0</v>
      </c>
      <c r="G3402" s="68">
        <v>0</v>
      </c>
      <c r="H3402" s="68">
        <v>0</v>
      </c>
      <c r="I3402" s="68">
        <v>0</v>
      </c>
      <c r="J3402" s="68">
        <v>0</v>
      </c>
      <c r="K3402" s="68">
        <v>35840</v>
      </c>
      <c r="L3402" s="68">
        <v>0</v>
      </c>
      <c r="M3402" s="68">
        <v>240</v>
      </c>
      <c r="N3402" s="68">
        <v>36080</v>
      </c>
    </row>
    <row r="3403" spans="1:14" x14ac:dyDescent="0.25">
      <c r="A3403" s="69" t="s">
        <v>450</v>
      </c>
      <c r="B3403" s="69" t="s">
        <v>451</v>
      </c>
      <c r="C3403" s="69" t="s">
        <v>206</v>
      </c>
      <c r="D3403" s="69" t="s">
        <v>207</v>
      </c>
      <c r="E3403" s="69"/>
      <c r="F3403" s="68">
        <v>0</v>
      </c>
      <c r="G3403" s="68">
        <v>0</v>
      </c>
      <c r="H3403" s="68">
        <v>0</v>
      </c>
      <c r="I3403" s="68">
        <v>0</v>
      </c>
      <c r="J3403" s="68">
        <v>0</v>
      </c>
      <c r="K3403" s="68">
        <v>336384</v>
      </c>
      <c r="L3403" s="68">
        <v>0</v>
      </c>
      <c r="M3403" s="68">
        <v>6750</v>
      </c>
      <c r="N3403" s="68">
        <v>343134</v>
      </c>
    </row>
    <row r="3404" spans="1:14" x14ac:dyDescent="0.25">
      <c r="A3404" s="69" t="s">
        <v>450</v>
      </c>
      <c r="B3404" s="69" t="s">
        <v>451</v>
      </c>
      <c r="C3404" s="69" t="s">
        <v>208</v>
      </c>
      <c r="D3404" s="69" t="s">
        <v>209</v>
      </c>
      <c r="E3404" s="69"/>
      <c r="F3404" s="68">
        <v>0</v>
      </c>
      <c r="G3404" s="68">
        <v>94688</v>
      </c>
      <c r="H3404" s="68">
        <v>104624</v>
      </c>
      <c r="I3404" s="68">
        <v>0</v>
      </c>
      <c r="J3404" s="68">
        <v>0</v>
      </c>
      <c r="K3404" s="68">
        <v>1152</v>
      </c>
      <c r="L3404" s="68">
        <v>0</v>
      </c>
      <c r="M3404" s="68">
        <v>2272</v>
      </c>
      <c r="N3404" s="68">
        <v>202736</v>
      </c>
    </row>
    <row r="3405" spans="1:14" x14ac:dyDescent="0.25">
      <c r="A3405" s="69" t="s">
        <v>450</v>
      </c>
      <c r="B3405" s="69" t="s">
        <v>451</v>
      </c>
      <c r="C3405" s="69" t="s">
        <v>210</v>
      </c>
      <c r="D3405" s="69" t="s">
        <v>211</v>
      </c>
      <c r="E3405" s="69"/>
      <c r="F3405" s="68">
        <v>0</v>
      </c>
      <c r="G3405" s="68">
        <v>0</v>
      </c>
      <c r="H3405" s="68">
        <v>0</v>
      </c>
      <c r="I3405" s="68">
        <v>0</v>
      </c>
      <c r="J3405" s="68">
        <v>26672</v>
      </c>
      <c r="K3405" s="68">
        <v>0</v>
      </c>
      <c r="L3405" s="68">
        <v>211</v>
      </c>
      <c r="M3405" s="68">
        <v>0</v>
      </c>
      <c r="N3405" s="68">
        <v>26883</v>
      </c>
    </row>
    <row r="3406" spans="1:14" x14ac:dyDescent="0.25">
      <c r="A3406" s="69" t="s">
        <v>450</v>
      </c>
      <c r="B3406" s="69" t="s">
        <v>451</v>
      </c>
      <c r="C3406" s="69" t="s">
        <v>212</v>
      </c>
      <c r="D3406" s="69" t="s">
        <v>213</v>
      </c>
      <c r="E3406" s="69"/>
      <c r="F3406" s="68">
        <v>0</v>
      </c>
      <c r="G3406" s="68">
        <v>0</v>
      </c>
      <c r="H3406" s="68">
        <v>0</v>
      </c>
      <c r="I3406" s="68">
        <v>0</v>
      </c>
      <c r="J3406" s="68">
        <v>23344</v>
      </c>
      <c r="K3406" s="68">
        <v>0</v>
      </c>
      <c r="L3406" s="68">
        <v>47024</v>
      </c>
      <c r="M3406" s="68">
        <v>0</v>
      </c>
      <c r="N3406" s="68">
        <v>70368</v>
      </c>
    </row>
    <row r="3407" spans="1:14" x14ac:dyDescent="0.25">
      <c r="A3407" s="69" t="s">
        <v>450</v>
      </c>
      <c r="B3407" s="69" t="s">
        <v>451</v>
      </c>
      <c r="C3407" s="69" t="s">
        <v>214</v>
      </c>
      <c r="D3407" s="69" t="s">
        <v>215</v>
      </c>
      <c r="E3407" s="69"/>
      <c r="F3407" s="68">
        <v>0</v>
      </c>
      <c r="G3407" s="68">
        <v>0</v>
      </c>
      <c r="H3407" s="68">
        <v>0</v>
      </c>
      <c r="I3407" s="68">
        <v>0</v>
      </c>
      <c r="J3407" s="68">
        <v>17712</v>
      </c>
      <c r="K3407" s="68">
        <v>0</v>
      </c>
      <c r="L3407" s="68">
        <v>5424</v>
      </c>
      <c r="M3407" s="68">
        <v>0</v>
      </c>
      <c r="N3407" s="68">
        <v>23136</v>
      </c>
    </row>
    <row r="3408" spans="1:14" x14ac:dyDescent="0.25">
      <c r="A3408" s="69" t="s">
        <v>450</v>
      </c>
      <c r="B3408" s="69" t="s">
        <v>451</v>
      </c>
      <c r="C3408" s="69" t="s">
        <v>216</v>
      </c>
      <c r="D3408" s="69" t="s">
        <v>217</v>
      </c>
      <c r="E3408" s="69"/>
      <c r="F3408" s="68">
        <v>6896</v>
      </c>
      <c r="G3408" s="68">
        <v>0</v>
      </c>
      <c r="H3408" s="68">
        <v>0</v>
      </c>
      <c r="I3408" s="68">
        <v>0</v>
      </c>
      <c r="J3408" s="68">
        <v>0</v>
      </c>
      <c r="K3408" s="68">
        <v>0</v>
      </c>
      <c r="L3408" s="68">
        <v>9572</v>
      </c>
      <c r="M3408" s="68">
        <v>0</v>
      </c>
      <c r="N3408" s="68">
        <v>16468</v>
      </c>
    </row>
    <row r="3409" spans="1:14" x14ac:dyDescent="0.25">
      <c r="A3409" s="69" t="s">
        <v>450</v>
      </c>
      <c r="B3409" s="69" t="s">
        <v>451</v>
      </c>
      <c r="C3409" s="69" t="s">
        <v>218</v>
      </c>
      <c r="D3409" s="69" t="s">
        <v>219</v>
      </c>
      <c r="E3409" s="69"/>
      <c r="F3409" s="68">
        <v>19776</v>
      </c>
      <c r="G3409" s="68">
        <v>0</v>
      </c>
      <c r="H3409" s="68">
        <v>0</v>
      </c>
      <c r="I3409" s="68">
        <v>0</v>
      </c>
      <c r="J3409" s="68">
        <v>43968</v>
      </c>
      <c r="K3409" s="68">
        <v>0</v>
      </c>
      <c r="L3409" s="68">
        <v>117477</v>
      </c>
      <c r="M3409" s="68">
        <v>0</v>
      </c>
      <c r="N3409" s="68">
        <v>181221</v>
      </c>
    </row>
    <row r="3410" spans="1:14" x14ac:dyDescent="0.25">
      <c r="A3410" s="69" t="s">
        <v>450</v>
      </c>
      <c r="B3410" s="69" t="s">
        <v>451</v>
      </c>
      <c r="C3410" s="69" t="s">
        <v>220</v>
      </c>
      <c r="D3410" s="69" t="s">
        <v>221</v>
      </c>
      <c r="E3410" s="69"/>
      <c r="F3410" s="68">
        <v>337824</v>
      </c>
      <c r="G3410" s="68">
        <v>0</v>
      </c>
      <c r="H3410" s="68">
        <v>0</v>
      </c>
      <c r="I3410" s="68">
        <v>0</v>
      </c>
      <c r="J3410" s="68">
        <v>0</v>
      </c>
      <c r="K3410" s="68">
        <v>0</v>
      </c>
      <c r="L3410" s="68">
        <v>0</v>
      </c>
      <c r="M3410" s="68">
        <v>0</v>
      </c>
      <c r="N3410" s="68">
        <v>337824</v>
      </c>
    </row>
    <row r="3411" spans="1:14" x14ac:dyDescent="0.25">
      <c r="A3411" s="69" t="s">
        <v>450</v>
      </c>
      <c r="B3411" s="69" t="s">
        <v>451</v>
      </c>
      <c r="C3411" s="69" t="s">
        <v>222</v>
      </c>
      <c r="D3411" s="69" t="s">
        <v>223</v>
      </c>
      <c r="E3411" s="69"/>
      <c r="F3411" s="68">
        <v>115040</v>
      </c>
      <c r="G3411" s="68">
        <v>0</v>
      </c>
      <c r="H3411" s="68">
        <v>0</v>
      </c>
      <c r="I3411" s="68">
        <v>0</v>
      </c>
      <c r="J3411" s="68">
        <v>13360</v>
      </c>
      <c r="K3411" s="68">
        <v>0</v>
      </c>
      <c r="L3411" s="68">
        <v>3334</v>
      </c>
      <c r="M3411" s="68">
        <v>0</v>
      </c>
      <c r="N3411" s="68">
        <v>131734</v>
      </c>
    </row>
    <row r="3412" spans="1:14" x14ac:dyDescent="0.25">
      <c r="A3412" s="69" t="s">
        <v>450</v>
      </c>
      <c r="B3412" s="69" t="s">
        <v>451</v>
      </c>
      <c r="C3412" s="69" t="s">
        <v>224</v>
      </c>
      <c r="D3412" s="69" t="s">
        <v>225</v>
      </c>
      <c r="E3412" s="69"/>
      <c r="F3412" s="68">
        <v>0</v>
      </c>
      <c r="G3412" s="68">
        <v>0</v>
      </c>
      <c r="H3412" s="68">
        <v>0</v>
      </c>
      <c r="I3412" s="68">
        <v>0</v>
      </c>
      <c r="J3412" s="68">
        <v>0</v>
      </c>
      <c r="K3412" s="68">
        <v>0</v>
      </c>
      <c r="L3412" s="68">
        <v>0</v>
      </c>
      <c r="M3412" s="68">
        <v>0</v>
      </c>
      <c r="N3412" s="68">
        <v>0</v>
      </c>
    </row>
    <row r="3413" spans="1:14" x14ac:dyDescent="0.25">
      <c r="A3413" s="69" t="s">
        <v>450</v>
      </c>
      <c r="B3413" s="69" t="s">
        <v>451</v>
      </c>
      <c r="C3413" s="69" t="s">
        <v>226</v>
      </c>
      <c r="D3413" s="69" t="s">
        <v>227</v>
      </c>
      <c r="E3413" s="69"/>
      <c r="F3413" s="68">
        <v>769936</v>
      </c>
      <c r="G3413" s="68">
        <v>420448</v>
      </c>
      <c r="H3413" s="68">
        <v>104624</v>
      </c>
      <c r="I3413" s="68">
        <v>106416</v>
      </c>
      <c r="J3413" s="68">
        <v>670304</v>
      </c>
      <c r="K3413" s="68">
        <v>1254336</v>
      </c>
      <c r="L3413" s="68">
        <v>363208</v>
      </c>
      <c r="M3413" s="68">
        <v>162725</v>
      </c>
      <c r="N3413" s="68">
        <v>3851997</v>
      </c>
    </row>
    <row r="3414" spans="1:14" x14ac:dyDescent="0.25">
      <c r="D3414" s="67" t="s">
        <v>228</v>
      </c>
      <c r="E3414" s="67"/>
    </row>
    <row r="3415" spans="1:14" x14ac:dyDescent="0.25">
      <c r="A3415" s="69" t="s">
        <v>450</v>
      </c>
      <c r="B3415" s="69" t="s">
        <v>451</v>
      </c>
      <c r="C3415" s="69" t="s">
        <v>229</v>
      </c>
      <c r="D3415" s="69" t="s">
        <v>230</v>
      </c>
      <c r="E3415" s="69"/>
      <c r="F3415" s="68">
        <v>0</v>
      </c>
      <c r="G3415" s="68">
        <v>0</v>
      </c>
      <c r="H3415" s="68">
        <v>0</v>
      </c>
      <c r="I3415" s="68">
        <v>0</v>
      </c>
      <c r="J3415" s="68">
        <v>0</v>
      </c>
      <c r="K3415" s="68">
        <v>0</v>
      </c>
      <c r="L3415" s="68">
        <v>0</v>
      </c>
      <c r="M3415" s="68">
        <v>0</v>
      </c>
      <c r="N3415" s="68">
        <v>0</v>
      </c>
    </row>
    <row r="3416" spans="1:14" x14ac:dyDescent="0.25">
      <c r="A3416" s="69" t="s">
        <v>450</v>
      </c>
      <c r="B3416" s="69" t="s">
        <v>451</v>
      </c>
      <c r="C3416" s="69" t="s">
        <v>231</v>
      </c>
      <c r="D3416" s="69" t="s">
        <v>232</v>
      </c>
      <c r="E3416" s="69"/>
      <c r="F3416" s="68">
        <v>0</v>
      </c>
      <c r="G3416" s="68">
        <v>0</v>
      </c>
      <c r="H3416" s="68">
        <v>0</v>
      </c>
      <c r="I3416" s="68">
        <v>0</v>
      </c>
      <c r="J3416" s="68">
        <v>0</v>
      </c>
      <c r="K3416" s="68">
        <v>0</v>
      </c>
      <c r="L3416" s="68">
        <v>0</v>
      </c>
      <c r="M3416" s="68">
        <v>0</v>
      </c>
      <c r="N3416" s="68">
        <v>0</v>
      </c>
    </row>
    <row r="3417" spans="1:14" x14ac:dyDescent="0.25">
      <c r="A3417" s="69" t="s">
        <v>450</v>
      </c>
      <c r="B3417" s="69" t="s">
        <v>451</v>
      </c>
      <c r="C3417" s="69" t="s">
        <v>233</v>
      </c>
      <c r="D3417" s="69" t="s">
        <v>234</v>
      </c>
      <c r="E3417" s="69"/>
      <c r="F3417" s="68">
        <v>0</v>
      </c>
      <c r="G3417" s="68">
        <v>0</v>
      </c>
      <c r="H3417" s="68">
        <v>0</v>
      </c>
      <c r="I3417" s="68">
        <v>0</v>
      </c>
      <c r="J3417" s="68">
        <v>0</v>
      </c>
      <c r="K3417" s="68">
        <v>0</v>
      </c>
      <c r="L3417" s="68">
        <v>0</v>
      </c>
      <c r="M3417" s="68">
        <v>0</v>
      </c>
      <c r="N3417" s="68">
        <v>0</v>
      </c>
    </row>
    <row r="3418" spans="1:14" x14ac:dyDescent="0.25">
      <c r="A3418" s="69" t="s">
        <v>450</v>
      </c>
      <c r="B3418" s="69" t="s">
        <v>451</v>
      </c>
      <c r="C3418" s="69" t="s">
        <v>235</v>
      </c>
      <c r="D3418" s="69" t="s">
        <v>236</v>
      </c>
      <c r="E3418" s="69"/>
      <c r="F3418" s="68">
        <v>0</v>
      </c>
      <c r="G3418" s="68">
        <v>0</v>
      </c>
      <c r="H3418" s="68">
        <v>0</v>
      </c>
      <c r="I3418" s="68">
        <v>0</v>
      </c>
      <c r="J3418" s="68">
        <v>0</v>
      </c>
      <c r="K3418" s="68">
        <v>0</v>
      </c>
      <c r="L3418" s="68">
        <v>0</v>
      </c>
      <c r="M3418" s="68">
        <v>0</v>
      </c>
      <c r="N3418" s="68">
        <v>0</v>
      </c>
    </row>
    <row r="3419" spans="1:14" x14ac:dyDescent="0.25">
      <c r="A3419" s="69" t="s">
        <v>450</v>
      </c>
      <c r="B3419" s="69" t="s">
        <v>451</v>
      </c>
      <c r="C3419" s="69" t="s">
        <v>237</v>
      </c>
      <c r="D3419" s="69" t="s">
        <v>238</v>
      </c>
      <c r="E3419" s="69"/>
      <c r="F3419" s="68">
        <v>0</v>
      </c>
      <c r="G3419" s="68">
        <v>0</v>
      </c>
      <c r="H3419" s="68">
        <v>0</v>
      </c>
      <c r="I3419" s="68">
        <v>0</v>
      </c>
      <c r="J3419" s="68">
        <v>0</v>
      </c>
      <c r="K3419" s="68">
        <v>0</v>
      </c>
      <c r="L3419" s="68">
        <v>0</v>
      </c>
      <c r="M3419" s="68">
        <v>0</v>
      </c>
      <c r="N3419" s="68">
        <v>0</v>
      </c>
    </row>
    <row r="3422" spans="1:14" x14ac:dyDescent="0.25">
      <c r="A3422" s="69" t="s">
        <v>458</v>
      </c>
    </row>
    <row r="3423" spans="1:14" x14ac:dyDescent="0.25">
      <c r="A3423" s="69" t="s">
        <v>459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W55"/>
  <sheetViews>
    <sheetView workbookViewId="0">
      <selection activeCell="H37" activeCellId="1" sqref="J38 H37"/>
    </sheetView>
  </sheetViews>
  <sheetFormatPr defaultRowHeight="12.75" x14ac:dyDescent="0.2"/>
  <cols>
    <col min="1" max="1" width="7" style="79" bestFit="1" customWidth="1"/>
    <col min="2" max="2" width="38" style="79" bestFit="1" customWidth="1"/>
    <col min="3" max="3" width="9.140625" style="80" bestFit="1" customWidth="1"/>
    <col min="4" max="4" width="11.42578125" style="80" bestFit="1" customWidth="1"/>
    <col min="5" max="5" width="11.28515625" style="80" bestFit="1" customWidth="1"/>
    <col min="6" max="6" width="11.140625" style="80" bestFit="1" customWidth="1"/>
    <col min="7" max="8" width="9.28515625" style="80" bestFit="1" customWidth="1"/>
    <col min="9" max="9" width="7.28515625" style="80" bestFit="1" customWidth="1"/>
    <col min="10" max="10" width="14.5703125" style="80" bestFit="1" customWidth="1"/>
    <col min="11" max="11" width="16" style="80" bestFit="1" customWidth="1"/>
    <col min="12" max="12" width="15.85546875" style="80" bestFit="1" customWidth="1"/>
    <col min="13" max="13" width="14" style="80" bestFit="1" customWidth="1"/>
    <col min="14" max="14" width="14.85546875" style="80" bestFit="1" customWidth="1"/>
    <col min="15" max="15" width="5.85546875" style="80" customWidth="1"/>
    <col min="16" max="16" width="14.28515625" style="80" bestFit="1" customWidth="1"/>
    <col min="17" max="17" width="14.140625" style="80" bestFit="1" customWidth="1"/>
    <col min="18" max="18" width="14" style="80" bestFit="1" customWidth="1"/>
    <col min="19" max="20" width="9.5703125" style="80" bestFit="1" customWidth="1"/>
    <col min="21" max="21" width="12.7109375" style="80" bestFit="1" customWidth="1"/>
    <col min="22" max="22" width="12.5703125" style="80" bestFit="1" customWidth="1"/>
    <col min="23" max="23" width="12.42578125" style="80" bestFit="1" customWidth="1"/>
    <col min="24" max="256" width="9.140625" style="79"/>
    <col min="257" max="257" width="7" style="79" bestFit="1" customWidth="1"/>
    <col min="258" max="258" width="38" style="79" bestFit="1" customWidth="1"/>
    <col min="259" max="259" width="9.140625" style="79" bestFit="1" customWidth="1"/>
    <col min="260" max="260" width="11.42578125" style="79" bestFit="1" customWidth="1"/>
    <col min="261" max="261" width="11.28515625" style="79" bestFit="1" customWidth="1"/>
    <col min="262" max="262" width="11.140625" style="79" bestFit="1" customWidth="1"/>
    <col min="263" max="264" width="9.28515625" style="79" bestFit="1" customWidth="1"/>
    <col min="265" max="265" width="7.28515625" style="79" bestFit="1" customWidth="1"/>
    <col min="266" max="266" width="14.5703125" style="79" bestFit="1" customWidth="1"/>
    <col min="267" max="267" width="16" style="79" bestFit="1" customWidth="1"/>
    <col min="268" max="268" width="15.85546875" style="79" bestFit="1" customWidth="1"/>
    <col min="269" max="269" width="14" style="79" bestFit="1" customWidth="1"/>
    <col min="270" max="270" width="14.85546875" style="79" bestFit="1" customWidth="1"/>
    <col min="271" max="271" width="5.85546875" style="79" customWidth="1"/>
    <col min="272" max="272" width="14.28515625" style="79" bestFit="1" customWidth="1"/>
    <col min="273" max="273" width="14.140625" style="79" bestFit="1" customWidth="1"/>
    <col min="274" max="274" width="14" style="79" bestFit="1" customWidth="1"/>
    <col min="275" max="276" width="9.5703125" style="79" bestFit="1" customWidth="1"/>
    <col min="277" max="277" width="12.7109375" style="79" bestFit="1" customWidth="1"/>
    <col min="278" max="278" width="12.5703125" style="79" bestFit="1" customWidth="1"/>
    <col min="279" max="279" width="12.42578125" style="79" bestFit="1" customWidth="1"/>
    <col min="280" max="512" width="9.140625" style="79"/>
    <col min="513" max="513" width="7" style="79" bestFit="1" customWidth="1"/>
    <col min="514" max="514" width="38" style="79" bestFit="1" customWidth="1"/>
    <col min="515" max="515" width="9.140625" style="79" bestFit="1" customWidth="1"/>
    <col min="516" max="516" width="11.42578125" style="79" bestFit="1" customWidth="1"/>
    <col min="517" max="517" width="11.28515625" style="79" bestFit="1" customWidth="1"/>
    <col min="518" max="518" width="11.140625" style="79" bestFit="1" customWidth="1"/>
    <col min="519" max="520" width="9.28515625" style="79" bestFit="1" customWidth="1"/>
    <col min="521" max="521" width="7.28515625" style="79" bestFit="1" customWidth="1"/>
    <col min="522" max="522" width="14.5703125" style="79" bestFit="1" customWidth="1"/>
    <col min="523" max="523" width="16" style="79" bestFit="1" customWidth="1"/>
    <col min="524" max="524" width="15.85546875" style="79" bestFit="1" customWidth="1"/>
    <col min="525" max="525" width="14" style="79" bestFit="1" customWidth="1"/>
    <col min="526" max="526" width="14.85546875" style="79" bestFit="1" customWidth="1"/>
    <col min="527" max="527" width="5.85546875" style="79" customWidth="1"/>
    <col min="528" max="528" width="14.28515625" style="79" bestFit="1" customWidth="1"/>
    <col min="529" max="529" width="14.140625" style="79" bestFit="1" customWidth="1"/>
    <col min="530" max="530" width="14" style="79" bestFit="1" customWidth="1"/>
    <col min="531" max="532" width="9.5703125" style="79" bestFit="1" customWidth="1"/>
    <col min="533" max="533" width="12.7109375" style="79" bestFit="1" customWidth="1"/>
    <col min="534" max="534" width="12.5703125" style="79" bestFit="1" customWidth="1"/>
    <col min="535" max="535" width="12.42578125" style="79" bestFit="1" customWidth="1"/>
    <col min="536" max="768" width="9.140625" style="79"/>
    <col min="769" max="769" width="7" style="79" bestFit="1" customWidth="1"/>
    <col min="770" max="770" width="38" style="79" bestFit="1" customWidth="1"/>
    <col min="771" max="771" width="9.140625" style="79" bestFit="1" customWidth="1"/>
    <col min="772" max="772" width="11.42578125" style="79" bestFit="1" customWidth="1"/>
    <col min="773" max="773" width="11.28515625" style="79" bestFit="1" customWidth="1"/>
    <col min="774" max="774" width="11.140625" style="79" bestFit="1" customWidth="1"/>
    <col min="775" max="776" width="9.28515625" style="79" bestFit="1" customWidth="1"/>
    <col min="777" max="777" width="7.28515625" style="79" bestFit="1" customWidth="1"/>
    <col min="778" max="778" width="14.5703125" style="79" bestFit="1" customWidth="1"/>
    <col min="779" max="779" width="16" style="79" bestFit="1" customWidth="1"/>
    <col min="780" max="780" width="15.85546875" style="79" bestFit="1" customWidth="1"/>
    <col min="781" max="781" width="14" style="79" bestFit="1" customWidth="1"/>
    <col min="782" max="782" width="14.85546875" style="79" bestFit="1" customWidth="1"/>
    <col min="783" max="783" width="5.85546875" style="79" customWidth="1"/>
    <col min="784" max="784" width="14.28515625" style="79" bestFit="1" customWidth="1"/>
    <col min="785" max="785" width="14.140625" style="79" bestFit="1" customWidth="1"/>
    <col min="786" max="786" width="14" style="79" bestFit="1" customWidth="1"/>
    <col min="787" max="788" width="9.5703125" style="79" bestFit="1" customWidth="1"/>
    <col min="789" max="789" width="12.7109375" style="79" bestFit="1" customWidth="1"/>
    <col min="790" max="790" width="12.5703125" style="79" bestFit="1" customWidth="1"/>
    <col min="791" max="791" width="12.42578125" style="79" bestFit="1" customWidth="1"/>
    <col min="792" max="1024" width="9.140625" style="79"/>
    <col min="1025" max="1025" width="7" style="79" bestFit="1" customWidth="1"/>
    <col min="1026" max="1026" width="38" style="79" bestFit="1" customWidth="1"/>
    <col min="1027" max="1027" width="9.140625" style="79" bestFit="1" customWidth="1"/>
    <col min="1028" max="1028" width="11.42578125" style="79" bestFit="1" customWidth="1"/>
    <col min="1029" max="1029" width="11.28515625" style="79" bestFit="1" customWidth="1"/>
    <col min="1030" max="1030" width="11.140625" style="79" bestFit="1" customWidth="1"/>
    <col min="1031" max="1032" width="9.28515625" style="79" bestFit="1" customWidth="1"/>
    <col min="1033" max="1033" width="7.28515625" style="79" bestFit="1" customWidth="1"/>
    <col min="1034" max="1034" width="14.5703125" style="79" bestFit="1" customWidth="1"/>
    <col min="1035" max="1035" width="16" style="79" bestFit="1" customWidth="1"/>
    <col min="1036" max="1036" width="15.85546875" style="79" bestFit="1" customWidth="1"/>
    <col min="1037" max="1037" width="14" style="79" bestFit="1" customWidth="1"/>
    <col min="1038" max="1038" width="14.85546875" style="79" bestFit="1" customWidth="1"/>
    <col min="1039" max="1039" width="5.85546875" style="79" customWidth="1"/>
    <col min="1040" max="1040" width="14.28515625" style="79" bestFit="1" customWidth="1"/>
    <col min="1041" max="1041" width="14.140625" style="79" bestFit="1" customWidth="1"/>
    <col min="1042" max="1042" width="14" style="79" bestFit="1" customWidth="1"/>
    <col min="1043" max="1044" width="9.5703125" style="79" bestFit="1" customWidth="1"/>
    <col min="1045" max="1045" width="12.7109375" style="79" bestFit="1" customWidth="1"/>
    <col min="1046" max="1046" width="12.5703125" style="79" bestFit="1" customWidth="1"/>
    <col min="1047" max="1047" width="12.42578125" style="79" bestFit="1" customWidth="1"/>
    <col min="1048" max="1280" width="9.140625" style="79"/>
    <col min="1281" max="1281" width="7" style="79" bestFit="1" customWidth="1"/>
    <col min="1282" max="1282" width="38" style="79" bestFit="1" customWidth="1"/>
    <col min="1283" max="1283" width="9.140625" style="79" bestFit="1" customWidth="1"/>
    <col min="1284" max="1284" width="11.42578125" style="79" bestFit="1" customWidth="1"/>
    <col min="1285" max="1285" width="11.28515625" style="79" bestFit="1" customWidth="1"/>
    <col min="1286" max="1286" width="11.140625" style="79" bestFit="1" customWidth="1"/>
    <col min="1287" max="1288" width="9.28515625" style="79" bestFit="1" customWidth="1"/>
    <col min="1289" max="1289" width="7.28515625" style="79" bestFit="1" customWidth="1"/>
    <col min="1290" max="1290" width="14.5703125" style="79" bestFit="1" customWidth="1"/>
    <col min="1291" max="1291" width="16" style="79" bestFit="1" customWidth="1"/>
    <col min="1292" max="1292" width="15.85546875" style="79" bestFit="1" customWidth="1"/>
    <col min="1293" max="1293" width="14" style="79" bestFit="1" customWidth="1"/>
    <col min="1294" max="1294" width="14.85546875" style="79" bestFit="1" customWidth="1"/>
    <col min="1295" max="1295" width="5.85546875" style="79" customWidth="1"/>
    <col min="1296" max="1296" width="14.28515625" style="79" bestFit="1" customWidth="1"/>
    <col min="1297" max="1297" width="14.140625" style="79" bestFit="1" customWidth="1"/>
    <col min="1298" max="1298" width="14" style="79" bestFit="1" customWidth="1"/>
    <col min="1299" max="1300" width="9.5703125" style="79" bestFit="1" customWidth="1"/>
    <col min="1301" max="1301" width="12.7109375" style="79" bestFit="1" customWidth="1"/>
    <col min="1302" max="1302" width="12.5703125" style="79" bestFit="1" customWidth="1"/>
    <col min="1303" max="1303" width="12.42578125" style="79" bestFit="1" customWidth="1"/>
    <col min="1304" max="1536" width="9.140625" style="79"/>
    <col min="1537" max="1537" width="7" style="79" bestFit="1" customWidth="1"/>
    <col min="1538" max="1538" width="38" style="79" bestFit="1" customWidth="1"/>
    <col min="1539" max="1539" width="9.140625" style="79" bestFit="1" customWidth="1"/>
    <col min="1540" max="1540" width="11.42578125" style="79" bestFit="1" customWidth="1"/>
    <col min="1541" max="1541" width="11.28515625" style="79" bestFit="1" customWidth="1"/>
    <col min="1542" max="1542" width="11.140625" style="79" bestFit="1" customWidth="1"/>
    <col min="1543" max="1544" width="9.28515625" style="79" bestFit="1" customWidth="1"/>
    <col min="1545" max="1545" width="7.28515625" style="79" bestFit="1" customWidth="1"/>
    <col min="1546" max="1546" width="14.5703125" style="79" bestFit="1" customWidth="1"/>
    <col min="1547" max="1547" width="16" style="79" bestFit="1" customWidth="1"/>
    <col min="1548" max="1548" width="15.85546875" style="79" bestFit="1" customWidth="1"/>
    <col min="1549" max="1549" width="14" style="79" bestFit="1" customWidth="1"/>
    <col min="1550" max="1550" width="14.85546875" style="79" bestFit="1" customWidth="1"/>
    <col min="1551" max="1551" width="5.85546875" style="79" customWidth="1"/>
    <col min="1552" max="1552" width="14.28515625" style="79" bestFit="1" customWidth="1"/>
    <col min="1553" max="1553" width="14.140625" style="79" bestFit="1" customWidth="1"/>
    <col min="1554" max="1554" width="14" style="79" bestFit="1" customWidth="1"/>
    <col min="1555" max="1556" width="9.5703125" style="79" bestFit="1" customWidth="1"/>
    <col min="1557" max="1557" width="12.7109375" style="79" bestFit="1" customWidth="1"/>
    <col min="1558" max="1558" width="12.5703125" style="79" bestFit="1" customWidth="1"/>
    <col min="1559" max="1559" width="12.42578125" style="79" bestFit="1" customWidth="1"/>
    <col min="1560" max="1792" width="9.140625" style="79"/>
    <col min="1793" max="1793" width="7" style="79" bestFit="1" customWidth="1"/>
    <col min="1794" max="1794" width="38" style="79" bestFit="1" customWidth="1"/>
    <col min="1795" max="1795" width="9.140625" style="79" bestFit="1" customWidth="1"/>
    <col min="1796" max="1796" width="11.42578125" style="79" bestFit="1" customWidth="1"/>
    <col min="1797" max="1797" width="11.28515625" style="79" bestFit="1" customWidth="1"/>
    <col min="1798" max="1798" width="11.140625" style="79" bestFit="1" customWidth="1"/>
    <col min="1799" max="1800" width="9.28515625" style="79" bestFit="1" customWidth="1"/>
    <col min="1801" max="1801" width="7.28515625" style="79" bestFit="1" customWidth="1"/>
    <col min="1802" max="1802" width="14.5703125" style="79" bestFit="1" customWidth="1"/>
    <col min="1803" max="1803" width="16" style="79" bestFit="1" customWidth="1"/>
    <col min="1804" max="1804" width="15.85546875" style="79" bestFit="1" customWidth="1"/>
    <col min="1805" max="1805" width="14" style="79" bestFit="1" customWidth="1"/>
    <col min="1806" max="1806" width="14.85546875" style="79" bestFit="1" customWidth="1"/>
    <col min="1807" max="1807" width="5.85546875" style="79" customWidth="1"/>
    <col min="1808" max="1808" width="14.28515625" style="79" bestFit="1" customWidth="1"/>
    <col min="1809" max="1809" width="14.140625" style="79" bestFit="1" customWidth="1"/>
    <col min="1810" max="1810" width="14" style="79" bestFit="1" customWidth="1"/>
    <col min="1811" max="1812" width="9.5703125" style="79" bestFit="1" customWidth="1"/>
    <col min="1813" max="1813" width="12.7109375" style="79" bestFit="1" customWidth="1"/>
    <col min="1814" max="1814" width="12.5703125" style="79" bestFit="1" customWidth="1"/>
    <col min="1815" max="1815" width="12.42578125" style="79" bestFit="1" customWidth="1"/>
    <col min="1816" max="2048" width="9.140625" style="79"/>
    <col min="2049" max="2049" width="7" style="79" bestFit="1" customWidth="1"/>
    <col min="2050" max="2050" width="38" style="79" bestFit="1" customWidth="1"/>
    <col min="2051" max="2051" width="9.140625" style="79" bestFit="1" customWidth="1"/>
    <col min="2052" max="2052" width="11.42578125" style="79" bestFit="1" customWidth="1"/>
    <col min="2053" max="2053" width="11.28515625" style="79" bestFit="1" customWidth="1"/>
    <col min="2054" max="2054" width="11.140625" style="79" bestFit="1" customWidth="1"/>
    <col min="2055" max="2056" width="9.28515625" style="79" bestFit="1" customWidth="1"/>
    <col min="2057" max="2057" width="7.28515625" style="79" bestFit="1" customWidth="1"/>
    <col min="2058" max="2058" width="14.5703125" style="79" bestFit="1" customWidth="1"/>
    <col min="2059" max="2059" width="16" style="79" bestFit="1" customWidth="1"/>
    <col min="2060" max="2060" width="15.85546875" style="79" bestFit="1" customWidth="1"/>
    <col min="2061" max="2061" width="14" style="79" bestFit="1" customWidth="1"/>
    <col min="2062" max="2062" width="14.85546875" style="79" bestFit="1" customWidth="1"/>
    <col min="2063" max="2063" width="5.85546875" style="79" customWidth="1"/>
    <col min="2064" max="2064" width="14.28515625" style="79" bestFit="1" customWidth="1"/>
    <col min="2065" max="2065" width="14.140625" style="79" bestFit="1" customWidth="1"/>
    <col min="2066" max="2066" width="14" style="79" bestFit="1" customWidth="1"/>
    <col min="2067" max="2068" width="9.5703125" style="79" bestFit="1" customWidth="1"/>
    <col min="2069" max="2069" width="12.7109375" style="79" bestFit="1" customWidth="1"/>
    <col min="2070" max="2070" width="12.5703125" style="79" bestFit="1" customWidth="1"/>
    <col min="2071" max="2071" width="12.42578125" style="79" bestFit="1" customWidth="1"/>
    <col min="2072" max="2304" width="9.140625" style="79"/>
    <col min="2305" max="2305" width="7" style="79" bestFit="1" customWidth="1"/>
    <col min="2306" max="2306" width="38" style="79" bestFit="1" customWidth="1"/>
    <col min="2307" max="2307" width="9.140625" style="79" bestFit="1" customWidth="1"/>
    <col min="2308" max="2308" width="11.42578125" style="79" bestFit="1" customWidth="1"/>
    <col min="2309" max="2309" width="11.28515625" style="79" bestFit="1" customWidth="1"/>
    <col min="2310" max="2310" width="11.140625" style="79" bestFit="1" customWidth="1"/>
    <col min="2311" max="2312" width="9.28515625" style="79" bestFit="1" customWidth="1"/>
    <col min="2313" max="2313" width="7.28515625" style="79" bestFit="1" customWidth="1"/>
    <col min="2314" max="2314" width="14.5703125" style="79" bestFit="1" customWidth="1"/>
    <col min="2315" max="2315" width="16" style="79" bestFit="1" customWidth="1"/>
    <col min="2316" max="2316" width="15.85546875" style="79" bestFit="1" customWidth="1"/>
    <col min="2317" max="2317" width="14" style="79" bestFit="1" customWidth="1"/>
    <col min="2318" max="2318" width="14.85546875" style="79" bestFit="1" customWidth="1"/>
    <col min="2319" max="2319" width="5.85546875" style="79" customWidth="1"/>
    <col min="2320" max="2320" width="14.28515625" style="79" bestFit="1" customWidth="1"/>
    <col min="2321" max="2321" width="14.140625" style="79" bestFit="1" customWidth="1"/>
    <col min="2322" max="2322" width="14" style="79" bestFit="1" customWidth="1"/>
    <col min="2323" max="2324" width="9.5703125" style="79" bestFit="1" customWidth="1"/>
    <col min="2325" max="2325" width="12.7109375" style="79" bestFit="1" customWidth="1"/>
    <col min="2326" max="2326" width="12.5703125" style="79" bestFit="1" customWidth="1"/>
    <col min="2327" max="2327" width="12.42578125" style="79" bestFit="1" customWidth="1"/>
    <col min="2328" max="2560" width="9.140625" style="79"/>
    <col min="2561" max="2561" width="7" style="79" bestFit="1" customWidth="1"/>
    <col min="2562" max="2562" width="38" style="79" bestFit="1" customWidth="1"/>
    <col min="2563" max="2563" width="9.140625" style="79" bestFit="1" customWidth="1"/>
    <col min="2564" max="2564" width="11.42578125" style="79" bestFit="1" customWidth="1"/>
    <col min="2565" max="2565" width="11.28515625" style="79" bestFit="1" customWidth="1"/>
    <col min="2566" max="2566" width="11.140625" style="79" bestFit="1" customWidth="1"/>
    <col min="2567" max="2568" width="9.28515625" style="79" bestFit="1" customWidth="1"/>
    <col min="2569" max="2569" width="7.28515625" style="79" bestFit="1" customWidth="1"/>
    <col min="2570" max="2570" width="14.5703125" style="79" bestFit="1" customWidth="1"/>
    <col min="2571" max="2571" width="16" style="79" bestFit="1" customWidth="1"/>
    <col min="2572" max="2572" width="15.85546875" style="79" bestFit="1" customWidth="1"/>
    <col min="2573" max="2573" width="14" style="79" bestFit="1" customWidth="1"/>
    <col min="2574" max="2574" width="14.85546875" style="79" bestFit="1" customWidth="1"/>
    <col min="2575" max="2575" width="5.85546875" style="79" customWidth="1"/>
    <col min="2576" max="2576" width="14.28515625" style="79" bestFit="1" customWidth="1"/>
    <col min="2577" max="2577" width="14.140625" style="79" bestFit="1" customWidth="1"/>
    <col min="2578" max="2578" width="14" style="79" bestFit="1" customWidth="1"/>
    <col min="2579" max="2580" width="9.5703125" style="79" bestFit="1" customWidth="1"/>
    <col min="2581" max="2581" width="12.7109375" style="79" bestFit="1" customWidth="1"/>
    <col min="2582" max="2582" width="12.5703125" style="79" bestFit="1" customWidth="1"/>
    <col min="2583" max="2583" width="12.42578125" style="79" bestFit="1" customWidth="1"/>
    <col min="2584" max="2816" width="9.140625" style="79"/>
    <col min="2817" max="2817" width="7" style="79" bestFit="1" customWidth="1"/>
    <col min="2818" max="2818" width="38" style="79" bestFit="1" customWidth="1"/>
    <col min="2819" max="2819" width="9.140625" style="79" bestFit="1" customWidth="1"/>
    <col min="2820" max="2820" width="11.42578125" style="79" bestFit="1" customWidth="1"/>
    <col min="2821" max="2821" width="11.28515625" style="79" bestFit="1" customWidth="1"/>
    <col min="2822" max="2822" width="11.140625" style="79" bestFit="1" customWidth="1"/>
    <col min="2823" max="2824" width="9.28515625" style="79" bestFit="1" customWidth="1"/>
    <col min="2825" max="2825" width="7.28515625" style="79" bestFit="1" customWidth="1"/>
    <col min="2826" max="2826" width="14.5703125" style="79" bestFit="1" customWidth="1"/>
    <col min="2827" max="2827" width="16" style="79" bestFit="1" customWidth="1"/>
    <col min="2828" max="2828" width="15.85546875" style="79" bestFit="1" customWidth="1"/>
    <col min="2829" max="2829" width="14" style="79" bestFit="1" customWidth="1"/>
    <col min="2830" max="2830" width="14.85546875" style="79" bestFit="1" customWidth="1"/>
    <col min="2831" max="2831" width="5.85546875" style="79" customWidth="1"/>
    <col min="2832" max="2832" width="14.28515625" style="79" bestFit="1" customWidth="1"/>
    <col min="2833" max="2833" width="14.140625" style="79" bestFit="1" customWidth="1"/>
    <col min="2834" max="2834" width="14" style="79" bestFit="1" customWidth="1"/>
    <col min="2835" max="2836" width="9.5703125" style="79" bestFit="1" customWidth="1"/>
    <col min="2837" max="2837" width="12.7109375" style="79" bestFit="1" customWidth="1"/>
    <col min="2838" max="2838" width="12.5703125" style="79" bestFit="1" customWidth="1"/>
    <col min="2839" max="2839" width="12.42578125" style="79" bestFit="1" customWidth="1"/>
    <col min="2840" max="3072" width="9.140625" style="79"/>
    <col min="3073" max="3073" width="7" style="79" bestFit="1" customWidth="1"/>
    <col min="3074" max="3074" width="38" style="79" bestFit="1" customWidth="1"/>
    <col min="3075" max="3075" width="9.140625" style="79" bestFit="1" customWidth="1"/>
    <col min="3076" max="3076" width="11.42578125" style="79" bestFit="1" customWidth="1"/>
    <col min="3077" max="3077" width="11.28515625" style="79" bestFit="1" customWidth="1"/>
    <col min="3078" max="3078" width="11.140625" style="79" bestFit="1" customWidth="1"/>
    <col min="3079" max="3080" width="9.28515625" style="79" bestFit="1" customWidth="1"/>
    <col min="3081" max="3081" width="7.28515625" style="79" bestFit="1" customWidth="1"/>
    <col min="3082" max="3082" width="14.5703125" style="79" bestFit="1" customWidth="1"/>
    <col min="3083" max="3083" width="16" style="79" bestFit="1" customWidth="1"/>
    <col min="3084" max="3084" width="15.85546875" style="79" bestFit="1" customWidth="1"/>
    <col min="3085" max="3085" width="14" style="79" bestFit="1" customWidth="1"/>
    <col min="3086" max="3086" width="14.85546875" style="79" bestFit="1" customWidth="1"/>
    <col min="3087" max="3087" width="5.85546875" style="79" customWidth="1"/>
    <col min="3088" max="3088" width="14.28515625" style="79" bestFit="1" customWidth="1"/>
    <col min="3089" max="3089" width="14.140625" style="79" bestFit="1" customWidth="1"/>
    <col min="3090" max="3090" width="14" style="79" bestFit="1" customWidth="1"/>
    <col min="3091" max="3092" width="9.5703125" style="79" bestFit="1" customWidth="1"/>
    <col min="3093" max="3093" width="12.7109375" style="79" bestFit="1" customWidth="1"/>
    <col min="3094" max="3094" width="12.5703125" style="79" bestFit="1" customWidth="1"/>
    <col min="3095" max="3095" width="12.42578125" style="79" bestFit="1" customWidth="1"/>
    <col min="3096" max="3328" width="9.140625" style="79"/>
    <col min="3329" max="3329" width="7" style="79" bestFit="1" customWidth="1"/>
    <col min="3330" max="3330" width="38" style="79" bestFit="1" customWidth="1"/>
    <col min="3331" max="3331" width="9.140625" style="79" bestFit="1" customWidth="1"/>
    <col min="3332" max="3332" width="11.42578125" style="79" bestFit="1" customWidth="1"/>
    <col min="3333" max="3333" width="11.28515625" style="79" bestFit="1" customWidth="1"/>
    <col min="3334" max="3334" width="11.140625" style="79" bestFit="1" customWidth="1"/>
    <col min="3335" max="3336" width="9.28515625" style="79" bestFit="1" customWidth="1"/>
    <col min="3337" max="3337" width="7.28515625" style="79" bestFit="1" customWidth="1"/>
    <col min="3338" max="3338" width="14.5703125" style="79" bestFit="1" customWidth="1"/>
    <col min="3339" max="3339" width="16" style="79" bestFit="1" customWidth="1"/>
    <col min="3340" max="3340" width="15.85546875" style="79" bestFit="1" customWidth="1"/>
    <col min="3341" max="3341" width="14" style="79" bestFit="1" customWidth="1"/>
    <col min="3342" max="3342" width="14.85546875" style="79" bestFit="1" customWidth="1"/>
    <col min="3343" max="3343" width="5.85546875" style="79" customWidth="1"/>
    <col min="3344" max="3344" width="14.28515625" style="79" bestFit="1" customWidth="1"/>
    <col min="3345" max="3345" width="14.140625" style="79" bestFit="1" customWidth="1"/>
    <col min="3346" max="3346" width="14" style="79" bestFit="1" customWidth="1"/>
    <col min="3347" max="3348" width="9.5703125" style="79" bestFit="1" customWidth="1"/>
    <col min="3349" max="3349" width="12.7109375" style="79" bestFit="1" customWidth="1"/>
    <col min="3350" max="3350" width="12.5703125" style="79" bestFit="1" customWidth="1"/>
    <col min="3351" max="3351" width="12.42578125" style="79" bestFit="1" customWidth="1"/>
    <col min="3352" max="3584" width="9.140625" style="79"/>
    <col min="3585" max="3585" width="7" style="79" bestFit="1" customWidth="1"/>
    <col min="3586" max="3586" width="38" style="79" bestFit="1" customWidth="1"/>
    <col min="3587" max="3587" width="9.140625" style="79" bestFit="1" customWidth="1"/>
    <col min="3588" max="3588" width="11.42578125" style="79" bestFit="1" customWidth="1"/>
    <col min="3589" max="3589" width="11.28515625" style="79" bestFit="1" customWidth="1"/>
    <col min="3590" max="3590" width="11.140625" style="79" bestFit="1" customWidth="1"/>
    <col min="3591" max="3592" width="9.28515625" style="79" bestFit="1" customWidth="1"/>
    <col min="3593" max="3593" width="7.28515625" style="79" bestFit="1" customWidth="1"/>
    <col min="3594" max="3594" width="14.5703125" style="79" bestFit="1" customWidth="1"/>
    <col min="3595" max="3595" width="16" style="79" bestFit="1" customWidth="1"/>
    <col min="3596" max="3596" width="15.85546875" style="79" bestFit="1" customWidth="1"/>
    <col min="3597" max="3597" width="14" style="79" bestFit="1" customWidth="1"/>
    <col min="3598" max="3598" width="14.85546875" style="79" bestFit="1" customWidth="1"/>
    <col min="3599" max="3599" width="5.85546875" style="79" customWidth="1"/>
    <col min="3600" max="3600" width="14.28515625" style="79" bestFit="1" customWidth="1"/>
    <col min="3601" max="3601" width="14.140625" style="79" bestFit="1" customWidth="1"/>
    <col min="3602" max="3602" width="14" style="79" bestFit="1" customWidth="1"/>
    <col min="3603" max="3604" width="9.5703125" style="79" bestFit="1" customWidth="1"/>
    <col min="3605" max="3605" width="12.7109375" style="79" bestFit="1" customWidth="1"/>
    <col min="3606" max="3606" width="12.5703125" style="79" bestFit="1" customWidth="1"/>
    <col min="3607" max="3607" width="12.42578125" style="79" bestFit="1" customWidth="1"/>
    <col min="3608" max="3840" width="9.140625" style="79"/>
    <col min="3841" max="3841" width="7" style="79" bestFit="1" customWidth="1"/>
    <col min="3842" max="3842" width="38" style="79" bestFit="1" customWidth="1"/>
    <col min="3843" max="3843" width="9.140625" style="79" bestFit="1" customWidth="1"/>
    <col min="3844" max="3844" width="11.42578125" style="79" bestFit="1" customWidth="1"/>
    <col min="3845" max="3845" width="11.28515625" style="79" bestFit="1" customWidth="1"/>
    <col min="3846" max="3846" width="11.140625" style="79" bestFit="1" customWidth="1"/>
    <col min="3847" max="3848" width="9.28515625" style="79" bestFit="1" customWidth="1"/>
    <col min="3849" max="3849" width="7.28515625" style="79" bestFit="1" customWidth="1"/>
    <col min="3850" max="3850" width="14.5703125" style="79" bestFit="1" customWidth="1"/>
    <col min="3851" max="3851" width="16" style="79" bestFit="1" customWidth="1"/>
    <col min="3852" max="3852" width="15.85546875" style="79" bestFit="1" customWidth="1"/>
    <col min="3853" max="3853" width="14" style="79" bestFit="1" customWidth="1"/>
    <col min="3854" max="3854" width="14.85546875" style="79" bestFit="1" customWidth="1"/>
    <col min="3855" max="3855" width="5.85546875" style="79" customWidth="1"/>
    <col min="3856" max="3856" width="14.28515625" style="79" bestFit="1" customWidth="1"/>
    <col min="3857" max="3857" width="14.140625" style="79" bestFit="1" customWidth="1"/>
    <col min="3858" max="3858" width="14" style="79" bestFit="1" customWidth="1"/>
    <col min="3859" max="3860" width="9.5703125" style="79" bestFit="1" customWidth="1"/>
    <col min="3861" max="3861" width="12.7109375" style="79" bestFit="1" customWidth="1"/>
    <col min="3862" max="3862" width="12.5703125" style="79" bestFit="1" customWidth="1"/>
    <col min="3863" max="3863" width="12.42578125" style="79" bestFit="1" customWidth="1"/>
    <col min="3864" max="4096" width="9.140625" style="79"/>
    <col min="4097" max="4097" width="7" style="79" bestFit="1" customWidth="1"/>
    <col min="4098" max="4098" width="38" style="79" bestFit="1" customWidth="1"/>
    <col min="4099" max="4099" width="9.140625" style="79" bestFit="1" customWidth="1"/>
    <col min="4100" max="4100" width="11.42578125" style="79" bestFit="1" customWidth="1"/>
    <col min="4101" max="4101" width="11.28515625" style="79" bestFit="1" customWidth="1"/>
    <col min="4102" max="4102" width="11.140625" style="79" bestFit="1" customWidth="1"/>
    <col min="4103" max="4104" width="9.28515625" style="79" bestFit="1" customWidth="1"/>
    <col min="4105" max="4105" width="7.28515625" style="79" bestFit="1" customWidth="1"/>
    <col min="4106" max="4106" width="14.5703125" style="79" bestFit="1" customWidth="1"/>
    <col min="4107" max="4107" width="16" style="79" bestFit="1" customWidth="1"/>
    <col min="4108" max="4108" width="15.85546875" style="79" bestFit="1" customWidth="1"/>
    <col min="4109" max="4109" width="14" style="79" bestFit="1" customWidth="1"/>
    <col min="4110" max="4110" width="14.85546875" style="79" bestFit="1" customWidth="1"/>
    <col min="4111" max="4111" width="5.85546875" style="79" customWidth="1"/>
    <col min="4112" max="4112" width="14.28515625" style="79" bestFit="1" customWidth="1"/>
    <col min="4113" max="4113" width="14.140625" style="79" bestFit="1" customWidth="1"/>
    <col min="4114" max="4114" width="14" style="79" bestFit="1" customWidth="1"/>
    <col min="4115" max="4116" width="9.5703125" style="79" bestFit="1" customWidth="1"/>
    <col min="4117" max="4117" width="12.7109375" style="79" bestFit="1" customWidth="1"/>
    <col min="4118" max="4118" width="12.5703125" style="79" bestFit="1" customWidth="1"/>
    <col min="4119" max="4119" width="12.42578125" style="79" bestFit="1" customWidth="1"/>
    <col min="4120" max="4352" width="9.140625" style="79"/>
    <col min="4353" max="4353" width="7" style="79" bestFit="1" customWidth="1"/>
    <col min="4354" max="4354" width="38" style="79" bestFit="1" customWidth="1"/>
    <col min="4355" max="4355" width="9.140625" style="79" bestFit="1" customWidth="1"/>
    <col min="4356" max="4356" width="11.42578125" style="79" bestFit="1" customWidth="1"/>
    <col min="4357" max="4357" width="11.28515625" style="79" bestFit="1" customWidth="1"/>
    <col min="4358" max="4358" width="11.140625" style="79" bestFit="1" customWidth="1"/>
    <col min="4359" max="4360" width="9.28515625" style="79" bestFit="1" customWidth="1"/>
    <col min="4361" max="4361" width="7.28515625" style="79" bestFit="1" customWidth="1"/>
    <col min="4362" max="4362" width="14.5703125" style="79" bestFit="1" customWidth="1"/>
    <col min="4363" max="4363" width="16" style="79" bestFit="1" customWidth="1"/>
    <col min="4364" max="4364" width="15.85546875" style="79" bestFit="1" customWidth="1"/>
    <col min="4365" max="4365" width="14" style="79" bestFit="1" customWidth="1"/>
    <col min="4366" max="4366" width="14.85546875" style="79" bestFit="1" customWidth="1"/>
    <col min="4367" max="4367" width="5.85546875" style="79" customWidth="1"/>
    <col min="4368" max="4368" width="14.28515625" style="79" bestFit="1" customWidth="1"/>
    <col min="4369" max="4369" width="14.140625" style="79" bestFit="1" customWidth="1"/>
    <col min="4370" max="4370" width="14" style="79" bestFit="1" customWidth="1"/>
    <col min="4371" max="4372" width="9.5703125" style="79" bestFit="1" customWidth="1"/>
    <col min="4373" max="4373" width="12.7109375" style="79" bestFit="1" customWidth="1"/>
    <col min="4374" max="4374" width="12.5703125" style="79" bestFit="1" customWidth="1"/>
    <col min="4375" max="4375" width="12.42578125" style="79" bestFit="1" customWidth="1"/>
    <col min="4376" max="4608" width="9.140625" style="79"/>
    <col min="4609" max="4609" width="7" style="79" bestFit="1" customWidth="1"/>
    <col min="4610" max="4610" width="38" style="79" bestFit="1" customWidth="1"/>
    <col min="4611" max="4611" width="9.140625" style="79" bestFit="1" customWidth="1"/>
    <col min="4612" max="4612" width="11.42578125" style="79" bestFit="1" customWidth="1"/>
    <col min="4613" max="4613" width="11.28515625" style="79" bestFit="1" customWidth="1"/>
    <col min="4614" max="4614" width="11.140625" style="79" bestFit="1" customWidth="1"/>
    <col min="4615" max="4616" width="9.28515625" style="79" bestFit="1" customWidth="1"/>
    <col min="4617" max="4617" width="7.28515625" style="79" bestFit="1" customWidth="1"/>
    <col min="4618" max="4618" width="14.5703125" style="79" bestFit="1" customWidth="1"/>
    <col min="4619" max="4619" width="16" style="79" bestFit="1" customWidth="1"/>
    <col min="4620" max="4620" width="15.85546875" style="79" bestFit="1" customWidth="1"/>
    <col min="4621" max="4621" width="14" style="79" bestFit="1" customWidth="1"/>
    <col min="4622" max="4622" width="14.85546875" style="79" bestFit="1" customWidth="1"/>
    <col min="4623" max="4623" width="5.85546875" style="79" customWidth="1"/>
    <col min="4624" max="4624" width="14.28515625" style="79" bestFit="1" customWidth="1"/>
    <col min="4625" max="4625" width="14.140625" style="79" bestFit="1" customWidth="1"/>
    <col min="4626" max="4626" width="14" style="79" bestFit="1" customWidth="1"/>
    <col min="4627" max="4628" width="9.5703125" style="79" bestFit="1" customWidth="1"/>
    <col min="4629" max="4629" width="12.7109375" style="79" bestFit="1" customWidth="1"/>
    <col min="4630" max="4630" width="12.5703125" style="79" bestFit="1" customWidth="1"/>
    <col min="4631" max="4631" width="12.42578125" style="79" bestFit="1" customWidth="1"/>
    <col min="4632" max="4864" width="9.140625" style="79"/>
    <col min="4865" max="4865" width="7" style="79" bestFit="1" customWidth="1"/>
    <col min="4866" max="4866" width="38" style="79" bestFit="1" customWidth="1"/>
    <col min="4867" max="4867" width="9.140625" style="79" bestFit="1" customWidth="1"/>
    <col min="4868" max="4868" width="11.42578125" style="79" bestFit="1" customWidth="1"/>
    <col min="4869" max="4869" width="11.28515625" style="79" bestFit="1" customWidth="1"/>
    <col min="4870" max="4870" width="11.140625" style="79" bestFit="1" customWidth="1"/>
    <col min="4871" max="4872" width="9.28515625" style="79" bestFit="1" customWidth="1"/>
    <col min="4873" max="4873" width="7.28515625" style="79" bestFit="1" customWidth="1"/>
    <col min="4874" max="4874" width="14.5703125" style="79" bestFit="1" customWidth="1"/>
    <col min="4875" max="4875" width="16" style="79" bestFit="1" customWidth="1"/>
    <col min="4876" max="4876" width="15.85546875" style="79" bestFit="1" customWidth="1"/>
    <col min="4877" max="4877" width="14" style="79" bestFit="1" customWidth="1"/>
    <col min="4878" max="4878" width="14.85546875" style="79" bestFit="1" customWidth="1"/>
    <col min="4879" max="4879" width="5.85546875" style="79" customWidth="1"/>
    <col min="4880" max="4880" width="14.28515625" style="79" bestFit="1" customWidth="1"/>
    <col min="4881" max="4881" width="14.140625" style="79" bestFit="1" customWidth="1"/>
    <col min="4882" max="4882" width="14" style="79" bestFit="1" customWidth="1"/>
    <col min="4883" max="4884" width="9.5703125" style="79" bestFit="1" customWidth="1"/>
    <col min="4885" max="4885" width="12.7109375" style="79" bestFit="1" customWidth="1"/>
    <col min="4886" max="4886" width="12.5703125" style="79" bestFit="1" customWidth="1"/>
    <col min="4887" max="4887" width="12.42578125" style="79" bestFit="1" customWidth="1"/>
    <col min="4888" max="5120" width="9.140625" style="79"/>
    <col min="5121" max="5121" width="7" style="79" bestFit="1" customWidth="1"/>
    <col min="5122" max="5122" width="38" style="79" bestFit="1" customWidth="1"/>
    <col min="5123" max="5123" width="9.140625" style="79" bestFit="1" customWidth="1"/>
    <col min="5124" max="5124" width="11.42578125" style="79" bestFit="1" customWidth="1"/>
    <col min="5125" max="5125" width="11.28515625" style="79" bestFit="1" customWidth="1"/>
    <col min="5126" max="5126" width="11.140625" style="79" bestFit="1" customWidth="1"/>
    <col min="5127" max="5128" width="9.28515625" style="79" bestFit="1" customWidth="1"/>
    <col min="5129" max="5129" width="7.28515625" style="79" bestFit="1" customWidth="1"/>
    <col min="5130" max="5130" width="14.5703125" style="79" bestFit="1" customWidth="1"/>
    <col min="5131" max="5131" width="16" style="79" bestFit="1" customWidth="1"/>
    <col min="5132" max="5132" width="15.85546875" style="79" bestFit="1" customWidth="1"/>
    <col min="5133" max="5133" width="14" style="79" bestFit="1" customWidth="1"/>
    <col min="5134" max="5134" width="14.85546875" style="79" bestFit="1" customWidth="1"/>
    <col min="5135" max="5135" width="5.85546875" style="79" customWidth="1"/>
    <col min="5136" max="5136" width="14.28515625" style="79" bestFit="1" customWidth="1"/>
    <col min="5137" max="5137" width="14.140625" style="79" bestFit="1" customWidth="1"/>
    <col min="5138" max="5138" width="14" style="79" bestFit="1" customWidth="1"/>
    <col min="5139" max="5140" width="9.5703125" style="79" bestFit="1" customWidth="1"/>
    <col min="5141" max="5141" width="12.7109375" style="79" bestFit="1" customWidth="1"/>
    <col min="5142" max="5142" width="12.5703125" style="79" bestFit="1" customWidth="1"/>
    <col min="5143" max="5143" width="12.42578125" style="79" bestFit="1" customWidth="1"/>
    <col min="5144" max="5376" width="9.140625" style="79"/>
    <col min="5377" max="5377" width="7" style="79" bestFit="1" customWidth="1"/>
    <col min="5378" max="5378" width="38" style="79" bestFit="1" customWidth="1"/>
    <col min="5379" max="5379" width="9.140625" style="79" bestFit="1" customWidth="1"/>
    <col min="5380" max="5380" width="11.42578125" style="79" bestFit="1" customWidth="1"/>
    <col min="5381" max="5381" width="11.28515625" style="79" bestFit="1" customWidth="1"/>
    <col min="5382" max="5382" width="11.140625" style="79" bestFit="1" customWidth="1"/>
    <col min="5383" max="5384" width="9.28515625" style="79" bestFit="1" customWidth="1"/>
    <col min="5385" max="5385" width="7.28515625" style="79" bestFit="1" customWidth="1"/>
    <col min="5386" max="5386" width="14.5703125" style="79" bestFit="1" customWidth="1"/>
    <col min="5387" max="5387" width="16" style="79" bestFit="1" customWidth="1"/>
    <col min="5388" max="5388" width="15.85546875" style="79" bestFit="1" customWidth="1"/>
    <col min="5389" max="5389" width="14" style="79" bestFit="1" customWidth="1"/>
    <col min="5390" max="5390" width="14.85546875" style="79" bestFit="1" customWidth="1"/>
    <col min="5391" max="5391" width="5.85546875" style="79" customWidth="1"/>
    <col min="5392" max="5392" width="14.28515625" style="79" bestFit="1" customWidth="1"/>
    <col min="5393" max="5393" width="14.140625" style="79" bestFit="1" customWidth="1"/>
    <col min="5394" max="5394" width="14" style="79" bestFit="1" customWidth="1"/>
    <col min="5395" max="5396" width="9.5703125" style="79" bestFit="1" customWidth="1"/>
    <col min="5397" max="5397" width="12.7109375" style="79" bestFit="1" customWidth="1"/>
    <col min="5398" max="5398" width="12.5703125" style="79" bestFit="1" customWidth="1"/>
    <col min="5399" max="5399" width="12.42578125" style="79" bestFit="1" customWidth="1"/>
    <col min="5400" max="5632" width="9.140625" style="79"/>
    <col min="5633" max="5633" width="7" style="79" bestFit="1" customWidth="1"/>
    <col min="5634" max="5634" width="38" style="79" bestFit="1" customWidth="1"/>
    <col min="5635" max="5635" width="9.140625" style="79" bestFit="1" customWidth="1"/>
    <col min="5636" max="5636" width="11.42578125" style="79" bestFit="1" customWidth="1"/>
    <col min="5637" max="5637" width="11.28515625" style="79" bestFit="1" customWidth="1"/>
    <col min="5638" max="5638" width="11.140625" style="79" bestFit="1" customWidth="1"/>
    <col min="5639" max="5640" width="9.28515625" style="79" bestFit="1" customWidth="1"/>
    <col min="5641" max="5641" width="7.28515625" style="79" bestFit="1" customWidth="1"/>
    <col min="5642" max="5642" width="14.5703125" style="79" bestFit="1" customWidth="1"/>
    <col min="5643" max="5643" width="16" style="79" bestFit="1" customWidth="1"/>
    <col min="5644" max="5644" width="15.85546875" style="79" bestFit="1" customWidth="1"/>
    <col min="5645" max="5645" width="14" style="79" bestFit="1" customWidth="1"/>
    <col min="5646" max="5646" width="14.85546875" style="79" bestFit="1" customWidth="1"/>
    <col min="5647" max="5647" width="5.85546875" style="79" customWidth="1"/>
    <col min="5648" max="5648" width="14.28515625" style="79" bestFit="1" customWidth="1"/>
    <col min="5649" max="5649" width="14.140625" style="79" bestFit="1" customWidth="1"/>
    <col min="5650" max="5650" width="14" style="79" bestFit="1" customWidth="1"/>
    <col min="5651" max="5652" width="9.5703125" style="79" bestFit="1" customWidth="1"/>
    <col min="5653" max="5653" width="12.7109375" style="79" bestFit="1" customWidth="1"/>
    <col min="5654" max="5654" width="12.5703125" style="79" bestFit="1" customWidth="1"/>
    <col min="5655" max="5655" width="12.42578125" style="79" bestFit="1" customWidth="1"/>
    <col min="5656" max="5888" width="9.140625" style="79"/>
    <col min="5889" max="5889" width="7" style="79" bestFit="1" customWidth="1"/>
    <col min="5890" max="5890" width="38" style="79" bestFit="1" customWidth="1"/>
    <col min="5891" max="5891" width="9.140625" style="79" bestFit="1" customWidth="1"/>
    <col min="5892" max="5892" width="11.42578125" style="79" bestFit="1" customWidth="1"/>
    <col min="5893" max="5893" width="11.28515625" style="79" bestFit="1" customWidth="1"/>
    <col min="5894" max="5894" width="11.140625" style="79" bestFit="1" customWidth="1"/>
    <col min="5895" max="5896" width="9.28515625" style="79" bestFit="1" customWidth="1"/>
    <col min="5897" max="5897" width="7.28515625" style="79" bestFit="1" customWidth="1"/>
    <col min="5898" max="5898" width="14.5703125" style="79" bestFit="1" customWidth="1"/>
    <col min="5899" max="5899" width="16" style="79" bestFit="1" customWidth="1"/>
    <col min="5900" max="5900" width="15.85546875" style="79" bestFit="1" customWidth="1"/>
    <col min="5901" max="5901" width="14" style="79" bestFit="1" customWidth="1"/>
    <col min="5902" max="5902" width="14.85546875" style="79" bestFit="1" customWidth="1"/>
    <col min="5903" max="5903" width="5.85546875" style="79" customWidth="1"/>
    <col min="5904" max="5904" width="14.28515625" style="79" bestFit="1" customWidth="1"/>
    <col min="5905" max="5905" width="14.140625" style="79" bestFit="1" customWidth="1"/>
    <col min="5906" max="5906" width="14" style="79" bestFit="1" customWidth="1"/>
    <col min="5907" max="5908" width="9.5703125" style="79" bestFit="1" customWidth="1"/>
    <col min="5909" max="5909" width="12.7109375" style="79" bestFit="1" customWidth="1"/>
    <col min="5910" max="5910" width="12.5703125" style="79" bestFit="1" customWidth="1"/>
    <col min="5911" max="5911" width="12.42578125" style="79" bestFit="1" customWidth="1"/>
    <col min="5912" max="6144" width="9.140625" style="79"/>
    <col min="6145" max="6145" width="7" style="79" bestFit="1" customWidth="1"/>
    <col min="6146" max="6146" width="38" style="79" bestFit="1" customWidth="1"/>
    <col min="6147" max="6147" width="9.140625" style="79" bestFit="1" customWidth="1"/>
    <col min="6148" max="6148" width="11.42578125" style="79" bestFit="1" customWidth="1"/>
    <col min="6149" max="6149" width="11.28515625" style="79" bestFit="1" customWidth="1"/>
    <col min="6150" max="6150" width="11.140625" style="79" bestFit="1" customWidth="1"/>
    <col min="6151" max="6152" width="9.28515625" style="79" bestFit="1" customWidth="1"/>
    <col min="6153" max="6153" width="7.28515625" style="79" bestFit="1" customWidth="1"/>
    <col min="6154" max="6154" width="14.5703125" style="79" bestFit="1" customWidth="1"/>
    <col min="6155" max="6155" width="16" style="79" bestFit="1" customWidth="1"/>
    <col min="6156" max="6156" width="15.85546875" style="79" bestFit="1" customWidth="1"/>
    <col min="6157" max="6157" width="14" style="79" bestFit="1" customWidth="1"/>
    <col min="6158" max="6158" width="14.85546875" style="79" bestFit="1" customWidth="1"/>
    <col min="6159" max="6159" width="5.85546875" style="79" customWidth="1"/>
    <col min="6160" max="6160" width="14.28515625" style="79" bestFit="1" customWidth="1"/>
    <col min="6161" max="6161" width="14.140625" style="79" bestFit="1" customWidth="1"/>
    <col min="6162" max="6162" width="14" style="79" bestFit="1" customWidth="1"/>
    <col min="6163" max="6164" width="9.5703125" style="79" bestFit="1" customWidth="1"/>
    <col min="6165" max="6165" width="12.7109375" style="79" bestFit="1" customWidth="1"/>
    <col min="6166" max="6166" width="12.5703125" style="79" bestFit="1" customWidth="1"/>
    <col min="6167" max="6167" width="12.42578125" style="79" bestFit="1" customWidth="1"/>
    <col min="6168" max="6400" width="9.140625" style="79"/>
    <col min="6401" max="6401" width="7" style="79" bestFit="1" customWidth="1"/>
    <col min="6402" max="6402" width="38" style="79" bestFit="1" customWidth="1"/>
    <col min="6403" max="6403" width="9.140625" style="79" bestFit="1" customWidth="1"/>
    <col min="6404" max="6404" width="11.42578125" style="79" bestFit="1" customWidth="1"/>
    <col min="6405" max="6405" width="11.28515625" style="79" bestFit="1" customWidth="1"/>
    <col min="6406" max="6406" width="11.140625" style="79" bestFit="1" customWidth="1"/>
    <col min="6407" max="6408" width="9.28515625" style="79" bestFit="1" customWidth="1"/>
    <col min="6409" max="6409" width="7.28515625" style="79" bestFit="1" customWidth="1"/>
    <col min="6410" max="6410" width="14.5703125" style="79" bestFit="1" customWidth="1"/>
    <col min="6411" max="6411" width="16" style="79" bestFit="1" customWidth="1"/>
    <col min="6412" max="6412" width="15.85546875" style="79" bestFit="1" customWidth="1"/>
    <col min="6413" max="6413" width="14" style="79" bestFit="1" customWidth="1"/>
    <col min="6414" max="6414" width="14.85546875" style="79" bestFit="1" customWidth="1"/>
    <col min="6415" max="6415" width="5.85546875" style="79" customWidth="1"/>
    <col min="6416" max="6416" width="14.28515625" style="79" bestFit="1" customWidth="1"/>
    <col min="6417" max="6417" width="14.140625" style="79" bestFit="1" customWidth="1"/>
    <col min="6418" max="6418" width="14" style="79" bestFit="1" customWidth="1"/>
    <col min="6419" max="6420" width="9.5703125" style="79" bestFit="1" customWidth="1"/>
    <col min="6421" max="6421" width="12.7109375" style="79" bestFit="1" customWidth="1"/>
    <col min="6422" max="6422" width="12.5703125" style="79" bestFit="1" customWidth="1"/>
    <col min="6423" max="6423" width="12.42578125" style="79" bestFit="1" customWidth="1"/>
    <col min="6424" max="6656" width="9.140625" style="79"/>
    <col min="6657" max="6657" width="7" style="79" bestFit="1" customWidth="1"/>
    <col min="6658" max="6658" width="38" style="79" bestFit="1" customWidth="1"/>
    <col min="6659" max="6659" width="9.140625" style="79" bestFit="1" customWidth="1"/>
    <col min="6660" max="6660" width="11.42578125" style="79" bestFit="1" customWidth="1"/>
    <col min="6661" max="6661" width="11.28515625" style="79" bestFit="1" customWidth="1"/>
    <col min="6662" max="6662" width="11.140625" style="79" bestFit="1" customWidth="1"/>
    <col min="6663" max="6664" width="9.28515625" style="79" bestFit="1" customWidth="1"/>
    <col min="6665" max="6665" width="7.28515625" style="79" bestFit="1" customWidth="1"/>
    <col min="6666" max="6666" width="14.5703125" style="79" bestFit="1" customWidth="1"/>
    <col min="6667" max="6667" width="16" style="79" bestFit="1" customWidth="1"/>
    <col min="6668" max="6668" width="15.85546875" style="79" bestFit="1" customWidth="1"/>
    <col min="6669" max="6669" width="14" style="79" bestFit="1" customWidth="1"/>
    <col min="6670" max="6670" width="14.85546875" style="79" bestFit="1" customWidth="1"/>
    <col min="6671" max="6671" width="5.85546875" style="79" customWidth="1"/>
    <col min="6672" max="6672" width="14.28515625" style="79" bestFit="1" customWidth="1"/>
    <col min="6673" max="6673" width="14.140625" style="79" bestFit="1" customWidth="1"/>
    <col min="6674" max="6674" width="14" style="79" bestFit="1" customWidth="1"/>
    <col min="6675" max="6676" width="9.5703125" style="79" bestFit="1" customWidth="1"/>
    <col min="6677" max="6677" width="12.7109375" style="79" bestFit="1" customWidth="1"/>
    <col min="6678" max="6678" width="12.5703125" style="79" bestFit="1" customWidth="1"/>
    <col min="6679" max="6679" width="12.42578125" style="79" bestFit="1" customWidth="1"/>
    <col min="6680" max="6912" width="9.140625" style="79"/>
    <col min="6913" max="6913" width="7" style="79" bestFit="1" customWidth="1"/>
    <col min="6914" max="6914" width="38" style="79" bestFit="1" customWidth="1"/>
    <col min="6915" max="6915" width="9.140625" style="79" bestFit="1" customWidth="1"/>
    <col min="6916" max="6916" width="11.42578125" style="79" bestFit="1" customWidth="1"/>
    <col min="6917" max="6917" width="11.28515625" style="79" bestFit="1" customWidth="1"/>
    <col min="6918" max="6918" width="11.140625" style="79" bestFit="1" customWidth="1"/>
    <col min="6919" max="6920" width="9.28515625" style="79" bestFit="1" customWidth="1"/>
    <col min="6921" max="6921" width="7.28515625" style="79" bestFit="1" customWidth="1"/>
    <col min="6922" max="6922" width="14.5703125" style="79" bestFit="1" customWidth="1"/>
    <col min="6923" max="6923" width="16" style="79" bestFit="1" customWidth="1"/>
    <col min="6924" max="6924" width="15.85546875" style="79" bestFit="1" customWidth="1"/>
    <col min="6925" max="6925" width="14" style="79" bestFit="1" customWidth="1"/>
    <col min="6926" max="6926" width="14.85546875" style="79" bestFit="1" customWidth="1"/>
    <col min="6927" max="6927" width="5.85546875" style="79" customWidth="1"/>
    <col min="6928" max="6928" width="14.28515625" style="79" bestFit="1" customWidth="1"/>
    <col min="6929" max="6929" width="14.140625" style="79" bestFit="1" customWidth="1"/>
    <col min="6930" max="6930" width="14" style="79" bestFit="1" customWidth="1"/>
    <col min="6931" max="6932" width="9.5703125" style="79" bestFit="1" customWidth="1"/>
    <col min="6933" max="6933" width="12.7109375" style="79" bestFit="1" customWidth="1"/>
    <col min="6934" max="6934" width="12.5703125" style="79" bestFit="1" customWidth="1"/>
    <col min="6935" max="6935" width="12.42578125" style="79" bestFit="1" customWidth="1"/>
    <col min="6936" max="7168" width="9.140625" style="79"/>
    <col min="7169" max="7169" width="7" style="79" bestFit="1" customWidth="1"/>
    <col min="7170" max="7170" width="38" style="79" bestFit="1" customWidth="1"/>
    <col min="7171" max="7171" width="9.140625" style="79" bestFit="1" customWidth="1"/>
    <col min="7172" max="7172" width="11.42578125" style="79" bestFit="1" customWidth="1"/>
    <col min="7173" max="7173" width="11.28515625" style="79" bestFit="1" customWidth="1"/>
    <col min="7174" max="7174" width="11.140625" style="79" bestFit="1" customWidth="1"/>
    <col min="7175" max="7176" width="9.28515625" style="79" bestFit="1" customWidth="1"/>
    <col min="7177" max="7177" width="7.28515625" style="79" bestFit="1" customWidth="1"/>
    <col min="7178" max="7178" width="14.5703125" style="79" bestFit="1" customWidth="1"/>
    <col min="7179" max="7179" width="16" style="79" bestFit="1" customWidth="1"/>
    <col min="7180" max="7180" width="15.85546875" style="79" bestFit="1" customWidth="1"/>
    <col min="7181" max="7181" width="14" style="79" bestFit="1" customWidth="1"/>
    <col min="7182" max="7182" width="14.85546875" style="79" bestFit="1" customWidth="1"/>
    <col min="7183" max="7183" width="5.85546875" style="79" customWidth="1"/>
    <col min="7184" max="7184" width="14.28515625" style="79" bestFit="1" customWidth="1"/>
    <col min="7185" max="7185" width="14.140625" style="79" bestFit="1" customWidth="1"/>
    <col min="7186" max="7186" width="14" style="79" bestFit="1" customWidth="1"/>
    <col min="7187" max="7188" width="9.5703125" style="79" bestFit="1" customWidth="1"/>
    <col min="7189" max="7189" width="12.7109375" style="79" bestFit="1" customWidth="1"/>
    <col min="7190" max="7190" width="12.5703125" style="79" bestFit="1" customWidth="1"/>
    <col min="7191" max="7191" width="12.42578125" style="79" bestFit="1" customWidth="1"/>
    <col min="7192" max="7424" width="9.140625" style="79"/>
    <col min="7425" max="7425" width="7" style="79" bestFit="1" customWidth="1"/>
    <col min="7426" max="7426" width="38" style="79" bestFit="1" customWidth="1"/>
    <col min="7427" max="7427" width="9.140625" style="79" bestFit="1" customWidth="1"/>
    <col min="7428" max="7428" width="11.42578125" style="79" bestFit="1" customWidth="1"/>
    <col min="7429" max="7429" width="11.28515625" style="79" bestFit="1" customWidth="1"/>
    <col min="7430" max="7430" width="11.140625" style="79" bestFit="1" customWidth="1"/>
    <col min="7431" max="7432" width="9.28515625" style="79" bestFit="1" customWidth="1"/>
    <col min="7433" max="7433" width="7.28515625" style="79" bestFit="1" customWidth="1"/>
    <col min="7434" max="7434" width="14.5703125" style="79" bestFit="1" customWidth="1"/>
    <col min="7435" max="7435" width="16" style="79" bestFit="1" customWidth="1"/>
    <col min="7436" max="7436" width="15.85546875" style="79" bestFit="1" customWidth="1"/>
    <col min="7437" max="7437" width="14" style="79" bestFit="1" customWidth="1"/>
    <col min="7438" max="7438" width="14.85546875" style="79" bestFit="1" customWidth="1"/>
    <col min="7439" max="7439" width="5.85546875" style="79" customWidth="1"/>
    <col min="7440" max="7440" width="14.28515625" style="79" bestFit="1" customWidth="1"/>
    <col min="7441" max="7441" width="14.140625" style="79" bestFit="1" customWidth="1"/>
    <col min="7442" max="7442" width="14" style="79" bestFit="1" customWidth="1"/>
    <col min="7443" max="7444" width="9.5703125" style="79" bestFit="1" customWidth="1"/>
    <col min="7445" max="7445" width="12.7109375" style="79" bestFit="1" customWidth="1"/>
    <col min="7446" max="7446" width="12.5703125" style="79" bestFit="1" customWidth="1"/>
    <col min="7447" max="7447" width="12.42578125" style="79" bestFit="1" customWidth="1"/>
    <col min="7448" max="7680" width="9.140625" style="79"/>
    <col min="7681" max="7681" width="7" style="79" bestFit="1" customWidth="1"/>
    <col min="7682" max="7682" width="38" style="79" bestFit="1" customWidth="1"/>
    <col min="7683" max="7683" width="9.140625" style="79" bestFit="1" customWidth="1"/>
    <col min="7684" max="7684" width="11.42578125" style="79" bestFit="1" customWidth="1"/>
    <col min="7685" max="7685" width="11.28515625" style="79" bestFit="1" customWidth="1"/>
    <col min="7686" max="7686" width="11.140625" style="79" bestFit="1" customWidth="1"/>
    <col min="7687" max="7688" width="9.28515625" style="79" bestFit="1" customWidth="1"/>
    <col min="7689" max="7689" width="7.28515625" style="79" bestFit="1" customWidth="1"/>
    <col min="7690" max="7690" width="14.5703125" style="79" bestFit="1" customWidth="1"/>
    <col min="7691" max="7691" width="16" style="79" bestFit="1" customWidth="1"/>
    <col min="7692" max="7692" width="15.85546875" style="79" bestFit="1" customWidth="1"/>
    <col min="7693" max="7693" width="14" style="79" bestFit="1" customWidth="1"/>
    <col min="7694" max="7694" width="14.85546875" style="79" bestFit="1" customWidth="1"/>
    <col min="7695" max="7695" width="5.85546875" style="79" customWidth="1"/>
    <col min="7696" max="7696" width="14.28515625" style="79" bestFit="1" customWidth="1"/>
    <col min="7697" max="7697" width="14.140625" style="79" bestFit="1" customWidth="1"/>
    <col min="7698" max="7698" width="14" style="79" bestFit="1" customWidth="1"/>
    <col min="7699" max="7700" width="9.5703125" style="79" bestFit="1" customWidth="1"/>
    <col min="7701" max="7701" width="12.7109375" style="79" bestFit="1" customWidth="1"/>
    <col min="7702" max="7702" width="12.5703125" style="79" bestFit="1" customWidth="1"/>
    <col min="7703" max="7703" width="12.42578125" style="79" bestFit="1" customWidth="1"/>
    <col min="7704" max="7936" width="9.140625" style="79"/>
    <col min="7937" max="7937" width="7" style="79" bestFit="1" customWidth="1"/>
    <col min="7938" max="7938" width="38" style="79" bestFit="1" customWidth="1"/>
    <col min="7939" max="7939" width="9.140625" style="79" bestFit="1" customWidth="1"/>
    <col min="7940" max="7940" width="11.42578125" style="79" bestFit="1" customWidth="1"/>
    <col min="7941" max="7941" width="11.28515625" style="79" bestFit="1" customWidth="1"/>
    <col min="7942" max="7942" width="11.140625" style="79" bestFit="1" customWidth="1"/>
    <col min="7943" max="7944" width="9.28515625" style="79" bestFit="1" customWidth="1"/>
    <col min="7945" max="7945" width="7.28515625" style="79" bestFit="1" customWidth="1"/>
    <col min="7946" max="7946" width="14.5703125" style="79" bestFit="1" customWidth="1"/>
    <col min="7947" max="7947" width="16" style="79" bestFit="1" customWidth="1"/>
    <col min="7948" max="7948" width="15.85546875" style="79" bestFit="1" customWidth="1"/>
    <col min="7949" max="7949" width="14" style="79" bestFit="1" customWidth="1"/>
    <col min="7950" max="7950" width="14.85546875" style="79" bestFit="1" customWidth="1"/>
    <col min="7951" max="7951" width="5.85546875" style="79" customWidth="1"/>
    <col min="7952" max="7952" width="14.28515625" style="79" bestFit="1" customWidth="1"/>
    <col min="7953" max="7953" width="14.140625" style="79" bestFit="1" customWidth="1"/>
    <col min="7954" max="7954" width="14" style="79" bestFit="1" customWidth="1"/>
    <col min="7955" max="7956" width="9.5703125" style="79" bestFit="1" customWidth="1"/>
    <col min="7957" max="7957" width="12.7109375" style="79" bestFit="1" customWidth="1"/>
    <col min="7958" max="7958" width="12.5703125" style="79" bestFit="1" customWidth="1"/>
    <col min="7959" max="7959" width="12.42578125" style="79" bestFit="1" customWidth="1"/>
    <col min="7960" max="8192" width="9.140625" style="79"/>
    <col min="8193" max="8193" width="7" style="79" bestFit="1" customWidth="1"/>
    <col min="8194" max="8194" width="38" style="79" bestFit="1" customWidth="1"/>
    <col min="8195" max="8195" width="9.140625" style="79" bestFit="1" customWidth="1"/>
    <col min="8196" max="8196" width="11.42578125" style="79" bestFit="1" customWidth="1"/>
    <col min="8197" max="8197" width="11.28515625" style="79" bestFit="1" customWidth="1"/>
    <col min="8198" max="8198" width="11.140625" style="79" bestFit="1" customWidth="1"/>
    <col min="8199" max="8200" width="9.28515625" style="79" bestFit="1" customWidth="1"/>
    <col min="8201" max="8201" width="7.28515625" style="79" bestFit="1" customWidth="1"/>
    <col min="8202" max="8202" width="14.5703125" style="79" bestFit="1" customWidth="1"/>
    <col min="8203" max="8203" width="16" style="79" bestFit="1" customWidth="1"/>
    <col min="8204" max="8204" width="15.85546875" style="79" bestFit="1" customWidth="1"/>
    <col min="8205" max="8205" width="14" style="79" bestFit="1" customWidth="1"/>
    <col min="8206" max="8206" width="14.85546875" style="79" bestFit="1" customWidth="1"/>
    <col min="8207" max="8207" width="5.85546875" style="79" customWidth="1"/>
    <col min="8208" max="8208" width="14.28515625" style="79" bestFit="1" customWidth="1"/>
    <col min="8209" max="8209" width="14.140625" style="79" bestFit="1" customWidth="1"/>
    <col min="8210" max="8210" width="14" style="79" bestFit="1" customWidth="1"/>
    <col min="8211" max="8212" width="9.5703125" style="79" bestFit="1" customWidth="1"/>
    <col min="8213" max="8213" width="12.7109375" style="79" bestFit="1" customWidth="1"/>
    <col min="8214" max="8214" width="12.5703125" style="79" bestFit="1" customWidth="1"/>
    <col min="8215" max="8215" width="12.42578125" style="79" bestFit="1" customWidth="1"/>
    <col min="8216" max="8448" width="9.140625" style="79"/>
    <col min="8449" max="8449" width="7" style="79" bestFit="1" customWidth="1"/>
    <col min="8450" max="8450" width="38" style="79" bestFit="1" customWidth="1"/>
    <col min="8451" max="8451" width="9.140625" style="79" bestFit="1" customWidth="1"/>
    <col min="8452" max="8452" width="11.42578125" style="79" bestFit="1" customWidth="1"/>
    <col min="8453" max="8453" width="11.28515625" style="79" bestFit="1" customWidth="1"/>
    <col min="8454" max="8454" width="11.140625" style="79" bestFit="1" customWidth="1"/>
    <col min="8455" max="8456" width="9.28515625" style="79" bestFit="1" customWidth="1"/>
    <col min="8457" max="8457" width="7.28515625" style="79" bestFit="1" customWidth="1"/>
    <col min="8458" max="8458" width="14.5703125" style="79" bestFit="1" customWidth="1"/>
    <col min="8459" max="8459" width="16" style="79" bestFit="1" customWidth="1"/>
    <col min="8460" max="8460" width="15.85546875" style="79" bestFit="1" customWidth="1"/>
    <col min="8461" max="8461" width="14" style="79" bestFit="1" customWidth="1"/>
    <col min="8462" max="8462" width="14.85546875" style="79" bestFit="1" customWidth="1"/>
    <col min="8463" max="8463" width="5.85546875" style="79" customWidth="1"/>
    <col min="8464" max="8464" width="14.28515625" style="79" bestFit="1" customWidth="1"/>
    <col min="8465" max="8465" width="14.140625" style="79" bestFit="1" customWidth="1"/>
    <col min="8466" max="8466" width="14" style="79" bestFit="1" customWidth="1"/>
    <col min="8467" max="8468" width="9.5703125" style="79" bestFit="1" customWidth="1"/>
    <col min="8469" max="8469" width="12.7109375" style="79" bestFit="1" customWidth="1"/>
    <col min="8470" max="8470" width="12.5703125" style="79" bestFit="1" customWidth="1"/>
    <col min="8471" max="8471" width="12.42578125" style="79" bestFit="1" customWidth="1"/>
    <col min="8472" max="8704" width="9.140625" style="79"/>
    <col min="8705" max="8705" width="7" style="79" bestFit="1" customWidth="1"/>
    <col min="8706" max="8706" width="38" style="79" bestFit="1" customWidth="1"/>
    <col min="8707" max="8707" width="9.140625" style="79" bestFit="1" customWidth="1"/>
    <col min="8708" max="8708" width="11.42578125" style="79" bestFit="1" customWidth="1"/>
    <col min="8709" max="8709" width="11.28515625" style="79" bestFit="1" customWidth="1"/>
    <col min="8710" max="8710" width="11.140625" style="79" bestFit="1" customWidth="1"/>
    <col min="8711" max="8712" width="9.28515625" style="79" bestFit="1" customWidth="1"/>
    <col min="8713" max="8713" width="7.28515625" style="79" bestFit="1" customWidth="1"/>
    <col min="8714" max="8714" width="14.5703125" style="79" bestFit="1" customWidth="1"/>
    <col min="8715" max="8715" width="16" style="79" bestFit="1" customWidth="1"/>
    <col min="8716" max="8716" width="15.85546875" style="79" bestFit="1" customWidth="1"/>
    <col min="8717" max="8717" width="14" style="79" bestFit="1" customWidth="1"/>
    <col min="8718" max="8718" width="14.85546875" style="79" bestFit="1" customWidth="1"/>
    <col min="8719" max="8719" width="5.85546875" style="79" customWidth="1"/>
    <col min="8720" max="8720" width="14.28515625" style="79" bestFit="1" customWidth="1"/>
    <col min="8721" max="8721" width="14.140625" style="79" bestFit="1" customWidth="1"/>
    <col min="8722" max="8722" width="14" style="79" bestFit="1" customWidth="1"/>
    <col min="8723" max="8724" width="9.5703125" style="79" bestFit="1" customWidth="1"/>
    <col min="8725" max="8725" width="12.7109375" style="79" bestFit="1" customWidth="1"/>
    <col min="8726" max="8726" width="12.5703125" style="79" bestFit="1" customWidth="1"/>
    <col min="8727" max="8727" width="12.42578125" style="79" bestFit="1" customWidth="1"/>
    <col min="8728" max="8960" width="9.140625" style="79"/>
    <col min="8961" max="8961" width="7" style="79" bestFit="1" customWidth="1"/>
    <col min="8962" max="8962" width="38" style="79" bestFit="1" customWidth="1"/>
    <col min="8963" max="8963" width="9.140625" style="79" bestFit="1" customWidth="1"/>
    <col min="8964" max="8964" width="11.42578125" style="79" bestFit="1" customWidth="1"/>
    <col min="8965" max="8965" width="11.28515625" style="79" bestFit="1" customWidth="1"/>
    <col min="8966" max="8966" width="11.140625" style="79" bestFit="1" customWidth="1"/>
    <col min="8967" max="8968" width="9.28515625" style="79" bestFit="1" customWidth="1"/>
    <col min="8969" max="8969" width="7.28515625" style="79" bestFit="1" customWidth="1"/>
    <col min="8970" max="8970" width="14.5703125" style="79" bestFit="1" customWidth="1"/>
    <col min="8971" max="8971" width="16" style="79" bestFit="1" customWidth="1"/>
    <col min="8972" max="8972" width="15.85546875" style="79" bestFit="1" customWidth="1"/>
    <col min="8973" max="8973" width="14" style="79" bestFit="1" customWidth="1"/>
    <col min="8974" max="8974" width="14.85546875" style="79" bestFit="1" customWidth="1"/>
    <col min="8975" max="8975" width="5.85546875" style="79" customWidth="1"/>
    <col min="8976" max="8976" width="14.28515625" style="79" bestFit="1" customWidth="1"/>
    <col min="8977" max="8977" width="14.140625" style="79" bestFit="1" customWidth="1"/>
    <col min="8978" max="8978" width="14" style="79" bestFit="1" customWidth="1"/>
    <col min="8979" max="8980" width="9.5703125" style="79" bestFit="1" customWidth="1"/>
    <col min="8981" max="8981" width="12.7109375" style="79" bestFit="1" customWidth="1"/>
    <col min="8982" max="8982" width="12.5703125" style="79" bestFit="1" customWidth="1"/>
    <col min="8983" max="8983" width="12.42578125" style="79" bestFit="1" customWidth="1"/>
    <col min="8984" max="9216" width="9.140625" style="79"/>
    <col min="9217" max="9217" width="7" style="79" bestFit="1" customWidth="1"/>
    <col min="9218" max="9218" width="38" style="79" bestFit="1" customWidth="1"/>
    <col min="9219" max="9219" width="9.140625" style="79" bestFit="1" customWidth="1"/>
    <col min="9220" max="9220" width="11.42578125" style="79" bestFit="1" customWidth="1"/>
    <col min="9221" max="9221" width="11.28515625" style="79" bestFit="1" customWidth="1"/>
    <col min="9222" max="9222" width="11.140625" style="79" bestFit="1" customWidth="1"/>
    <col min="9223" max="9224" width="9.28515625" style="79" bestFit="1" customWidth="1"/>
    <col min="9225" max="9225" width="7.28515625" style="79" bestFit="1" customWidth="1"/>
    <col min="9226" max="9226" width="14.5703125" style="79" bestFit="1" customWidth="1"/>
    <col min="9227" max="9227" width="16" style="79" bestFit="1" customWidth="1"/>
    <col min="9228" max="9228" width="15.85546875" style="79" bestFit="1" customWidth="1"/>
    <col min="9229" max="9229" width="14" style="79" bestFit="1" customWidth="1"/>
    <col min="9230" max="9230" width="14.85546875" style="79" bestFit="1" customWidth="1"/>
    <col min="9231" max="9231" width="5.85546875" style="79" customWidth="1"/>
    <col min="9232" max="9232" width="14.28515625" style="79" bestFit="1" customWidth="1"/>
    <col min="9233" max="9233" width="14.140625" style="79" bestFit="1" customWidth="1"/>
    <col min="9234" max="9234" width="14" style="79" bestFit="1" customWidth="1"/>
    <col min="9235" max="9236" width="9.5703125" style="79" bestFit="1" customWidth="1"/>
    <col min="9237" max="9237" width="12.7109375" style="79" bestFit="1" customWidth="1"/>
    <col min="9238" max="9238" width="12.5703125" style="79" bestFit="1" customWidth="1"/>
    <col min="9239" max="9239" width="12.42578125" style="79" bestFit="1" customWidth="1"/>
    <col min="9240" max="9472" width="9.140625" style="79"/>
    <col min="9473" max="9473" width="7" style="79" bestFit="1" customWidth="1"/>
    <col min="9474" max="9474" width="38" style="79" bestFit="1" customWidth="1"/>
    <col min="9475" max="9475" width="9.140625" style="79" bestFit="1" customWidth="1"/>
    <col min="9476" max="9476" width="11.42578125" style="79" bestFit="1" customWidth="1"/>
    <col min="9477" max="9477" width="11.28515625" style="79" bestFit="1" customWidth="1"/>
    <col min="9478" max="9478" width="11.140625" style="79" bestFit="1" customWidth="1"/>
    <col min="9479" max="9480" width="9.28515625" style="79" bestFit="1" customWidth="1"/>
    <col min="9481" max="9481" width="7.28515625" style="79" bestFit="1" customWidth="1"/>
    <col min="9482" max="9482" width="14.5703125" style="79" bestFit="1" customWidth="1"/>
    <col min="9483" max="9483" width="16" style="79" bestFit="1" customWidth="1"/>
    <col min="9484" max="9484" width="15.85546875" style="79" bestFit="1" customWidth="1"/>
    <col min="9485" max="9485" width="14" style="79" bestFit="1" customWidth="1"/>
    <col min="9486" max="9486" width="14.85546875" style="79" bestFit="1" customWidth="1"/>
    <col min="9487" max="9487" width="5.85546875" style="79" customWidth="1"/>
    <col min="9488" max="9488" width="14.28515625" style="79" bestFit="1" customWidth="1"/>
    <col min="9489" max="9489" width="14.140625" style="79" bestFit="1" customWidth="1"/>
    <col min="9490" max="9490" width="14" style="79" bestFit="1" customWidth="1"/>
    <col min="9491" max="9492" width="9.5703125" style="79" bestFit="1" customWidth="1"/>
    <col min="9493" max="9493" width="12.7109375" style="79" bestFit="1" customWidth="1"/>
    <col min="9494" max="9494" width="12.5703125" style="79" bestFit="1" customWidth="1"/>
    <col min="9495" max="9495" width="12.42578125" style="79" bestFit="1" customWidth="1"/>
    <col min="9496" max="9728" width="9.140625" style="79"/>
    <col min="9729" max="9729" width="7" style="79" bestFit="1" customWidth="1"/>
    <col min="9730" max="9730" width="38" style="79" bestFit="1" customWidth="1"/>
    <col min="9731" max="9731" width="9.140625" style="79" bestFit="1" customWidth="1"/>
    <col min="9732" max="9732" width="11.42578125" style="79" bestFit="1" customWidth="1"/>
    <col min="9733" max="9733" width="11.28515625" style="79" bestFit="1" customWidth="1"/>
    <col min="9734" max="9734" width="11.140625" style="79" bestFit="1" customWidth="1"/>
    <col min="9735" max="9736" width="9.28515625" style="79" bestFit="1" customWidth="1"/>
    <col min="9737" max="9737" width="7.28515625" style="79" bestFit="1" customWidth="1"/>
    <col min="9738" max="9738" width="14.5703125" style="79" bestFit="1" customWidth="1"/>
    <col min="9739" max="9739" width="16" style="79" bestFit="1" customWidth="1"/>
    <col min="9740" max="9740" width="15.85546875" style="79" bestFit="1" customWidth="1"/>
    <col min="9741" max="9741" width="14" style="79" bestFit="1" customWidth="1"/>
    <col min="9742" max="9742" width="14.85546875" style="79" bestFit="1" customWidth="1"/>
    <col min="9743" max="9743" width="5.85546875" style="79" customWidth="1"/>
    <col min="9744" max="9744" width="14.28515625" style="79" bestFit="1" customWidth="1"/>
    <col min="9745" max="9745" width="14.140625" style="79" bestFit="1" customWidth="1"/>
    <col min="9746" max="9746" width="14" style="79" bestFit="1" customWidth="1"/>
    <col min="9747" max="9748" width="9.5703125" style="79" bestFit="1" customWidth="1"/>
    <col min="9749" max="9749" width="12.7109375" style="79" bestFit="1" customWidth="1"/>
    <col min="9750" max="9750" width="12.5703125" style="79" bestFit="1" customWidth="1"/>
    <col min="9751" max="9751" width="12.42578125" style="79" bestFit="1" customWidth="1"/>
    <col min="9752" max="9984" width="9.140625" style="79"/>
    <col min="9985" max="9985" width="7" style="79" bestFit="1" customWidth="1"/>
    <col min="9986" max="9986" width="38" style="79" bestFit="1" customWidth="1"/>
    <col min="9987" max="9987" width="9.140625" style="79" bestFit="1" customWidth="1"/>
    <col min="9988" max="9988" width="11.42578125" style="79" bestFit="1" customWidth="1"/>
    <col min="9989" max="9989" width="11.28515625" style="79" bestFit="1" customWidth="1"/>
    <col min="9990" max="9990" width="11.140625" style="79" bestFit="1" customWidth="1"/>
    <col min="9991" max="9992" width="9.28515625" style="79" bestFit="1" customWidth="1"/>
    <col min="9993" max="9993" width="7.28515625" style="79" bestFit="1" customWidth="1"/>
    <col min="9994" max="9994" width="14.5703125" style="79" bestFit="1" customWidth="1"/>
    <col min="9995" max="9995" width="16" style="79" bestFit="1" customWidth="1"/>
    <col min="9996" max="9996" width="15.85546875" style="79" bestFit="1" customWidth="1"/>
    <col min="9997" max="9997" width="14" style="79" bestFit="1" customWidth="1"/>
    <col min="9998" max="9998" width="14.85546875" style="79" bestFit="1" customWidth="1"/>
    <col min="9999" max="9999" width="5.85546875" style="79" customWidth="1"/>
    <col min="10000" max="10000" width="14.28515625" style="79" bestFit="1" customWidth="1"/>
    <col min="10001" max="10001" width="14.140625" style="79" bestFit="1" customWidth="1"/>
    <col min="10002" max="10002" width="14" style="79" bestFit="1" customWidth="1"/>
    <col min="10003" max="10004" width="9.5703125" style="79" bestFit="1" customWidth="1"/>
    <col min="10005" max="10005" width="12.7109375" style="79" bestFit="1" customWidth="1"/>
    <col min="10006" max="10006" width="12.5703125" style="79" bestFit="1" customWidth="1"/>
    <col min="10007" max="10007" width="12.42578125" style="79" bestFit="1" customWidth="1"/>
    <col min="10008" max="10240" width="9.140625" style="79"/>
    <col min="10241" max="10241" width="7" style="79" bestFit="1" customWidth="1"/>
    <col min="10242" max="10242" width="38" style="79" bestFit="1" customWidth="1"/>
    <col min="10243" max="10243" width="9.140625" style="79" bestFit="1" customWidth="1"/>
    <col min="10244" max="10244" width="11.42578125" style="79" bestFit="1" customWidth="1"/>
    <col min="10245" max="10245" width="11.28515625" style="79" bestFit="1" customWidth="1"/>
    <col min="10246" max="10246" width="11.140625" style="79" bestFit="1" customWidth="1"/>
    <col min="10247" max="10248" width="9.28515625" style="79" bestFit="1" customWidth="1"/>
    <col min="10249" max="10249" width="7.28515625" style="79" bestFit="1" customWidth="1"/>
    <col min="10250" max="10250" width="14.5703125" style="79" bestFit="1" customWidth="1"/>
    <col min="10251" max="10251" width="16" style="79" bestFit="1" customWidth="1"/>
    <col min="10252" max="10252" width="15.85546875" style="79" bestFit="1" customWidth="1"/>
    <col min="10253" max="10253" width="14" style="79" bestFit="1" customWidth="1"/>
    <col min="10254" max="10254" width="14.85546875" style="79" bestFit="1" customWidth="1"/>
    <col min="10255" max="10255" width="5.85546875" style="79" customWidth="1"/>
    <col min="10256" max="10256" width="14.28515625" style="79" bestFit="1" customWidth="1"/>
    <col min="10257" max="10257" width="14.140625" style="79" bestFit="1" customWidth="1"/>
    <col min="10258" max="10258" width="14" style="79" bestFit="1" customWidth="1"/>
    <col min="10259" max="10260" width="9.5703125" style="79" bestFit="1" customWidth="1"/>
    <col min="10261" max="10261" width="12.7109375" style="79" bestFit="1" customWidth="1"/>
    <col min="10262" max="10262" width="12.5703125" style="79" bestFit="1" customWidth="1"/>
    <col min="10263" max="10263" width="12.42578125" style="79" bestFit="1" customWidth="1"/>
    <col min="10264" max="10496" width="9.140625" style="79"/>
    <col min="10497" max="10497" width="7" style="79" bestFit="1" customWidth="1"/>
    <col min="10498" max="10498" width="38" style="79" bestFit="1" customWidth="1"/>
    <col min="10499" max="10499" width="9.140625" style="79" bestFit="1" customWidth="1"/>
    <col min="10500" max="10500" width="11.42578125" style="79" bestFit="1" customWidth="1"/>
    <col min="10501" max="10501" width="11.28515625" style="79" bestFit="1" customWidth="1"/>
    <col min="10502" max="10502" width="11.140625" style="79" bestFit="1" customWidth="1"/>
    <col min="10503" max="10504" width="9.28515625" style="79" bestFit="1" customWidth="1"/>
    <col min="10505" max="10505" width="7.28515625" style="79" bestFit="1" customWidth="1"/>
    <col min="10506" max="10506" width="14.5703125" style="79" bestFit="1" customWidth="1"/>
    <col min="10507" max="10507" width="16" style="79" bestFit="1" customWidth="1"/>
    <col min="10508" max="10508" width="15.85546875" style="79" bestFit="1" customWidth="1"/>
    <col min="10509" max="10509" width="14" style="79" bestFit="1" customWidth="1"/>
    <col min="10510" max="10510" width="14.85546875" style="79" bestFit="1" customWidth="1"/>
    <col min="10511" max="10511" width="5.85546875" style="79" customWidth="1"/>
    <col min="10512" max="10512" width="14.28515625" style="79" bestFit="1" customWidth="1"/>
    <col min="10513" max="10513" width="14.140625" style="79" bestFit="1" customWidth="1"/>
    <col min="10514" max="10514" width="14" style="79" bestFit="1" customWidth="1"/>
    <col min="10515" max="10516" width="9.5703125" style="79" bestFit="1" customWidth="1"/>
    <col min="10517" max="10517" width="12.7109375" style="79" bestFit="1" customWidth="1"/>
    <col min="10518" max="10518" width="12.5703125" style="79" bestFit="1" customWidth="1"/>
    <col min="10519" max="10519" width="12.42578125" style="79" bestFit="1" customWidth="1"/>
    <col min="10520" max="10752" width="9.140625" style="79"/>
    <col min="10753" max="10753" width="7" style="79" bestFit="1" customWidth="1"/>
    <col min="10754" max="10754" width="38" style="79" bestFit="1" customWidth="1"/>
    <col min="10755" max="10755" width="9.140625" style="79" bestFit="1" customWidth="1"/>
    <col min="10756" max="10756" width="11.42578125" style="79" bestFit="1" customWidth="1"/>
    <col min="10757" max="10757" width="11.28515625" style="79" bestFit="1" customWidth="1"/>
    <col min="10758" max="10758" width="11.140625" style="79" bestFit="1" customWidth="1"/>
    <col min="10759" max="10760" width="9.28515625" style="79" bestFit="1" customWidth="1"/>
    <col min="10761" max="10761" width="7.28515625" style="79" bestFit="1" customWidth="1"/>
    <col min="10762" max="10762" width="14.5703125" style="79" bestFit="1" customWidth="1"/>
    <col min="10763" max="10763" width="16" style="79" bestFit="1" customWidth="1"/>
    <col min="10764" max="10764" width="15.85546875" style="79" bestFit="1" customWidth="1"/>
    <col min="10765" max="10765" width="14" style="79" bestFit="1" customWidth="1"/>
    <col min="10766" max="10766" width="14.85546875" style="79" bestFit="1" customWidth="1"/>
    <col min="10767" max="10767" width="5.85546875" style="79" customWidth="1"/>
    <col min="10768" max="10768" width="14.28515625" style="79" bestFit="1" customWidth="1"/>
    <col min="10769" max="10769" width="14.140625" style="79" bestFit="1" customWidth="1"/>
    <col min="10770" max="10770" width="14" style="79" bestFit="1" customWidth="1"/>
    <col min="10771" max="10772" width="9.5703125" style="79" bestFit="1" customWidth="1"/>
    <col min="10773" max="10773" width="12.7109375" style="79" bestFit="1" customWidth="1"/>
    <col min="10774" max="10774" width="12.5703125" style="79" bestFit="1" customWidth="1"/>
    <col min="10775" max="10775" width="12.42578125" style="79" bestFit="1" customWidth="1"/>
    <col min="10776" max="11008" width="9.140625" style="79"/>
    <col min="11009" max="11009" width="7" style="79" bestFit="1" customWidth="1"/>
    <col min="11010" max="11010" width="38" style="79" bestFit="1" customWidth="1"/>
    <col min="11011" max="11011" width="9.140625" style="79" bestFit="1" customWidth="1"/>
    <col min="11012" max="11012" width="11.42578125" style="79" bestFit="1" customWidth="1"/>
    <col min="11013" max="11013" width="11.28515625" style="79" bestFit="1" customWidth="1"/>
    <col min="11014" max="11014" width="11.140625" style="79" bestFit="1" customWidth="1"/>
    <col min="11015" max="11016" width="9.28515625" style="79" bestFit="1" customWidth="1"/>
    <col min="11017" max="11017" width="7.28515625" style="79" bestFit="1" customWidth="1"/>
    <col min="11018" max="11018" width="14.5703125" style="79" bestFit="1" customWidth="1"/>
    <col min="11019" max="11019" width="16" style="79" bestFit="1" customWidth="1"/>
    <col min="11020" max="11020" width="15.85546875" style="79" bestFit="1" customWidth="1"/>
    <col min="11021" max="11021" width="14" style="79" bestFit="1" customWidth="1"/>
    <col min="11022" max="11022" width="14.85546875" style="79" bestFit="1" customWidth="1"/>
    <col min="11023" max="11023" width="5.85546875" style="79" customWidth="1"/>
    <col min="11024" max="11024" width="14.28515625" style="79" bestFit="1" customWidth="1"/>
    <col min="11025" max="11025" width="14.140625" style="79" bestFit="1" customWidth="1"/>
    <col min="11026" max="11026" width="14" style="79" bestFit="1" customWidth="1"/>
    <col min="11027" max="11028" width="9.5703125" style="79" bestFit="1" customWidth="1"/>
    <col min="11029" max="11029" width="12.7109375" style="79" bestFit="1" customWidth="1"/>
    <col min="11030" max="11030" width="12.5703125" style="79" bestFit="1" customWidth="1"/>
    <col min="11031" max="11031" width="12.42578125" style="79" bestFit="1" customWidth="1"/>
    <col min="11032" max="11264" width="9.140625" style="79"/>
    <col min="11265" max="11265" width="7" style="79" bestFit="1" customWidth="1"/>
    <col min="11266" max="11266" width="38" style="79" bestFit="1" customWidth="1"/>
    <col min="11267" max="11267" width="9.140625" style="79" bestFit="1" customWidth="1"/>
    <col min="11268" max="11268" width="11.42578125" style="79" bestFit="1" customWidth="1"/>
    <col min="11269" max="11269" width="11.28515625" style="79" bestFit="1" customWidth="1"/>
    <col min="11270" max="11270" width="11.140625" style="79" bestFit="1" customWidth="1"/>
    <col min="11271" max="11272" width="9.28515625" style="79" bestFit="1" customWidth="1"/>
    <col min="11273" max="11273" width="7.28515625" style="79" bestFit="1" customWidth="1"/>
    <col min="11274" max="11274" width="14.5703125" style="79" bestFit="1" customWidth="1"/>
    <col min="11275" max="11275" width="16" style="79" bestFit="1" customWidth="1"/>
    <col min="11276" max="11276" width="15.85546875" style="79" bestFit="1" customWidth="1"/>
    <col min="11277" max="11277" width="14" style="79" bestFit="1" customWidth="1"/>
    <col min="11278" max="11278" width="14.85546875" style="79" bestFit="1" customWidth="1"/>
    <col min="11279" max="11279" width="5.85546875" style="79" customWidth="1"/>
    <col min="11280" max="11280" width="14.28515625" style="79" bestFit="1" customWidth="1"/>
    <col min="11281" max="11281" width="14.140625" style="79" bestFit="1" customWidth="1"/>
    <col min="11282" max="11282" width="14" style="79" bestFit="1" customWidth="1"/>
    <col min="11283" max="11284" width="9.5703125" style="79" bestFit="1" customWidth="1"/>
    <col min="11285" max="11285" width="12.7109375" style="79" bestFit="1" customWidth="1"/>
    <col min="11286" max="11286" width="12.5703125" style="79" bestFit="1" customWidth="1"/>
    <col min="11287" max="11287" width="12.42578125" style="79" bestFit="1" customWidth="1"/>
    <col min="11288" max="11520" width="9.140625" style="79"/>
    <col min="11521" max="11521" width="7" style="79" bestFit="1" customWidth="1"/>
    <col min="11522" max="11522" width="38" style="79" bestFit="1" customWidth="1"/>
    <col min="11523" max="11523" width="9.140625" style="79" bestFit="1" customWidth="1"/>
    <col min="11524" max="11524" width="11.42578125" style="79" bestFit="1" customWidth="1"/>
    <col min="11525" max="11525" width="11.28515625" style="79" bestFit="1" customWidth="1"/>
    <col min="11526" max="11526" width="11.140625" style="79" bestFit="1" customWidth="1"/>
    <col min="11527" max="11528" width="9.28515625" style="79" bestFit="1" customWidth="1"/>
    <col min="11529" max="11529" width="7.28515625" style="79" bestFit="1" customWidth="1"/>
    <col min="11530" max="11530" width="14.5703125" style="79" bestFit="1" customWidth="1"/>
    <col min="11531" max="11531" width="16" style="79" bestFit="1" customWidth="1"/>
    <col min="11532" max="11532" width="15.85546875" style="79" bestFit="1" customWidth="1"/>
    <col min="11533" max="11533" width="14" style="79" bestFit="1" customWidth="1"/>
    <col min="11534" max="11534" width="14.85546875" style="79" bestFit="1" customWidth="1"/>
    <col min="11535" max="11535" width="5.85546875" style="79" customWidth="1"/>
    <col min="11536" max="11536" width="14.28515625" style="79" bestFit="1" customWidth="1"/>
    <col min="11537" max="11537" width="14.140625" style="79" bestFit="1" customWidth="1"/>
    <col min="11538" max="11538" width="14" style="79" bestFit="1" customWidth="1"/>
    <col min="11539" max="11540" width="9.5703125" style="79" bestFit="1" customWidth="1"/>
    <col min="11541" max="11541" width="12.7109375" style="79" bestFit="1" customWidth="1"/>
    <col min="11542" max="11542" width="12.5703125" style="79" bestFit="1" customWidth="1"/>
    <col min="11543" max="11543" width="12.42578125" style="79" bestFit="1" customWidth="1"/>
    <col min="11544" max="11776" width="9.140625" style="79"/>
    <col min="11777" max="11777" width="7" style="79" bestFit="1" customWidth="1"/>
    <col min="11778" max="11778" width="38" style="79" bestFit="1" customWidth="1"/>
    <col min="11779" max="11779" width="9.140625" style="79" bestFit="1" customWidth="1"/>
    <col min="11780" max="11780" width="11.42578125" style="79" bestFit="1" customWidth="1"/>
    <col min="11781" max="11781" width="11.28515625" style="79" bestFit="1" customWidth="1"/>
    <col min="11782" max="11782" width="11.140625" style="79" bestFit="1" customWidth="1"/>
    <col min="11783" max="11784" width="9.28515625" style="79" bestFit="1" customWidth="1"/>
    <col min="11785" max="11785" width="7.28515625" style="79" bestFit="1" customWidth="1"/>
    <col min="11786" max="11786" width="14.5703125" style="79" bestFit="1" customWidth="1"/>
    <col min="11787" max="11787" width="16" style="79" bestFit="1" customWidth="1"/>
    <col min="11788" max="11788" width="15.85546875" style="79" bestFit="1" customWidth="1"/>
    <col min="11789" max="11789" width="14" style="79" bestFit="1" customWidth="1"/>
    <col min="11790" max="11790" width="14.85546875" style="79" bestFit="1" customWidth="1"/>
    <col min="11791" max="11791" width="5.85546875" style="79" customWidth="1"/>
    <col min="11792" max="11792" width="14.28515625" style="79" bestFit="1" customWidth="1"/>
    <col min="11793" max="11793" width="14.140625" style="79" bestFit="1" customWidth="1"/>
    <col min="11794" max="11794" width="14" style="79" bestFit="1" customWidth="1"/>
    <col min="11795" max="11796" width="9.5703125" style="79" bestFit="1" customWidth="1"/>
    <col min="11797" max="11797" width="12.7109375" style="79" bestFit="1" customWidth="1"/>
    <col min="11798" max="11798" width="12.5703125" style="79" bestFit="1" customWidth="1"/>
    <col min="11799" max="11799" width="12.42578125" style="79" bestFit="1" customWidth="1"/>
    <col min="11800" max="12032" width="9.140625" style="79"/>
    <col min="12033" max="12033" width="7" style="79" bestFit="1" customWidth="1"/>
    <col min="12034" max="12034" width="38" style="79" bestFit="1" customWidth="1"/>
    <col min="12035" max="12035" width="9.140625" style="79" bestFit="1" customWidth="1"/>
    <col min="12036" max="12036" width="11.42578125" style="79" bestFit="1" customWidth="1"/>
    <col min="12037" max="12037" width="11.28515625" style="79" bestFit="1" customWidth="1"/>
    <col min="12038" max="12038" width="11.140625" style="79" bestFit="1" customWidth="1"/>
    <col min="12039" max="12040" width="9.28515625" style="79" bestFit="1" customWidth="1"/>
    <col min="12041" max="12041" width="7.28515625" style="79" bestFit="1" customWidth="1"/>
    <col min="12042" max="12042" width="14.5703125" style="79" bestFit="1" customWidth="1"/>
    <col min="12043" max="12043" width="16" style="79" bestFit="1" customWidth="1"/>
    <col min="12044" max="12044" width="15.85546875" style="79" bestFit="1" customWidth="1"/>
    <col min="12045" max="12045" width="14" style="79" bestFit="1" customWidth="1"/>
    <col min="12046" max="12046" width="14.85546875" style="79" bestFit="1" customWidth="1"/>
    <col min="12047" max="12047" width="5.85546875" style="79" customWidth="1"/>
    <col min="12048" max="12048" width="14.28515625" style="79" bestFit="1" customWidth="1"/>
    <col min="12049" max="12049" width="14.140625" style="79" bestFit="1" customWidth="1"/>
    <col min="12050" max="12050" width="14" style="79" bestFit="1" customWidth="1"/>
    <col min="12051" max="12052" width="9.5703125" style="79" bestFit="1" customWidth="1"/>
    <col min="12053" max="12053" width="12.7109375" style="79" bestFit="1" customWidth="1"/>
    <col min="12054" max="12054" width="12.5703125" style="79" bestFit="1" customWidth="1"/>
    <col min="12055" max="12055" width="12.42578125" style="79" bestFit="1" customWidth="1"/>
    <col min="12056" max="12288" width="9.140625" style="79"/>
    <col min="12289" max="12289" width="7" style="79" bestFit="1" customWidth="1"/>
    <col min="12290" max="12290" width="38" style="79" bestFit="1" customWidth="1"/>
    <col min="12291" max="12291" width="9.140625" style="79" bestFit="1" customWidth="1"/>
    <col min="12292" max="12292" width="11.42578125" style="79" bestFit="1" customWidth="1"/>
    <col min="12293" max="12293" width="11.28515625" style="79" bestFit="1" customWidth="1"/>
    <col min="12294" max="12294" width="11.140625" style="79" bestFit="1" customWidth="1"/>
    <col min="12295" max="12296" width="9.28515625" style="79" bestFit="1" customWidth="1"/>
    <col min="12297" max="12297" width="7.28515625" style="79" bestFit="1" customWidth="1"/>
    <col min="12298" max="12298" width="14.5703125" style="79" bestFit="1" customWidth="1"/>
    <col min="12299" max="12299" width="16" style="79" bestFit="1" customWidth="1"/>
    <col min="12300" max="12300" width="15.85546875" style="79" bestFit="1" customWidth="1"/>
    <col min="12301" max="12301" width="14" style="79" bestFit="1" customWidth="1"/>
    <col min="12302" max="12302" width="14.85546875" style="79" bestFit="1" customWidth="1"/>
    <col min="12303" max="12303" width="5.85546875" style="79" customWidth="1"/>
    <col min="12304" max="12304" width="14.28515625" style="79" bestFit="1" customWidth="1"/>
    <col min="12305" max="12305" width="14.140625" style="79" bestFit="1" customWidth="1"/>
    <col min="12306" max="12306" width="14" style="79" bestFit="1" customWidth="1"/>
    <col min="12307" max="12308" width="9.5703125" style="79" bestFit="1" customWidth="1"/>
    <col min="12309" max="12309" width="12.7109375" style="79" bestFit="1" customWidth="1"/>
    <col min="12310" max="12310" width="12.5703125" style="79" bestFit="1" customWidth="1"/>
    <col min="12311" max="12311" width="12.42578125" style="79" bestFit="1" customWidth="1"/>
    <col min="12312" max="12544" width="9.140625" style="79"/>
    <col min="12545" max="12545" width="7" style="79" bestFit="1" customWidth="1"/>
    <col min="12546" max="12546" width="38" style="79" bestFit="1" customWidth="1"/>
    <col min="12547" max="12547" width="9.140625" style="79" bestFit="1" customWidth="1"/>
    <col min="12548" max="12548" width="11.42578125" style="79" bestFit="1" customWidth="1"/>
    <col min="12549" max="12549" width="11.28515625" style="79" bestFit="1" customWidth="1"/>
    <col min="12550" max="12550" width="11.140625" style="79" bestFit="1" customWidth="1"/>
    <col min="12551" max="12552" width="9.28515625" style="79" bestFit="1" customWidth="1"/>
    <col min="12553" max="12553" width="7.28515625" style="79" bestFit="1" customWidth="1"/>
    <col min="12554" max="12554" width="14.5703125" style="79" bestFit="1" customWidth="1"/>
    <col min="12555" max="12555" width="16" style="79" bestFit="1" customWidth="1"/>
    <col min="12556" max="12556" width="15.85546875" style="79" bestFit="1" customWidth="1"/>
    <col min="12557" max="12557" width="14" style="79" bestFit="1" customWidth="1"/>
    <col min="12558" max="12558" width="14.85546875" style="79" bestFit="1" customWidth="1"/>
    <col min="12559" max="12559" width="5.85546875" style="79" customWidth="1"/>
    <col min="12560" max="12560" width="14.28515625" style="79" bestFit="1" customWidth="1"/>
    <col min="12561" max="12561" width="14.140625" style="79" bestFit="1" customWidth="1"/>
    <col min="12562" max="12562" width="14" style="79" bestFit="1" customWidth="1"/>
    <col min="12563" max="12564" width="9.5703125" style="79" bestFit="1" customWidth="1"/>
    <col min="12565" max="12565" width="12.7109375" style="79" bestFit="1" customWidth="1"/>
    <col min="12566" max="12566" width="12.5703125" style="79" bestFit="1" customWidth="1"/>
    <col min="12567" max="12567" width="12.42578125" style="79" bestFit="1" customWidth="1"/>
    <col min="12568" max="12800" width="9.140625" style="79"/>
    <col min="12801" max="12801" width="7" style="79" bestFit="1" customWidth="1"/>
    <col min="12802" max="12802" width="38" style="79" bestFit="1" customWidth="1"/>
    <col min="12803" max="12803" width="9.140625" style="79" bestFit="1" customWidth="1"/>
    <col min="12804" max="12804" width="11.42578125" style="79" bestFit="1" customWidth="1"/>
    <col min="12805" max="12805" width="11.28515625" style="79" bestFit="1" customWidth="1"/>
    <col min="12806" max="12806" width="11.140625" style="79" bestFit="1" customWidth="1"/>
    <col min="12807" max="12808" width="9.28515625" style="79" bestFit="1" customWidth="1"/>
    <col min="12809" max="12809" width="7.28515625" style="79" bestFit="1" customWidth="1"/>
    <col min="12810" max="12810" width="14.5703125" style="79" bestFit="1" customWidth="1"/>
    <col min="12811" max="12811" width="16" style="79" bestFit="1" customWidth="1"/>
    <col min="12812" max="12812" width="15.85546875" style="79" bestFit="1" customWidth="1"/>
    <col min="12813" max="12813" width="14" style="79" bestFit="1" customWidth="1"/>
    <col min="12814" max="12814" width="14.85546875" style="79" bestFit="1" customWidth="1"/>
    <col min="12815" max="12815" width="5.85546875" style="79" customWidth="1"/>
    <col min="12816" max="12816" width="14.28515625" style="79" bestFit="1" customWidth="1"/>
    <col min="12817" max="12817" width="14.140625" style="79" bestFit="1" customWidth="1"/>
    <col min="12818" max="12818" width="14" style="79" bestFit="1" customWidth="1"/>
    <col min="12819" max="12820" width="9.5703125" style="79" bestFit="1" customWidth="1"/>
    <col min="12821" max="12821" width="12.7109375" style="79" bestFit="1" customWidth="1"/>
    <col min="12822" max="12822" width="12.5703125" style="79" bestFit="1" customWidth="1"/>
    <col min="12823" max="12823" width="12.42578125" style="79" bestFit="1" customWidth="1"/>
    <col min="12824" max="13056" width="9.140625" style="79"/>
    <col min="13057" max="13057" width="7" style="79" bestFit="1" customWidth="1"/>
    <col min="13058" max="13058" width="38" style="79" bestFit="1" customWidth="1"/>
    <col min="13059" max="13059" width="9.140625" style="79" bestFit="1" customWidth="1"/>
    <col min="13060" max="13060" width="11.42578125" style="79" bestFit="1" customWidth="1"/>
    <col min="13061" max="13061" width="11.28515625" style="79" bestFit="1" customWidth="1"/>
    <col min="13062" max="13062" width="11.140625" style="79" bestFit="1" customWidth="1"/>
    <col min="13063" max="13064" width="9.28515625" style="79" bestFit="1" customWidth="1"/>
    <col min="13065" max="13065" width="7.28515625" style="79" bestFit="1" customWidth="1"/>
    <col min="13066" max="13066" width="14.5703125" style="79" bestFit="1" customWidth="1"/>
    <col min="13067" max="13067" width="16" style="79" bestFit="1" customWidth="1"/>
    <col min="13068" max="13068" width="15.85546875" style="79" bestFit="1" customWidth="1"/>
    <col min="13069" max="13069" width="14" style="79" bestFit="1" customWidth="1"/>
    <col min="13070" max="13070" width="14.85546875" style="79" bestFit="1" customWidth="1"/>
    <col min="13071" max="13071" width="5.85546875" style="79" customWidth="1"/>
    <col min="13072" max="13072" width="14.28515625" style="79" bestFit="1" customWidth="1"/>
    <col min="13073" max="13073" width="14.140625" style="79" bestFit="1" customWidth="1"/>
    <col min="13074" max="13074" width="14" style="79" bestFit="1" customWidth="1"/>
    <col min="13075" max="13076" width="9.5703125" style="79" bestFit="1" customWidth="1"/>
    <col min="13077" max="13077" width="12.7109375" style="79" bestFit="1" customWidth="1"/>
    <col min="13078" max="13078" width="12.5703125" style="79" bestFit="1" customWidth="1"/>
    <col min="13079" max="13079" width="12.42578125" style="79" bestFit="1" customWidth="1"/>
    <col min="13080" max="13312" width="9.140625" style="79"/>
    <col min="13313" max="13313" width="7" style="79" bestFit="1" customWidth="1"/>
    <col min="13314" max="13314" width="38" style="79" bestFit="1" customWidth="1"/>
    <col min="13315" max="13315" width="9.140625" style="79" bestFit="1" customWidth="1"/>
    <col min="13316" max="13316" width="11.42578125" style="79" bestFit="1" customWidth="1"/>
    <col min="13317" max="13317" width="11.28515625" style="79" bestFit="1" customWidth="1"/>
    <col min="13318" max="13318" width="11.140625" style="79" bestFit="1" customWidth="1"/>
    <col min="13319" max="13320" width="9.28515625" style="79" bestFit="1" customWidth="1"/>
    <col min="13321" max="13321" width="7.28515625" style="79" bestFit="1" customWidth="1"/>
    <col min="13322" max="13322" width="14.5703125" style="79" bestFit="1" customWidth="1"/>
    <col min="13323" max="13323" width="16" style="79" bestFit="1" customWidth="1"/>
    <col min="13324" max="13324" width="15.85546875" style="79" bestFit="1" customWidth="1"/>
    <col min="13325" max="13325" width="14" style="79" bestFit="1" customWidth="1"/>
    <col min="13326" max="13326" width="14.85546875" style="79" bestFit="1" customWidth="1"/>
    <col min="13327" max="13327" width="5.85546875" style="79" customWidth="1"/>
    <col min="13328" max="13328" width="14.28515625" style="79" bestFit="1" customWidth="1"/>
    <col min="13329" max="13329" width="14.140625" style="79" bestFit="1" customWidth="1"/>
    <col min="13330" max="13330" width="14" style="79" bestFit="1" customWidth="1"/>
    <col min="13331" max="13332" width="9.5703125" style="79" bestFit="1" customWidth="1"/>
    <col min="13333" max="13333" width="12.7109375" style="79" bestFit="1" customWidth="1"/>
    <col min="13334" max="13334" width="12.5703125" style="79" bestFit="1" customWidth="1"/>
    <col min="13335" max="13335" width="12.42578125" style="79" bestFit="1" customWidth="1"/>
    <col min="13336" max="13568" width="9.140625" style="79"/>
    <col min="13569" max="13569" width="7" style="79" bestFit="1" customWidth="1"/>
    <col min="13570" max="13570" width="38" style="79" bestFit="1" customWidth="1"/>
    <col min="13571" max="13571" width="9.140625" style="79" bestFit="1" customWidth="1"/>
    <col min="13572" max="13572" width="11.42578125" style="79" bestFit="1" customWidth="1"/>
    <col min="13573" max="13573" width="11.28515625" style="79" bestFit="1" customWidth="1"/>
    <col min="13574" max="13574" width="11.140625" style="79" bestFit="1" customWidth="1"/>
    <col min="13575" max="13576" width="9.28515625" style="79" bestFit="1" customWidth="1"/>
    <col min="13577" max="13577" width="7.28515625" style="79" bestFit="1" customWidth="1"/>
    <col min="13578" max="13578" width="14.5703125" style="79" bestFit="1" customWidth="1"/>
    <col min="13579" max="13579" width="16" style="79" bestFit="1" customWidth="1"/>
    <col min="13580" max="13580" width="15.85546875" style="79" bestFit="1" customWidth="1"/>
    <col min="13581" max="13581" width="14" style="79" bestFit="1" customWidth="1"/>
    <col min="13582" max="13582" width="14.85546875" style="79" bestFit="1" customWidth="1"/>
    <col min="13583" max="13583" width="5.85546875" style="79" customWidth="1"/>
    <col min="13584" max="13584" width="14.28515625" style="79" bestFit="1" customWidth="1"/>
    <col min="13585" max="13585" width="14.140625" style="79" bestFit="1" customWidth="1"/>
    <col min="13586" max="13586" width="14" style="79" bestFit="1" customWidth="1"/>
    <col min="13587" max="13588" width="9.5703125" style="79" bestFit="1" customWidth="1"/>
    <col min="13589" max="13589" width="12.7109375" style="79" bestFit="1" customWidth="1"/>
    <col min="13590" max="13590" width="12.5703125" style="79" bestFit="1" customWidth="1"/>
    <col min="13591" max="13591" width="12.42578125" style="79" bestFit="1" customWidth="1"/>
    <col min="13592" max="13824" width="9.140625" style="79"/>
    <col min="13825" max="13825" width="7" style="79" bestFit="1" customWidth="1"/>
    <col min="13826" max="13826" width="38" style="79" bestFit="1" customWidth="1"/>
    <col min="13827" max="13827" width="9.140625" style="79" bestFit="1" customWidth="1"/>
    <col min="13828" max="13828" width="11.42578125" style="79" bestFit="1" customWidth="1"/>
    <col min="13829" max="13829" width="11.28515625" style="79" bestFit="1" customWidth="1"/>
    <col min="13830" max="13830" width="11.140625" style="79" bestFit="1" customWidth="1"/>
    <col min="13831" max="13832" width="9.28515625" style="79" bestFit="1" customWidth="1"/>
    <col min="13833" max="13833" width="7.28515625" style="79" bestFit="1" customWidth="1"/>
    <col min="13834" max="13834" width="14.5703125" style="79" bestFit="1" customWidth="1"/>
    <col min="13835" max="13835" width="16" style="79" bestFit="1" customWidth="1"/>
    <col min="13836" max="13836" width="15.85546875" style="79" bestFit="1" customWidth="1"/>
    <col min="13837" max="13837" width="14" style="79" bestFit="1" customWidth="1"/>
    <col min="13838" max="13838" width="14.85546875" style="79" bestFit="1" customWidth="1"/>
    <col min="13839" max="13839" width="5.85546875" style="79" customWidth="1"/>
    <col min="13840" max="13840" width="14.28515625" style="79" bestFit="1" customWidth="1"/>
    <col min="13841" max="13841" width="14.140625" style="79" bestFit="1" customWidth="1"/>
    <col min="13842" max="13842" width="14" style="79" bestFit="1" customWidth="1"/>
    <col min="13843" max="13844" width="9.5703125" style="79" bestFit="1" customWidth="1"/>
    <col min="13845" max="13845" width="12.7109375" style="79" bestFit="1" customWidth="1"/>
    <col min="13846" max="13846" width="12.5703125" style="79" bestFit="1" customWidth="1"/>
    <col min="13847" max="13847" width="12.42578125" style="79" bestFit="1" customWidth="1"/>
    <col min="13848" max="14080" width="9.140625" style="79"/>
    <col min="14081" max="14081" width="7" style="79" bestFit="1" customWidth="1"/>
    <col min="14082" max="14082" width="38" style="79" bestFit="1" customWidth="1"/>
    <col min="14083" max="14083" width="9.140625" style="79" bestFit="1" customWidth="1"/>
    <col min="14084" max="14084" width="11.42578125" style="79" bestFit="1" customWidth="1"/>
    <col min="14085" max="14085" width="11.28515625" style="79" bestFit="1" customWidth="1"/>
    <col min="14086" max="14086" width="11.140625" style="79" bestFit="1" customWidth="1"/>
    <col min="14087" max="14088" width="9.28515625" style="79" bestFit="1" customWidth="1"/>
    <col min="14089" max="14089" width="7.28515625" style="79" bestFit="1" customWidth="1"/>
    <col min="14090" max="14090" width="14.5703125" style="79" bestFit="1" customWidth="1"/>
    <col min="14091" max="14091" width="16" style="79" bestFit="1" customWidth="1"/>
    <col min="14092" max="14092" width="15.85546875" style="79" bestFit="1" customWidth="1"/>
    <col min="14093" max="14093" width="14" style="79" bestFit="1" customWidth="1"/>
    <col min="14094" max="14094" width="14.85546875" style="79" bestFit="1" customWidth="1"/>
    <col min="14095" max="14095" width="5.85546875" style="79" customWidth="1"/>
    <col min="14096" max="14096" width="14.28515625" style="79" bestFit="1" customWidth="1"/>
    <col min="14097" max="14097" width="14.140625" style="79" bestFit="1" customWidth="1"/>
    <col min="14098" max="14098" width="14" style="79" bestFit="1" customWidth="1"/>
    <col min="14099" max="14100" width="9.5703125" style="79" bestFit="1" customWidth="1"/>
    <col min="14101" max="14101" width="12.7109375" style="79" bestFit="1" customWidth="1"/>
    <col min="14102" max="14102" width="12.5703125" style="79" bestFit="1" customWidth="1"/>
    <col min="14103" max="14103" width="12.42578125" style="79" bestFit="1" customWidth="1"/>
    <col min="14104" max="14336" width="9.140625" style="79"/>
    <col min="14337" max="14337" width="7" style="79" bestFit="1" customWidth="1"/>
    <col min="14338" max="14338" width="38" style="79" bestFit="1" customWidth="1"/>
    <col min="14339" max="14339" width="9.140625" style="79" bestFit="1" customWidth="1"/>
    <col min="14340" max="14340" width="11.42578125" style="79" bestFit="1" customWidth="1"/>
    <col min="14341" max="14341" width="11.28515625" style="79" bestFit="1" customWidth="1"/>
    <col min="14342" max="14342" width="11.140625" style="79" bestFit="1" customWidth="1"/>
    <col min="14343" max="14344" width="9.28515625" style="79" bestFit="1" customWidth="1"/>
    <col min="14345" max="14345" width="7.28515625" style="79" bestFit="1" customWidth="1"/>
    <col min="14346" max="14346" width="14.5703125" style="79" bestFit="1" customWidth="1"/>
    <col min="14347" max="14347" width="16" style="79" bestFit="1" customWidth="1"/>
    <col min="14348" max="14348" width="15.85546875" style="79" bestFit="1" customWidth="1"/>
    <col min="14349" max="14349" width="14" style="79" bestFit="1" customWidth="1"/>
    <col min="14350" max="14350" width="14.85546875" style="79" bestFit="1" customWidth="1"/>
    <col min="14351" max="14351" width="5.85546875" style="79" customWidth="1"/>
    <col min="14352" max="14352" width="14.28515625" style="79" bestFit="1" customWidth="1"/>
    <col min="14353" max="14353" width="14.140625" style="79" bestFit="1" customWidth="1"/>
    <col min="14354" max="14354" width="14" style="79" bestFit="1" customWidth="1"/>
    <col min="14355" max="14356" width="9.5703125" style="79" bestFit="1" customWidth="1"/>
    <col min="14357" max="14357" width="12.7109375" style="79" bestFit="1" customWidth="1"/>
    <col min="14358" max="14358" width="12.5703125" style="79" bestFit="1" customWidth="1"/>
    <col min="14359" max="14359" width="12.42578125" style="79" bestFit="1" customWidth="1"/>
    <col min="14360" max="14592" width="9.140625" style="79"/>
    <col min="14593" max="14593" width="7" style="79" bestFit="1" customWidth="1"/>
    <col min="14594" max="14594" width="38" style="79" bestFit="1" customWidth="1"/>
    <col min="14595" max="14595" width="9.140625" style="79" bestFit="1" customWidth="1"/>
    <col min="14596" max="14596" width="11.42578125" style="79" bestFit="1" customWidth="1"/>
    <col min="14597" max="14597" width="11.28515625" style="79" bestFit="1" customWidth="1"/>
    <col min="14598" max="14598" width="11.140625" style="79" bestFit="1" customWidth="1"/>
    <col min="14599" max="14600" width="9.28515625" style="79" bestFit="1" customWidth="1"/>
    <col min="14601" max="14601" width="7.28515625" style="79" bestFit="1" customWidth="1"/>
    <col min="14602" max="14602" width="14.5703125" style="79" bestFit="1" customWidth="1"/>
    <col min="14603" max="14603" width="16" style="79" bestFit="1" customWidth="1"/>
    <col min="14604" max="14604" width="15.85546875" style="79" bestFit="1" customWidth="1"/>
    <col min="14605" max="14605" width="14" style="79" bestFit="1" customWidth="1"/>
    <col min="14606" max="14606" width="14.85546875" style="79" bestFit="1" customWidth="1"/>
    <col min="14607" max="14607" width="5.85546875" style="79" customWidth="1"/>
    <col min="14608" max="14608" width="14.28515625" style="79" bestFit="1" customWidth="1"/>
    <col min="14609" max="14609" width="14.140625" style="79" bestFit="1" customWidth="1"/>
    <col min="14610" max="14610" width="14" style="79" bestFit="1" customWidth="1"/>
    <col min="14611" max="14612" width="9.5703125" style="79" bestFit="1" customWidth="1"/>
    <col min="14613" max="14613" width="12.7109375" style="79" bestFit="1" customWidth="1"/>
    <col min="14614" max="14614" width="12.5703125" style="79" bestFit="1" customWidth="1"/>
    <col min="14615" max="14615" width="12.42578125" style="79" bestFit="1" customWidth="1"/>
    <col min="14616" max="14848" width="9.140625" style="79"/>
    <col min="14849" max="14849" width="7" style="79" bestFit="1" customWidth="1"/>
    <col min="14850" max="14850" width="38" style="79" bestFit="1" customWidth="1"/>
    <col min="14851" max="14851" width="9.140625" style="79" bestFit="1" customWidth="1"/>
    <col min="14852" max="14852" width="11.42578125" style="79" bestFit="1" customWidth="1"/>
    <col min="14853" max="14853" width="11.28515625" style="79" bestFit="1" customWidth="1"/>
    <col min="14854" max="14854" width="11.140625" style="79" bestFit="1" customWidth="1"/>
    <col min="14855" max="14856" width="9.28515625" style="79" bestFit="1" customWidth="1"/>
    <col min="14857" max="14857" width="7.28515625" style="79" bestFit="1" customWidth="1"/>
    <col min="14858" max="14858" width="14.5703125" style="79" bestFit="1" customWidth="1"/>
    <col min="14859" max="14859" width="16" style="79" bestFit="1" customWidth="1"/>
    <col min="14860" max="14860" width="15.85546875" style="79" bestFit="1" customWidth="1"/>
    <col min="14861" max="14861" width="14" style="79" bestFit="1" customWidth="1"/>
    <col min="14862" max="14862" width="14.85546875" style="79" bestFit="1" customWidth="1"/>
    <col min="14863" max="14863" width="5.85546875" style="79" customWidth="1"/>
    <col min="14864" max="14864" width="14.28515625" style="79" bestFit="1" customWidth="1"/>
    <col min="14865" max="14865" width="14.140625" style="79" bestFit="1" customWidth="1"/>
    <col min="14866" max="14866" width="14" style="79" bestFit="1" customWidth="1"/>
    <col min="14867" max="14868" width="9.5703125" style="79" bestFit="1" customWidth="1"/>
    <col min="14869" max="14869" width="12.7109375" style="79" bestFit="1" customWidth="1"/>
    <col min="14870" max="14870" width="12.5703125" style="79" bestFit="1" customWidth="1"/>
    <col min="14871" max="14871" width="12.42578125" style="79" bestFit="1" customWidth="1"/>
    <col min="14872" max="15104" width="9.140625" style="79"/>
    <col min="15105" max="15105" width="7" style="79" bestFit="1" customWidth="1"/>
    <col min="15106" max="15106" width="38" style="79" bestFit="1" customWidth="1"/>
    <col min="15107" max="15107" width="9.140625" style="79" bestFit="1" customWidth="1"/>
    <col min="15108" max="15108" width="11.42578125" style="79" bestFit="1" customWidth="1"/>
    <col min="15109" max="15109" width="11.28515625" style="79" bestFit="1" customWidth="1"/>
    <col min="15110" max="15110" width="11.140625" style="79" bestFit="1" customWidth="1"/>
    <col min="15111" max="15112" width="9.28515625" style="79" bestFit="1" customWidth="1"/>
    <col min="15113" max="15113" width="7.28515625" style="79" bestFit="1" customWidth="1"/>
    <col min="15114" max="15114" width="14.5703125" style="79" bestFit="1" customWidth="1"/>
    <col min="15115" max="15115" width="16" style="79" bestFit="1" customWidth="1"/>
    <col min="15116" max="15116" width="15.85546875" style="79" bestFit="1" customWidth="1"/>
    <col min="15117" max="15117" width="14" style="79" bestFit="1" customWidth="1"/>
    <col min="15118" max="15118" width="14.85546875" style="79" bestFit="1" customWidth="1"/>
    <col min="15119" max="15119" width="5.85546875" style="79" customWidth="1"/>
    <col min="15120" max="15120" width="14.28515625" style="79" bestFit="1" customWidth="1"/>
    <col min="15121" max="15121" width="14.140625" style="79" bestFit="1" customWidth="1"/>
    <col min="15122" max="15122" width="14" style="79" bestFit="1" customWidth="1"/>
    <col min="15123" max="15124" width="9.5703125" style="79" bestFit="1" customWidth="1"/>
    <col min="15125" max="15125" width="12.7109375" style="79" bestFit="1" customWidth="1"/>
    <col min="15126" max="15126" width="12.5703125" style="79" bestFit="1" customWidth="1"/>
    <col min="15127" max="15127" width="12.42578125" style="79" bestFit="1" customWidth="1"/>
    <col min="15128" max="15360" width="9.140625" style="79"/>
    <col min="15361" max="15361" width="7" style="79" bestFit="1" customWidth="1"/>
    <col min="15362" max="15362" width="38" style="79" bestFit="1" customWidth="1"/>
    <col min="15363" max="15363" width="9.140625" style="79" bestFit="1" customWidth="1"/>
    <col min="15364" max="15364" width="11.42578125" style="79" bestFit="1" customWidth="1"/>
    <col min="15365" max="15365" width="11.28515625" style="79" bestFit="1" customWidth="1"/>
    <col min="15366" max="15366" width="11.140625" style="79" bestFit="1" customWidth="1"/>
    <col min="15367" max="15368" width="9.28515625" style="79" bestFit="1" customWidth="1"/>
    <col min="15369" max="15369" width="7.28515625" style="79" bestFit="1" customWidth="1"/>
    <col min="15370" max="15370" width="14.5703125" style="79" bestFit="1" customWidth="1"/>
    <col min="15371" max="15371" width="16" style="79" bestFit="1" customWidth="1"/>
    <col min="15372" max="15372" width="15.85546875" style="79" bestFit="1" customWidth="1"/>
    <col min="15373" max="15373" width="14" style="79" bestFit="1" customWidth="1"/>
    <col min="15374" max="15374" width="14.85546875" style="79" bestFit="1" customWidth="1"/>
    <col min="15375" max="15375" width="5.85546875" style="79" customWidth="1"/>
    <col min="15376" max="15376" width="14.28515625" style="79" bestFit="1" customWidth="1"/>
    <col min="15377" max="15377" width="14.140625" style="79" bestFit="1" customWidth="1"/>
    <col min="15378" max="15378" width="14" style="79" bestFit="1" customWidth="1"/>
    <col min="15379" max="15380" width="9.5703125" style="79" bestFit="1" customWidth="1"/>
    <col min="15381" max="15381" width="12.7109375" style="79" bestFit="1" customWidth="1"/>
    <col min="15382" max="15382" width="12.5703125" style="79" bestFit="1" customWidth="1"/>
    <col min="15383" max="15383" width="12.42578125" style="79" bestFit="1" customWidth="1"/>
    <col min="15384" max="15616" width="9.140625" style="79"/>
    <col min="15617" max="15617" width="7" style="79" bestFit="1" customWidth="1"/>
    <col min="15618" max="15618" width="38" style="79" bestFit="1" customWidth="1"/>
    <col min="15619" max="15619" width="9.140625" style="79" bestFit="1" customWidth="1"/>
    <col min="15620" max="15620" width="11.42578125" style="79" bestFit="1" customWidth="1"/>
    <col min="15621" max="15621" width="11.28515625" style="79" bestFit="1" customWidth="1"/>
    <col min="15622" max="15622" width="11.140625" style="79" bestFit="1" customWidth="1"/>
    <col min="15623" max="15624" width="9.28515625" style="79" bestFit="1" customWidth="1"/>
    <col min="15625" max="15625" width="7.28515625" style="79" bestFit="1" customWidth="1"/>
    <col min="15626" max="15626" width="14.5703125" style="79" bestFit="1" customWidth="1"/>
    <col min="15627" max="15627" width="16" style="79" bestFit="1" customWidth="1"/>
    <col min="15628" max="15628" width="15.85546875" style="79" bestFit="1" customWidth="1"/>
    <col min="15629" max="15629" width="14" style="79" bestFit="1" customWidth="1"/>
    <col min="15630" max="15630" width="14.85546875" style="79" bestFit="1" customWidth="1"/>
    <col min="15631" max="15631" width="5.85546875" style="79" customWidth="1"/>
    <col min="15632" max="15632" width="14.28515625" style="79" bestFit="1" customWidth="1"/>
    <col min="15633" max="15633" width="14.140625" style="79" bestFit="1" customWidth="1"/>
    <col min="15634" max="15634" width="14" style="79" bestFit="1" customWidth="1"/>
    <col min="15635" max="15636" width="9.5703125" style="79" bestFit="1" customWidth="1"/>
    <col min="15637" max="15637" width="12.7109375" style="79" bestFit="1" customWidth="1"/>
    <col min="15638" max="15638" width="12.5703125" style="79" bestFit="1" customWidth="1"/>
    <col min="15639" max="15639" width="12.42578125" style="79" bestFit="1" customWidth="1"/>
    <col min="15640" max="15872" width="9.140625" style="79"/>
    <col min="15873" max="15873" width="7" style="79" bestFit="1" customWidth="1"/>
    <col min="15874" max="15874" width="38" style="79" bestFit="1" customWidth="1"/>
    <col min="15875" max="15875" width="9.140625" style="79" bestFit="1" customWidth="1"/>
    <col min="15876" max="15876" width="11.42578125" style="79" bestFit="1" customWidth="1"/>
    <col min="15877" max="15877" width="11.28515625" style="79" bestFit="1" customWidth="1"/>
    <col min="15878" max="15878" width="11.140625" style="79" bestFit="1" customWidth="1"/>
    <col min="15879" max="15880" width="9.28515625" style="79" bestFit="1" customWidth="1"/>
    <col min="15881" max="15881" width="7.28515625" style="79" bestFit="1" customWidth="1"/>
    <col min="15882" max="15882" width="14.5703125" style="79" bestFit="1" customWidth="1"/>
    <col min="15883" max="15883" width="16" style="79" bestFit="1" customWidth="1"/>
    <col min="15884" max="15884" width="15.85546875" style="79" bestFit="1" customWidth="1"/>
    <col min="15885" max="15885" width="14" style="79" bestFit="1" customWidth="1"/>
    <col min="15886" max="15886" width="14.85546875" style="79" bestFit="1" customWidth="1"/>
    <col min="15887" max="15887" width="5.85546875" style="79" customWidth="1"/>
    <col min="15888" max="15888" width="14.28515625" style="79" bestFit="1" customWidth="1"/>
    <col min="15889" max="15889" width="14.140625" style="79" bestFit="1" customWidth="1"/>
    <col min="15890" max="15890" width="14" style="79" bestFit="1" customWidth="1"/>
    <col min="15891" max="15892" width="9.5703125" style="79" bestFit="1" customWidth="1"/>
    <col min="15893" max="15893" width="12.7109375" style="79" bestFit="1" customWidth="1"/>
    <col min="15894" max="15894" width="12.5703125" style="79" bestFit="1" customWidth="1"/>
    <col min="15895" max="15895" width="12.42578125" style="79" bestFit="1" customWidth="1"/>
    <col min="15896" max="16128" width="9.140625" style="79"/>
    <col min="16129" max="16129" width="7" style="79" bestFit="1" customWidth="1"/>
    <col min="16130" max="16130" width="38" style="79" bestFit="1" customWidth="1"/>
    <col min="16131" max="16131" width="9.140625" style="79" bestFit="1" customWidth="1"/>
    <col min="16132" max="16132" width="11.42578125" style="79" bestFit="1" customWidth="1"/>
    <col min="16133" max="16133" width="11.28515625" style="79" bestFit="1" customWidth="1"/>
    <col min="16134" max="16134" width="11.140625" style="79" bestFit="1" customWidth="1"/>
    <col min="16135" max="16136" width="9.28515625" style="79" bestFit="1" customWidth="1"/>
    <col min="16137" max="16137" width="7.28515625" style="79" bestFit="1" customWidth="1"/>
    <col min="16138" max="16138" width="14.5703125" style="79" bestFit="1" customWidth="1"/>
    <col min="16139" max="16139" width="16" style="79" bestFit="1" customWidth="1"/>
    <col min="16140" max="16140" width="15.85546875" style="79" bestFit="1" customWidth="1"/>
    <col min="16141" max="16141" width="14" style="79" bestFit="1" customWidth="1"/>
    <col min="16142" max="16142" width="14.85546875" style="79" bestFit="1" customWidth="1"/>
    <col min="16143" max="16143" width="5.85546875" style="79" customWidth="1"/>
    <col min="16144" max="16144" width="14.28515625" style="79" bestFit="1" customWidth="1"/>
    <col min="16145" max="16145" width="14.140625" style="79" bestFit="1" customWidth="1"/>
    <col min="16146" max="16146" width="14" style="79" bestFit="1" customWidth="1"/>
    <col min="16147" max="16148" width="9.5703125" style="79" bestFit="1" customWidth="1"/>
    <col min="16149" max="16149" width="12.7109375" style="79" bestFit="1" customWidth="1"/>
    <col min="16150" max="16150" width="12.5703125" style="79" bestFit="1" customWidth="1"/>
    <col min="16151" max="16151" width="12.42578125" style="79" bestFit="1" customWidth="1"/>
    <col min="16152" max="16384" width="9.140625" style="79"/>
  </cols>
  <sheetData>
    <row r="1" spans="1:23" x14ac:dyDescent="0.2">
      <c r="A1" s="79" t="s">
        <v>460</v>
      </c>
      <c r="B1" s="79" t="s">
        <v>461</v>
      </c>
      <c r="C1" s="80" t="s">
        <v>462</v>
      </c>
      <c r="D1" s="80" t="s">
        <v>463</v>
      </c>
      <c r="E1" s="80" t="s">
        <v>464</v>
      </c>
      <c r="F1" s="80" t="s">
        <v>465</v>
      </c>
      <c r="G1" s="80" t="s">
        <v>466</v>
      </c>
      <c r="H1" s="80" t="s">
        <v>467</v>
      </c>
      <c r="I1" s="80" t="s">
        <v>468</v>
      </c>
      <c r="J1" s="80" t="s">
        <v>469</v>
      </c>
      <c r="K1" s="80" t="s">
        <v>470</v>
      </c>
      <c r="L1" s="80" t="s">
        <v>471</v>
      </c>
      <c r="M1" s="80" t="s">
        <v>472</v>
      </c>
      <c r="N1" s="80" t="s">
        <v>473</v>
      </c>
      <c r="P1" s="80" t="s">
        <v>474</v>
      </c>
      <c r="Q1" s="80" t="s">
        <v>475</v>
      </c>
      <c r="R1" s="80" t="s">
        <v>476</v>
      </c>
      <c r="S1" s="80" t="s">
        <v>477</v>
      </c>
      <c r="T1" s="80" t="s">
        <v>478</v>
      </c>
      <c r="U1" s="80" t="s">
        <v>479</v>
      </c>
      <c r="V1" s="80" t="s">
        <v>480</v>
      </c>
      <c r="W1" s="80" t="s">
        <v>481</v>
      </c>
    </row>
    <row r="2" spans="1:23" x14ac:dyDescent="0.2">
      <c r="A2" s="79" t="s">
        <v>8</v>
      </c>
      <c r="B2" s="79" t="s">
        <v>482</v>
      </c>
      <c r="C2" s="80">
        <v>9222</v>
      </c>
      <c r="D2" s="80">
        <v>167</v>
      </c>
      <c r="E2" s="80">
        <v>212</v>
      </c>
      <c r="F2" s="80">
        <v>201</v>
      </c>
      <c r="G2" s="80">
        <v>1686</v>
      </c>
      <c r="H2" s="80">
        <v>1080</v>
      </c>
      <c r="I2" s="80">
        <v>583</v>
      </c>
      <c r="J2" s="80">
        <v>781</v>
      </c>
      <c r="K2" s="80">
        <v>2275</v>
      </c>
      <c r="L2" s="80">
        <v>1081</v>
      </c>
      <c r="M2" s="80">
        <v>266</v>
      </c>
      <c r="N2" s="80">
        <v>890</v>
      </c>
      <c r="P2" s="80">
        <v>42</v>
      </c>
      <c r="Q2" s="80">
        <v>35</v>
      </c>
      <c r="R2" s="80">
        <v>35</v>
      </c>
      <c r="S2" s="80">
        <v>41</v>
      </c>
      <c r="T2" s="80">
        <v>58</v>
      </c>
      <c r="U2" s="80">
        <v>39</v>
      </c>
      <c r="V2" s="80">
        <v>198</v>
      </c>
      <c r="W2" s="80">
        <v>13</v>
      </c>
    </row>
    <row r="3" spans="1:23" x14ac:dyDescent="0.2">
      <c r="A3" s="79" t="s">
        <v>9</v>
      </c>
      <c r="B3" s="79" t="s">
        <v>483</v>
      </c>
      <c r="C3" s="80">
        <v>15921</v>
      </c>
      <c r="D3" s="80">
        <v>491</v>
      </c>
      <c r="E3" s="80">
        <v>417</v>
      </c>
      <c r="F3" s="80">
        <v>342</v>
      </c>
      <c r="G3" s="80">
        <v>2840</v>
      </c>
      <c r="H3" s="80">
        <v>1812</v>
      </c>
      <c r="I3" s="80">
        <v>1188</v>
      </c>
      <c r="J3" s="80">
        <v>1840</v>
      </c>
      <c r="K3" s="80">
        <v>3038</v>
      </c>
      <c r="L3" s="80">
        <v>2294</v>
      </c>
      <c r="M3" s="80">
        <v>580</v>
      </c>
      <c r="N3" s="80">
        <v>1079</v>
      </c>
      <c r="P3" s="80">
        <v>35</v>
      </c>
      <c r="Q3" s="80">
        <v>25</v>
      </c>
      <c r="R3" s="80">
        <v>25</v>
      </c>
      <c r="S3" s="80">
        <v>49</v>
      </c>
      <c r="T3" s="80">
        <v>128</v>
      </c>
      <c r="U3" s="80">
        <v>14</v>
      </c>
      <c r="V3" s="80">
        <v>113</v>
      </c>
      <c r="W3" s="80">
        <v>26</v>
      </c>
    </row>
    <row r="4" spans="1:23" x14ac:dyDescent="0.2">
      <c r="A4" s="79" t="s">
        <v>10</v>
      </c>
      <c r="B4" s="79" t="s">
        <v>484</v>
      </c>
      <c r="C4" s="80">
        <v>7211</v>
      </c>
      <c r="D4" s="80">
        <v>187</v>
      </c>
      <c r="E4" s="80">
        <v>267</v>
      </c>
      <c r="F4" s="80">
        <v>247</v>
      </c>
      <c r="G4" s="80">
        <v>1390</v>
      </c>
      <c r="H4" s="80">
        <v>798</v>
      </c>
      <c r="I4" s="80">
        <v>437</v>
      </c>
      <c r="J4" s="80">
        <v>688</v>
      </c>
      <c r="K4" s="80">
        <v>1542</v>
      </c>
      <c r="L4" s="80">
        <v>1056</v>
      </c>
      <c r="M4" s="80">
        <v>215</v>
      </c>
      <c r="N4" s="80">
        <v>384</v>
      </c>
      <c r="P4" s="80">
        <v>30</v>
      </c>
      <c r="Q4" s="80">
        <v>33</v>
      </c>
      <c r="R4" s="80">
        <v>32</v>
      </c>
      <c r="S4" s="80">
        <v>20</v>
      </c>
      <c r="T4" s="80">
        <v>34</v>
      </c>
      <c r="U4" s="80">
        <v>14</v>
      </c>
      <c r="V4" s="80">
        <v>76</v>
      </c>
      <c r="W4" s="80">
        <v>29</v>
      </c>
    </row>
    <row r="5" spans="1:23" x14ac:dyDescent="0.2">
      <c r="A5" s="79" t="s">
        <v>11</v>
      </c>
      <c r="B5" s="79" t="s">
        <v>485</v>
      </c>
      <c r="C5" s="80">
        <v>32974</v>
      </c>
      <c r="D5" s="80">
        <v>529</v>
      </c>
      <c r="E5" s="80">
        <v>397</v>
      </c>
      <c r="F5" s="80">
        <v>435</v>
      </c>
      <c r="G5" s="80">
        <v>7348</v>
      </c>
      <c r="H5" s="80">
        <v>4666</v>
      </c>
      <c r="I5" s="80">
        <v>3195</v>
      </c>
      <c r="J5" s="80">
        <v>4847</v>
      </c>
      <c r="K5" s="80">
        <v>7247</v>
      </c>
      <c r="L5" s="80">
        <v>2907</v>
      </c>
      <c r="M5" s="80">
        <v>309</v>
      </c>
      <c r="N5" s="80">
        <v>1094</v>
      </c>
      <c r="P5" s="80">
        <v>204</v>
      </c>
      <c r="Q5" s="80">
        <v>165</v>
      </c>
      <c r="R5" s="80">
        <v>169</v>
      </c>
      <c r="S5" s="80">
        <v>48</v>
      </c>
      <c r="T5" s="80">
        <v>86</v>
      </c>
      <c r="U5" s="80">
        <v>932</v>
      </c>
      <c r="V5" s="80">
        <v>1801</v>
      </c>
      <c r="W5" s="80">
        <v>216</v>
      </c>
    </row>
    <row r="6" spans="1:23" x14ac:dyDescent="0.2">
      <c r="A6" s="79" t="s">
        <v>12</v>
      </c>
      <c r="B6" s="79" t="s">
        <v>486</v>
      </c>
      <c r="C6" s="80">
        <v>5770</v>
      </c>
      <c r="D6" s="80">
        <v>154</v>
      </c>
      <c r="E6" s="80">
        <v>167</v>
      </c>
      <c r="F6" s="80">
        <v>160</v>
      </c>
      <c r="G6" s="80">
        <v>1164</v>
      </c>
      <c r="H6" s="80">
        <v>690</v>
      </c>
      <c r="I6" s="80">
        <v>505</v>
      </c>
      <c r="J6" s="80">
        <v>583</v>
      </c>
      <c r="K6" s="80">
        <v>990</v>
      </c>
      <c r="L6" s="80">
        <v>799</v>
      </c>
      <c r="M6" s="80">
        <v>111</v>
      </c>
      <c r="N6" s="80">
        <v>447</v>
      </c>
      <c r="P6" s="80">
        <v>18</v>
      </c>
      <c r="Q6" s="80">
        <v>17</v>
      </c>
      <c r="R6" s="80">
        <v>18</v>
      </c>
      <c r="S6" s="80">
        <v>10</v>
      </c>
      <c r="T6" s="80">
        <v>29</v>
      </c>
      <c r="U6" s="80">
        <v>14</v>
      </c>
      <c r="V6" s="80">
        <v>154</v>
      </c>
      <c r="W6" s="80">
        <v>28</v>
      </c>
    </row>
    <row r="7" spans="1:23" x14ac:dyDescent="0.2">
      <c r="A7" s="79" t="s">
        <v>13</v>
      </c>
      <c r="B7" s="79" t="s">
        <v>487</v>
      </c>
      <c r="C7" s="80">
        <v>2676</v>
      </c>
      <c r="D7" s="80">
        <v>89</v>
      </c>
      <c r="E7" s="80">
        <v>113</v>
      </c>
      <c r="F7" s="80">
        <v>90</v>
      </c>
      <c r="G7" s="80">
        <v>513</v>
      </c>
      <c r="H7" s="80">
        <v>313</v>
      </c>
      <c r="I7" s="80">
        <v>175</v>
      </c>
      <c r="J7" s="80">
        <v>274</v>
      </c>
      <c r="K7" s="80">
        <v>488</v>
      </c>
      <c r="L7" s="80">
        <v>372</v>
      </c>
      <c r="M7" s="80">
        <v>75</v>
      </c>
      <c r="N7" s="80">
        <v>174</v>
      </c>
      <c r="P7" s="80">
        <v>14</v>
      </c>
      <c r="Q7" s="80">
        <v>23</v>
      </c>
      <c r="R7" s="80">
        <v>17</v>
      </c>
      <c r="S7" s="80">
        <v>2</v>
      </c>
      <c r="T7" s="80">
        <v>2</v>
      </c>
      <c r="U7" s="80">
        <v>2</v>
      </c>
      <c r="V7" s="80">
        <v>56</v>
      </c>
      <c r="W7" s="80">
        <v>4</v>
      </c>
    </row>
    <row r="8" spans="1:23" x14ac:dyDescent="0.2">
      <c r="A8" s="79" t="s">
        <v>14</v>
      </c>
      <c r="B8" s="79" t="s">
        <v>488</v>
      </c>
      <c r="C8" s="80">
        <v>15481</v>
      </c>
      <c r="D8" s="80">
        <v>824</v>
      </c>
      <c r="E8" s="80">
        <v>351</v>
      </c>
      <c r="F8" s="80">
        <v>389</v>
      </c>
      <c r="G8" s="80">
        <v>2880</v>
      </c>
      <c r="H8" s="80">
        <v>1726</v>
      </c>
      <c r="I8" s="80">
        <v>1243</v>
      </c>
      <c r="J8" s="80">
        <v>1630</v>
      </c>
      <c r="K8" s="80">
        <v>2926</v>
      </c>
      <c r="L8" s="80">
        <v>2292</v>
      </c>
      <c r="M8" s="80">
        <v>323</v>
      </c>
      <c r="N8" s="80">
        <v>897</v>
      </c>
      <c r="P8" s="80">
        <v>78</v>
      </c>
      <c r="Q8" s="80">
        <v>245</v>
      </c>
      <c r="R8" s="80">
        <v>238</v>
      </c>
      <c r="S8" s="80">
        <v>49</v>
      </c>
      <c r="T8" s="80">
        <v>72</v>
      </c>
      <c r="U8" s="80">
        <v>108</v>
      </c>
      <c r="V8" s="80">
        <v>348</v>
      </c>
      <c r="W8" s="80">
        <v>54</v>
      </c>
    </row>
    <row r="9" spans="1:23" x14ac:dyDescent="0.2">
      <c r="A9" s="79" t="s">
        <v>15</v>
      </c>
      <c r="B9" s="79" t="s">
        <v>489</v>
      </c>
      <c r="C9" s="80">
        <v>14627</v>
      </c>
      <c r="D9" s="80">
        <v>322</v>
      </c>
      <c r="E9" s="80">
        <v>346</v>
      </c>
      <c r="F9" s="80">
        <v>124</v>
      </c>
      <c r="G9" s="80">
        <v>3145</v>
      </c>
      <c r="H9" s="80">
        <v>1917</v>
      </c>
      <c r="I9" s="80">
        <v>851</v>
      </c>
      <c r="J9" s="80">
        <v>1801</v>
      </c>
      <c r="K9" s="80">
        <v>2650</v>
      </c>
      <c r="L9" s="80">
        <v>2042</v>
      </c>
      <c r="M9" s="80">
        <v>381</v>
      </c>
      <c r="N9" s="80">
        <v>1048</v>
      </c>
      <c r="P9" s="80">
        <v>51</v>
      </c>
      <c r="Q9" s="80">
        <v>34</v>
      </c>
      <c r="R9" s="80">
        <v>47</v>
      </c>
      <c r="S9" s="80">
        <v>74</v>
      </c>
      <c r="T9" s="80">
        <v>142</v>
      </c>
      <c r="U9" s="80">
        <v>67</v>
      </c>
      <c r="V9" s="80">
        <v>144</v>
      </c>
      <c r="W9" s="80">
        <v>33</v>
      </c>
    </row>
    <row r="10" spans="1:23" x14ac:dyDescent="0.2">
      <c r="A10" s="79" t="s">
        <v>16</v>
      </c>
      <c r="B10" s="79" t="s">
        <v>490</v>
      </c>
      <c r="C10" s="80">
        <v>2760</v>
      </c>
      <c r="D10" s="80">
        <v>79</v>
      </c>
      <c r="E10" s="80">
        <v>62</v>
      </c>
      <c r="F10" s="80">
        <v>69</v>
      </c>
      <c r="G10" s="80">
        <v>571</v>
      </c>
      <c r="H10" s="80">
        <v>297</v>
      </c>
      <c r="I10" s="80">
        <v>181</v>
      </c>
      <c r="J10" s="80">
        <v>456</v>
      </c>
      <c r="K10" s="80">
        <v>440</v>
      </c>
      <c r="L10" s="80">
        <v>434</v>
      </c>
      <c r="M10" s="80">
        <v>60</v>
      </c>
      <c r="N10" s="80">
        <v>111</v>
      </c>
      <c r="P10" s="80">
        <v>6</v>
      </c>
      <c r="Q10" s="80">
        <v>12</v>
      </c>
      <c r="R10" s="80">
        <v>7</v>
      </c>
      <c r="S10" s="80">
        <v>1</v>
      </c>
      <c r="T10" s="80">
        <v>2</v>
      </c>
      <c r="U10" s="80">
        <v>10</v>
      </c>
      <c r="V10" s="80">
        <v>87</v>
      </c>
      <c r="W10" s="80">
        <v>2</v>
      </c>
    </row>
    <row r="11" spans="1:23" x14ac:dyDescent="0.2">
      <c r="A11" s="79" t="s">
        <v>17</v>
      </c>
      <c r="B11" s="79" t="s">
        <v>491</v>
      </c>
      <c r="C11" s="80">
        <v>6991</v>
      </c>
      <c r="D11" s="80">
        <v>210</v>
      </c>
      <c r="E11" s="80">
        <v>126</v>
      </c>
      <c r="F11" s="80">
        <v>131</v>
      </c>
      <c r="G11" s="80">
        <v>1525</v>
      </c>
      <c r="H11" s="80">
        <v>910</v>
      </c>
      <c r="I11" s="80">
        <v>488</v>
      </c>
      <c r="J11" s="80">
        <v>561</v>
      </c>
      <c r="K11" s="80">
        <v>1280</v>
      </c>
      <c r="L11" s="80">
        <v>915</v>
      </c>
      <c r="M11" s="80">
        <v>319</v>
      </c>
      <c r="N11" s="80">
        <v>526</v>
      </c>
      <c r="P11" s="80">
        <v>10</v>
      </c>
      <c r="Q11" s="80">
        <v>13</v>
      </c>
      <c r="R11" s="80">
        <v>11</v>
      </c>
      <c r="S11" s="80">
        <v>25</v>
      </c>
      <c r="T11" s="80">
        <v>35</v>
      </c>
      <c r="U11" s="80">
        <v>12</v>
      </c>
      <c r="V11" s="80">
        <v>781</v>
      </c>
      <c r="W11" s="80">
        <v>61</v>
      </c>
    </row>
    <row r="12" spans="1:23" x14ac:dyDescent="0.2">
      <c r="A12" s="79" t="s">
        <v>18</v>
      </c>
      <c r="B12" s="79" t="s">
        <v>492</v>
      </c>
      <c r="C12" s="80">
        <v>12494</v>
      </c>
      <c r="D12" s="80">
        <v>834</v>
      </c>
      <c r="E12" s="80">
        <v>227</v>
      </c>
      <c r="F12" s="80">
        <v>250</v>
      </c>
      <c r="G12" s="80">
        <v>2400</v>
      </c>
      <c r="H12" s="80">
        <v>1370</v>
      </c>
      <c r="I12" s="80">
        <v>808</v>
      </c>
      <c r="J12" s="80">
        <v>1244</v>
      </c>
      <c r="K12" s="80">
        <v>2081</v>
      </c>
      <c r="L12" s="80">
        <v>1558</v>
      </c>
      <c r="M12" s="80">
        <v>478</v>
      </c>
      <c r="N12" s="80">
        <v>1244</v>
      </c>
      <c r="P12" s="80">
        <v>35</v>
      </c>
      <c r="Q12" s="80">
        <v>28</v>
      </c>
      <c r="R12" s="80">
        <v>27</v>
      </c>
      <c r="S12" s="80">
        <v>36</v>
      </c>
      <c r="T12" s="80">
        <v>58</v>
      </c>
      <c r="U12" s="80">
        <v>45</v>
      </c>
      <c r="V12" s="80">
        <v>85</v>
      </c>
      <c r="W12" s="80">
        <v>29</v>
      </c>
    </row>
    <row r="13" spans="1:23" x14ac:dyDescent="0.2">
      <c r="A13" s="79" t="s">
        <v>19</v>
      </c>
      <c r="B13" s="79" t="s">
        <v>493</v>
      </c>
      <c r="C13" s="80">
        <v>7434</v>
      </c>
      <c r="D13" s="80">
        <v>142</v>
      </c>
      <c r="E13" s="80">
        <v>102</v>
      </c>
      <c r="F13" s="80">
        <v>130</v>
      </c>
      <c r="G13" s="80">
        <v>1347</v>
      </c>
      <c r="H13" s="80">
        <v>745</v>
      </c>
      <c r="I13" s="80">
        <v>601</v>
      </c>
      <c r="J13" s="80">
        <v>1019</v>
      </c>
      <c r="K13" s="80">
        <v>1290</v>
      </c>
      <c r="L13" s="80">
        <v>1372</v>
      </c>
      <c r="M13" s="80">
        <v>54</v>
      </c>
      <c r="N13" s="80">
        <v>632</v>
      </c>
      <c r="P13" s="80">
        <v>44</v>
      </c>
      <c r="Q13" s="80">
        <v>34</v>
      </c>
      <c r="R13" s="80">
        <v>33</v>
      </c>
      <c r="S13" s="80">
        <v>10</v>
      </c>
      <c r="T13" s="80">
        <v>30</v>
      </c>
      <c r="U13" s="80">
        <v>112</v>
      </c>
      <c r="V13" s="80">
        <v>84</v>
      </c>
      <c r="W13" s="80">
        <v>41</v>
      </c>
    </row>
    <row r="14" spans="1:23" x14ac:dyDescent="0.2">
      <c r="A14" s="79" t="s">
        <v>20</v>
      </c>
      <c r="B14" s="79" t="s">
        <v>494</v>
      </c>
      <c r="C14" s="80">
        <v>6015</v>
      </c>
      <c r="D14" s="80">
        <v>171</v>
      </c>
      <c r="E14" s="80">
        <v>126</v>
      </c>
      <c r="F14" s="80">
        <v>116</v>
      </c>
      <c r="G14" s="80">
        <v>1111</v>
      </c>
      <c r="H14" s="80">
        <v>569</v>
      </c>
      <c r="I14" s="80">
        <v>525</v>
      </c>
      <c r="J14" s="80">
        <v>615</v>
      </c>
      <c r="K14" s="80">
        <v>1290</v>
      </c>
      <c r="L14" s="80">
        <v>935</v>
      </c>
      <c r="M14" s="80">
        <v>142</v>
      </c>
      <c r="N14" s="80">
        <v>415</v>
      </c>
      <c r="P14" s="80">
        <v>37</v>
      </c>
      <c r="Q14" s="80">
        <v>32</v>
      </c>
      <c r="R14" s="80">
        <v>34</v>
      </c>
      <c r="S14" s="80">
        <v>14</v>
      </c>
      <c r="T14" s="80">
        <v>29</v>
      </c>
      <c r="U14" s="80">
        <v>22</v>
      </c>
      <c r="V14" s="80">
        <v>91</v>
      </c>
      <c r="W14" s="80">
        <v>25</v>
      </c>
    </row>
    <row r="15" spans="1:23" x14ac:dyDescent="0.2">
      <c r="A15" s="79" t="s">
        <v>21</v>
      </c>
      <c r="B15" s="79" t="s">
        <v>495</v>
      </c>
      <c r="C15" s="80">
        <v>9094</v>
      </c>
      <c r="D15" s="80">
        <v>166</v>
      </c>
      <c r="E15" s="80">
        <v>217</v>
      </c>
      <c r="F15" s="80">
        <v>213</v>
      </c>
      <c r="G15" s="80">
        <v>1710</v>
      </c>
      <c r="H15" s="80">
        <v>1046</v>
      </c>
      <c r="I15" s="80">
        <v>567</v>
      </c>
      <c r="J15" s="80">
        <v>914</v>
      </c>
      <c r="K15" s="80">
        <v>1666</v>
      </c>
      <c r="L15" s="80">
        <v>1280</v>
      </c>
      <c r="M15" s="80">
        <v>289</v>
      </c>
      <c r="N15" s="80">
        <v>1026</v>
      </c>
      <c r="P15" s="80">
        <v>18</v>
      </c>
      <c r="Q15" s="80">
        <v>12</v>
      </c>
      <c r="R15" s="80">
        <v>15</v>
      </c>
      <c r="S15" s="80">
        <v>29</v>
      </c>
      <c r="T15" s="80">
        <v>44</v>
      </c>
      <c r="U15" s="80">
        <v>34</v>
      </c>
      <c r="V15" s="80">
        <v>60</v>
      </c>
      <c r="W15" s="80">
        <v>14</v>
      </c>
    </row>
    <row r="16" spans="1:23" x14ac:dyDescent="0.2">
      <c r="A16" s="79" t="s">
        <v>22</v>
      </c>
      <c r="B16" s="79" t="s">
        <v>496</v>
      </c>
      <c r="C16" s="80">
        <v>13498</v>
      </c>
      <c r="D16" s="80">
        <v>699</v>
      </c>
      <c r="E16" s="80">
        <v>523</v>
      </c>
      <c r="F16" s="80">
        <v>423</v>
      </c>
      <c r="G16" s="80">
        <v>2124</v>
      </c>
      <c r="H16" s="80">
        <v>1525</v>
      </c>
      <c r="I16" s="80">
        <v>788</v>
      </c>
      <c r="J16" s="80">
        <v>1753</v>
      </c>
      <c r="K16" s="80">
        <v>2082</v>
      </c>
      <c r="L16" s="80">
        <v>2082</v>
      </c>
      <c r="M16" s="80">
        <v>410</v>
      </c>
      <c r="N16" s="80">
        <v>1089</v>
      </c>
      <c r="P16" s="80">
        <v>30</v>
      </c>
      <c r="Q16" s="80">
        <v>28</v>
      </c>
      <c r="R16" s="80">
        <v>22</v>
      </c>
      <c r="S16" s="80">
        <v>52</v>
      </c>
      <c r="T16" s="80">
        <v>86</v>
      </c>
      <c r="U16" s="80">
        <v>13</v>
      </c>
      <c r="V16" s="80">
        <v>0</v>
      </c>
      <c r="W16" s="80">
        <v>0</v>
      </c>
    </row>
    <row r="17" spans="1:23" x14ac:dyDescent="0.2">
      <c r="A17" s="79" t="s">
        <v>23</v>
      </c>
      <c r="B17" s="79" t="s">
        <v>497</v>
      </c>
      <c r="C17" s="80">
        <v>9643</v>
      </c>
      <c r="D17" s="80">
        <v>132</v>
      </c>
      <c r="E17" s="80">
        <v>232</v>
      </c>
      <c r="F17" s="80">
        <v>187</v>
      </c>
      <c r="G17" s="80">
        <v>2332</v>
      </c>
      <c r="H17" s="80">
        <v>1438</v>
      </c>
      <c r="I17" s="80">
        <v>441</v>
      </c>
      <c r="J17" s="80">
        <v>751</v>
      </c>
      <c r="K17" s="80">
        <v>1032</v>
      </c>
      <c r="L17" s="80">
        <v>1429</v>
      </c>
      <c r="M17" s="80">
        <v>524</v>
      </c>
      <c r="N17" s="80">
        <v>1145</v>
      </c>
      <c r="P17" s="80">
        <v>27</v>
      </c>
      <c r="Q17" s="80">
        <v>25</v>
      </c>
      <c r="R17" s="80">
        <v>20</v>
      </c>
      <c r="S17" s="80">
        <v>42</v>
      </c>
      <c r="T17" s="80">
        <v>74</v>
      </c>
      <c r="U17" s="80">
        <v>20</v>
      </c>
      <c r="V17" s="80">
        <v>52</v>
      </c>
      <c r="W17" s="80">
        <v>11</v>
      </c>
    </row>
    <row r="18" spans="1:23" x14ac:dyDescent="0.2">
      <c r="A18" s="79" t="s">
        <v>24</v>
      </c>
      <c r="B18" s="79" t="s">
        <v>498</v>
      </c>
      <c r="C18" s="80">
        <v>13176</v>
      </c>
      <c r="D18" s="80">
        <v>459</v>
      </c>
      <c r="E18" s="80">
        <v>278</v>
      </c>
      <c r="F18" s="80">
        <v>302</v>
      </c>
      <c r="G18" s="80">
        <v>2435</v>
      </c>
      <c r="H18" s="80">
        <v>1530</v>
      </c>
      <c r="I18" s="80">
        <v>913</v>
      </c>
      <c r="J18" s="80">
        <v>1328</v>
      </c>
      <c r="K18" s="80">
        <v>2418</v>
      </c>
      <c r="L18" s="80">
        <v>1746</v>
      </c>
      <c r="M18" s="80">
        <v>369</v>
      </c>
      <c r="N18" s="80">
        <v>1398</v>
      </c>
      <c r="P18" s="80">
        <v>60</v>
      </c>
      <c r="Q18" s="80">
        <v>48</v>
      </c>
      <c r="R18" s="80">
        <v>38</v>
      </c>
      <c r="S18" s="80">
        <v>38</v>
      </c>
      <c r="T18" s="80">
        <v>93</v>
      </c>
      <c r="U18" s="80">
        <v>26</v>
      </c>
      <c r="V18" s="80">
        <v>223</v>
      </c>
      <c r="W18" s="80">
        <v>48</v>
      </c>
    </row>
    <row r="19" spans="1:23" x14ac:dyDescent="0.2">
      <c r="A19" s="79" t="s">
        <v>25</v>
      </c>
      <c r="B19" s="79" t="s">
        <v>499</v>
      </c>
      <c r="C19" s="80">
        <v>15082</v>
      </c>
      <c r="D19" s="80">
        <v>610</v>
      </c>
      <c r="E19" s="80">
        <v>533</v>
      </c>
      <c r="F19" s="80">
        <v>443</v>
      </c>
      <c r="G19" s="80">
        <v>2975</v>
      </c>
      <c r="H19" s="80">
        <v>1824</v>
      </c>
      <c r="I19" s="80">
        <v>1099</v>
      </c>
      <c r="J19" s="80">
        <v>1702</v>
      </c>
      <c r="K19" s="80">
        <v>2260</v>
      </c>
      <c r="L19" s="80">
        <v>2109</v>
      </c>
      <c r="M19" s="80">
        <v>376</v>
      </c>
      <c r="N19" s="80">
        <v>1151</v>
      </c>
      <c r="P19" s="80">
        <v>58</v>
      </c>
      <c r="Q19" s="80">
        <v>54</v>
      </c>
      <c r="R19" s="80">
        <v>49</v>
      </c>
      <c r="S19" s="80">
        <v>40</v>
      </c>
      <c r="T19" s="80">
        <v>75</v>
      </c>
      <c r="U19" s="80">
        <v>46</v>
      </c>
      <c r="V19" s="80">
        <v>104</v>
      </c>
      <c r="W19" s="80">
        <v>30</v>
      </c>
    </row>
    <row r="20" spans="1:23" x14ac:dyDescent="0.2">
      <c r="A20" s="79" t="s">
        <v>26</v>
      </c>
      <c r="B20" s="79" t="s">
        <v>500</v>
      </c>
      <c r="C20" s="80">
        <v>7699</v>
      </c>
      <c r="D20" s="80">
        <v>303</v>
      </c>
      <c r="E20" s="80">
        <v>192</v>
      </c>
      <c r="F20" s="80">
        <v>176</v>
      </c>
      <c r="G20" s="80">
        <v>1689</v>
      </c>
      <c r="H20" s="80">
        <v>1036</v>
      </c>
      <c r="I20" s="80">
        <v>471</v>
      </c>
      <c r="J20" s="80">
        <v>843</v>
      </c>
      <c r="K20" s="80">
        <v>1087</v>
      </c>
      <c r="L20" s="80">
        <v>960</v>
      </c>
      <c r="M20" s="80">
        <v>249</v>
      </c>
      <c r="N20" s="80">
        <v>693</v>
      </c>
      <c r="P20" s="80">
        <v>35</v>
      </c>
      <c r="Q20" s="80">
        <v>33</v>
      </c>
      <c r="R20" s="80">
        <v>31</v>
      </c>
      <c r="S20" s="80">
        <v>28</v>
      </c>
      <c r="T20" s="80">
        <v>60</v>
      </c>
      <c r="U20" s="80">
        <v>32</v>
      </c>
      <c r="V20" s="80">
        <v>78</v>
      </c>
      <c r="W20" s="80">
        <v>5</v>
      </c>
    </row>
    <row r="21" spans="1:23" x14ac:dyDescent="0.2">
      <c r="A21" s="79" t="s">
        <v>27</v>
      </c>
      <c r="B21" s="79" t="s">
        <v>501</v>
      </c>
      <c r="C21" s="80">
        <v>4251</v>
      </c>
      <c r="D21" s="80">
        <v>167</v>
      </c>
      <c r="E21" s="80">
        <v>116</v>
      </c>
      <c r="F21" s="80">
        <v>119</v>
      </c>
      <c r="G21" s="80">
        <v>863</v>
      </c>
      <c r="H21" s="80">
        <v>588</v>
      </c>
      <c r="I21" s="80">
        <v>226</v>
      </c>
      <c r="J21" s="80">
        <v>341</v>
      </c>
      <c r="K21" s="80">
        <v>793</v>
      </c>
      <c r="L21" s="80">
        <v>518</v>
      </c>
      <c r="M21" s="80">
        <v>242</v>
      </c>
      <c r="N21" s="80">
        <v>278</v>
      </c>
      <c r="P21" s="80">
        <v>13</v>
      </c>
      <c r="Q21" s="80">
        <v>17</v>
      </c>
      <c r="R21" s="80">
        <v>16</v>
      </c>
      <c r="S21" s="80">
        <v>15</v>
      </c>
      <c r="T21" s="80">
        <v>30</v>
      </c>
      <c r="U21" s="80">
        <v>11</v>
      </c>
      <c r="V21" s="80">
        <v>53</v>
      </c>
      <c r="W21" s="80">
        <v>13</v>
      </c>
    </row>
    <row r="22" spans="1:23" x14ac:dyDescent="0.2">
      <c r="A22" s="79" t="s">
        <v>28</v>
      </c>
      <c r="B22" s="79" t="s">
        <v>502</v>
      </c>
      <c r="C22" s="80">
        <v>9456</v>
      </c>
      <c r="D22" s="80">
        <v>434</v>
      </c>
      <c r="E22" s="80">
        <v>233</v>
      </c>
      <c r="F22" s="80">
        <v>220</v>
      </c>
      <c r="G22" s="80">
        <v>1792</v>
      </c>
      <c r="H22" s="80">
        <v>1123</v>
      </c>
      <c r="I22" s="80">
        <v>726</v>
      </c>
      <c r="J22" s="80">
        <v>1031</v>
      </c>
      <c r="K22" s="80">
        <v>1430</v>
      </c>
      <c r="L22" s="80">
        <v>1315</v>
      </c>
      <c r="M22" s="80">
        <v>269</v>
      </c>
      <c r="N22" s="80">
        <v>883</v>
      </c>
      <c r="P22" s="80">
        <v>45</v>
      </c>
      <c r="Q22" s="80">
        <v>76</v>
      </c>
      <c r="R22" s="80">
        <v>83</v>
      </c>
      <c r="S22" s="80">
        <v>15</v>
      </c>
      <c r="T22" s="80">
        <v>32</v>
      </c>
      <c r="U22" s="80">
        <v>29</v>
      </c>
      <c r="V22" s="80">
        <v>89</v>
      </c>
      <c r="W22" s="80">
        <v>16</v>
      </c>
    </row>
    <row r="23" spans="1:23" x14ac:dyDescent="0.2">
      <c r="A23" s="79" t="s">
        <v>29</v>
      </c>
      <c r="B23" s="79" t="s">
        <v>503</v>
      </c>
      <c r="C23" s="80">
        <v>4037</v>
      </c>
      <c r="D23" s="80">
        <v>178</v>
      </c>
      <c r="E23" s="80">
        <v>120</v>
      </c>
      <c r="F23" s="80">
        <v>120</v>
      </c>
      <c r="G23" s="80">
        <v>848</v>
      </c>
      <c r="H23" s="80">
        <v>489</v>
      </c>
      <c r="I23" s="80">
        <v>307</v>
      </c>
      <c r="J23" s="80">
        <v>409</v>
      </c>
      <c r="K23" s="80">
        <v>711</v>
      </c>
      <c r="L23" s="80">
        <v>598</v>
      </c>
      <c r="M23" s="80">
        <v>73</v>
      </c>
      <c r="N23" s="80">
        <v>184</v>
      </c>
      <c r="P23" s="80">
        <v>24</v>
      </c>
      <c r="Q23" s="80">
        <v>27</v>
      </c>
      <c r="R23" s="80">
        <v>28</v>
      </c>
      <c r="S23" s="80">
        <v>4</v>
      </c>
      <c r="T23" s="80">
        <v>6</v>
      </c>
      <c r="U23" s="80">
        <v>1</v>
      </c>
      <c r="V23" s="80">
        <v>46</v>
      </c>
      <c r="W23" s="80">
        <v>9</v>
      </c>
    </row>
    <row r="24" spans="1:23" x14ac:dyDescent="0.2">
      <c r="A24" s="79" t="s">
        <v>30</v>
      </c>
      <c r="B24" s="79" t="s">
        <v>504</v>
      </c>
      <c r="C24" s="80">
        <v>84773</v>
      </c>
      <c r="D24" s="80">
        <v>2742</v>
      </c>
      <c r="E24" s="80">
        <v>2964</v>
      </c>
      <c r="F24" s="80">
        <v>2505</v>
      </c>
      <c r="G24" s="80">
        <v>16756</v>
      </c>
      <c r="H24" s="80">
        <v>10495</v>
      </c>
      <c r="I24" s="80">
        <v>6013</v>
      </c>
      <c r="J24" s="80">
        <v>9927</v>
      </c>
      <c r="K24" s="80">
        <v>10610</v>
      </c>
      <c r="L24" s="80">
        <v>10672</v>
      </c>
      <c r="M24" s="80">
        <v>1488</v>
      </c>
      <c r="N24" s="80">
        <v>10601</v>
      </c>
      <c r="P24" s="80">
        <v>163</v>
      </c>
      <c r="Q24" s="80">
        <v>139</v>
      </c>
      <c r="R24" s="80">
        <v>131</v>
      </c>
      <c r="S24" s="80">
        <v>341</v>
      </c>
      <c r="T24" s="80">
        <v>603</v>
      </c>
      <c r="U24" s="80">
        <v>1008</v>
      </c>
      <c r="V24" s="80">
        <v>1465</v>
      </c>
      <c r="W24" s="80">
        <v>674</v>
      </c>
    </row>
    <row r="25" spans="1:23" x14ac:dyDescent="0.2">
      <c r="A25" s="79" t="s">
        <v>31</v>
      </c>
      <c r="B25" s="79" t="s">
        <v>505</v>
      </c>
      <c r="C25" s="80">
        <v>15865</v>
      </c>
      <c r="D25" s="80">
        <v>381</v>
      </c>
      <c r="E25" s="80">
        <v>458</v>
      </c>
      <c r="F25" s="80">
        <v>250</v>
      </c>
      <c r="G25" s="80">
        <v>2993</v>
      </c>
      <c r="H25" s="80">
        <v>1826</v>
      </c>
      <c r="I25" s="80">
        <v>1305</v>
      </c>
      <c r="J25" s="80">
        <v>1558</v>
      </c>
      <c r="K25" s="80">
        <v>3083</v>
      </c>
      <c r="L25" s="80">
        <v>2661</v>
      </c>
      <c r="M25" s="80">
        <v>222</v>
      </c>
      <c r="N25" s="80">
        <v>1128</v>
      </c>
      <c r="P25" s="80">
        <v>108</v>
      </c>
      <c r="Q25" s="80">
        <v>128</v>
      </c>
      <c r="R25" s="80">
        <v>128</v>
      </c>
      <c r="S25" s="80">
        <v>41</v>
      </c>
      <c r="T25" s="80">
        <v>63</v>
      </c>
      <c r="U25" s="80">
        <v>104</v>
      </c>
      <c r="V25" s="80">
        <v>263</v>
      </c>
      <c r="W25" s="80">
        <v>86</v>
      </c>
    </row>
    <row r="26" spans="1:23" x14ac:dyDescent="0.2">
      <c r="A26" s="79" t="s">
        <v>32</v>
      </c>
      <c r="B26" s="79" t="s">
        <v>506</v>
      </c>
      <c r="C26" s="80">
        <v>9337</v>
      </c>
      <c r="D26" s="80">
        <v>425</v>
      </c>
      <c r="E26" s="80">
        <v>456</v>
      </c>
      <c r="F26" s="80">
        <v>374</v>
      </c>
      <c r="G26" s="80">
        <v>1712</v>
      </c>
      <c r="H26" s="80">
        <v>983</v>
      </c>
      <c r="I26" s="80">
        <v>655</v>
      </c>
      <c r="J26" s="80">
        <v>979</v>
      </c>
      <c r="K26" s="80">
        <v>1472</v>
      </c>
      <c r="L26" s="80">
        <v>1297</v>
      </c>
      <c r="M26" s="80">
        <v>71</v>
      </c>
      <c r="N26" s="80">
        <v>913</v>
      </c>
      <c r="P26" s="80">
        <v>25</v>
      </c>
      <c r="Q26" s="80">
        <v>35</v>
      </c>
      <c r="R26" s="80">
        <v>30</v>
      </c>
      <c r="S26" s="80">
        <v>36</v>
      </c>
      <c r="T26" s="80">
        <v>43</v>
      </c>
      <c r="U26" s="80">
        <v>6</v>
      </c>
      <c r="V26" s="80">
        <v>62</v>
      </c>
      <c r="W26" s="80">
        <v>18</v>
      </c>
    </row>
    <row r="27" spans="1:23" x14ac:dyDescent="0.2">
      <c r="A27" s="79" t="s">
        <v>33</v>
      </c>
      <c r="B27" s="79" t="s">
        <v>507</v>
      </c>
      <c r="C27" s="80">
        <v>84937</v>
      </c>
      <c r="D27" s="80">
        <v>2649</v>
      </c>
      <c r="E27" s="80">
        <v>2381</v>
      </c>
      <c r="F27" s="80">
        <v>1776</v>
      </c>
      <c r="G27" s="80">
        <v>15287</v>
      </c>
      <c r="H27" s="80">
        <v>9206</v>
      </c>
      <c r="I27" s="80">
        <v>5427</v>
      </c>
      <c r="J27" s="80">
        <v>9976</v>
      </c>
      <c r="K27" s="80">
        <v>17192</v>
      </c>
      <c r="L27" s="80">
        <v>13281</v>
      </c>
      <c r="M27" s="80">
        <v>868</v>
      </c>
      <c r="N27" s="80">
        <v>6894</v>
      </c>
      <c r="P27" s="80">
        <v>273</v>
      </c>
      <c r="Q27" s="80">
        <v>275</v>
      </c>
      <c r="R27" s="80">
        <v>233</v>
      </c>
      <c r="S27" s="80">
        <v>413</v>
      </c>
      <c r="T27" s="80">
        <v>595</v>
      </c>
      <c r="U27" s="80">
        <v>471</v>
      </c>
      <c r="V27" s="80">
        <v>980</v>
      </c>
      <c r="W27" s="80">
        <v>164</v>
      </c>
    </row>
    <row r="28" spans="1:23" x14ac:dyDescent="0.2">
      <c r="A28" s="79" t="s">
        <v>34</v>
      </c>
      <c r="B28" s="79" t="s">
        <v>508</v>
      </c>
      <c r="C28" s="80">
        <v>9434</v>
      </c>
      <c r="D28" s="80">
        <v>442</v>
      </c>
      <c r="E28" s="80">
        <v>242</v>
      </c>
      <c r="F28" s="80">
        <v>240</v>
      </c>
      <c r="G28" s="80">
        <v>1572</v>
      </c>
      <c r="H28" s="80">
        <v>954</v>
      </c>
      <c r="I28" s="80">
        <v>567</v>
      </c>
      <c r="J28" s="80">
        <v>912</v>
      </c>
      <c r="K28" s="80">
        <v>1836</v>
      </c>
      <c r="L28" s="80">
        <v>1868</v>
      </c>
      <c r="M28" s="80">
        <v>202</v>
      </c>
      <c r="N28" s="80">
        <v>599</v>
      </c>
      <c r="P28" s="80">
        <v>22</v>
      </c>
      <c r="Q28" s="80">
        <v>26</v>
      </c>
      <c r="R28" s="80">
        <v>25</v>
      </c>
      <c r="S28" s="80">
        <v>29</v>
      </c>
      <c r="T28" s="80">
        <v>39</v>
      </c>
      <c r="U28" s="80">
        <v>49</v>
      </c>
      <c r="V28" s="80">
        <v>63</v>
      </c>
      <c r="W28" s="80">
        <v>65</v>
      </c>
    </row>
    <row r="29" spans="1:23" x14ac:dyDescent="0.2">
      <c r="A29" s="79" t="s">
        <v>35</v>
      </c>
      <c r="B29" s="79" t="s">
        <v>509</v>
      </c>
      <c r="C29" s="80">
        <v>6883</v>
      </c>
      <c r="D29" s="80">
        <v>156</v>
      </c>
      <c r="E29" s="80">
        <v>80</v>
      </c>
      <c r="F29" s="80">
        <v>103</v>
      </c>
      <c r="G29" s="80">
        <v>1282</v>
      </c>
      <c r="H29" s="80">
        <v>838</v>
      </c>
      <c r="I29" s="80">
        <v>374</v>
      </c>
      <c r="J29" s="80">
        <v>822</v>
      </c>
      <c r="K29" s="80">
        <v>1204</v>
      </c>
      <c r="L29" s="80">
        <v>901</v>
      </c>
      <c r="M29" s="80">
        <v>280</v>
      </c>
      <c r="N29" s="80">
        <v>843</v>
      </c>
      <c r="P29" s="80">
        <v>8</v>
      </c>
      <c r="Q29" s="80">
        <v>8</v>
      </c>
      <c r="R29" s="80">
        <v>8</v>
      </c>
      <c r="S29" s="80">
        <v>21</v>
      </c>
      <c r="T29" s="80">
        <v>43</v>
      </c>
      <c r="U29" s="80">
        <v>6</v>
      </c>
      <c r="V29" s="80">
        <v>15</v>
      </c>
      <c r="W29" s="80">
        <v>5</v>
      </c>
    </row>
    <row r="30" spans="1:23" x14ac:dyDescent="0.2">
      <c r="A30" s="79" t="s">
        <v>36</v>
      </c>
      <c r="B30" s="79" t="s">
        <v>510</v>
      </c>
      <c r="C30" s="80">
        <v>6474</v>
      </c>
      <c r="D30" s="80">
        <v>357</v>
      </c>
      <c r="E30" s="80">
        <v>322</v>
      </c>
      <c r="F30" s="80">
        <v>270</v>
      </c>
      <c r="G30" s="80">
        <v>979</v>
      </c>
      <c r="H30" s="80">
        <v>668</v>
      </c>
      <c r="I30" s="80">
        <v>207</v>
      </c>
      <c r="J30" s="80">
        <v>1065</v>
      </c>
      <c r="K30" s="80">
        <v>1004</v>
      </c>
      <c r="L30" s="80">
        <v>995</v>
      </c>
      <c r="M30" s="80">
        <v>164</v>
      </c>
      <c r="N30" s="80">
        <v>443</v>
      </c>
      <c r="P30" s="80">
        <v>14</v>
      </c>
      <c r="Q30" s="80">
        <v>15</v>
      </c>
      <c r="R30" s="80">
        <v>12</v>
      </c>
      <c r="S30" s="80">
        <v>26</v>
      </c>
      <c r="T30" s="80">
        <v>48</v>
      </c>
      <c r="U30" s="80">
        <v>9</v>
      </c>
      <c r="V30" s="80">
        <v>39</v>
      </c>
      <c r="W30" s="80">
        <v>11</v>
      </c>
    </row>
    <row r="31" spans="1:23" x14ac:dyDescent="0.2">
      <c r="A31" s="79" t="s">
        <v>37</v>
      </c>
      <c r="B31" s="79" t="s">
        <v>511</v>
      </c>
      <c r="C31" s="80">
        <v>19369</v>
      </c>
      <c r="D31" s="80">
        <v>797</v>
      </c>
      <c r="E31" s="80">
        <v>797</v>
      </c>
      <c r="F31" s="80">
        <v>532</v>
      </c>
      <c r="G31" s="80">
        <v>3456</v>
      </c>
      <c r="H31" s="80">
        <v>2210</v>
      </c>
      <c r="I31" s="80">
        <v>1215</v>
      </c>
      <c r="J31" s="80">
        <v>1900</v>
      </c>
      <c r="K31" s="80">
        <v>3661</v>
      </c>
      <c r="L31" s="80">
        <v>2703</v>
      </c>
      <c r="M31" s="80">
        <v>566</v>
      </c>
      <c r="N31" s="80">
        <v>1532</v>
      </c>
      <c r="P31" s="80">
        <v>48</v>
      </c>
      <c r="Q31" s="80">
        <v>50</v>
      </c>
      <c r="R31" s="80">
        <v>42</v>
      </c>
      <c r="S31" s="80">
        <v>42</v>
      </c>
      <c r="T31" s="80">
        <v>70</v>
      </c>
      <c r="U31" s="80">
        <v>60</v>
      </c>
      <c r="V31" s="80">
        <v>690</v>
      </c>
      <c r="W31" s="80">
        <v>32</v>
      </c>
    </row>
    <row r="32" spans="1:23" x14ac:dyDescent="0.2">
      <c r="A32" s="79" t="s">
        <v>38</v>
      </c>
      <c r="B32" s="79" t="s">
        <v>512</v>
      </c>
      <c r="C32" s="80">
        <v>6388</v>
      </c>
      <c r="D32" s="80">
        <v>423</v>
      </c>
      <c r="E32" s="80">
        <v>218</v>
      </c>
      <c r="F32" s="80">
        <v>232</v>
      </c>
      <c r="G32" s="80">
        <v>1011</v>
      </c>
      <c r="H32" s="80">
        <v>625</v>
      </c>
      <c r="I32" s="80">
        <v>388</v>
      </c>
      <c r="J32" s="80">
        <v>651</v>
      </c>
      <c r="K32" s="80">
        <v>1205</v>
      </c>
      <c r="L32" s="80">
        <v>904</v>
      </c>
      <c r="M32" s="80">
        <v>249</v>
      </c>
      <c r="N32" s="80">
        <v>482</v>
      </c>
      <c r="P32" s="80">
        <v>9</v>
      </c>
      <c r="Q32" s="80">
        <v>14</v>
      </c>
      <c r="R32" s="80">
        <v>14</v>
      </c>
      <c r="S32" s="80">
        <v>23</v>
      </c>
      <c r="T32" s="80">
        <v>58</v>
      </c>
      <c r="U32" s="80">
        <v>47</v>
      </c>
      <c r="V32" s="80">
        <v>276</v>
      </c>
      <c r="W32" s="80">
        <v>7</v>
      </c>
    </row>
    <row r="33" spans="1:23" x14ac:dyDescent="0.2">
      <c r="A33" s="79" t="s">
        <v>39</v>
      </c>
      <c r="B33" s="79" t="s">
        <v>513</v>
      </c>
      <c r="C33" s="80">
        <v>9092</v>
      </c>
      <c r="D33" s="80">
        <v>398</v>
      </c>
      <c r="E33" s="80">
        <v>225</v>
      </c>
      <c r="F33" s="80">
        <v>264</v>
      </c>
      <c r="G33" s="80">
        <v>1886</v>
      </c>
      <c r="H33" s="80">
        <v>1031</v>
      </c>
      <c r="I33" s="80">
        <v>675</v>
      </c>
      <c r="J33" s="80">
        <v>802</v>
      </c>
      <c r="K33" s="80">
        <v>1386</v>
      </c>
      <c r="L33" s="80">
        <v>1392</v>
      </c>
      <c r="M33" s="80">
        <v>318</v>
      </c>
      <c r="N33" s="80">
        <v>715</v>
      </c>
      <c r="P33" s="80">
        <v>36</v>
      </c>
      <c r="Q33" s="80">
        <v>30</v>
      </c>
      <c r="R33" s="80">
        <v>33</v>
      </c>
      <c r="S33" s="80">
        <v>23</v>
      </c>
      <c r="T33" s="80">
        <v>49</v>
      </c>
      <c r="U33" s="80">
        <v>31</v>
      </c>
      <c r="V33" s="80">
        <v>130</v>
      </c>
      <c r="W33" s="80">
        <v>33</v>
      </c>
    </row>
    <row r="34" spans="1:23" x14ac:dyDescent="0.2">
      <c r="A34" s="79" t="s">
        <v>40</v>
      </c>
      <c r="B34" s="79" t="s">
        <v>514</v>
      </c>
      <c r="C34" s="80">
        <v>13777</v>
      </c>
      <c r="D34" s="80">
        <v>471</v>
      </c>
      <c r="E34" s="80">
        <v>320</v>
      </c>
      <c r="F34" s="80">
        <v>308</v>
      </c>
      <c r="G34" s="80">
        <v>2368</v>
      </c>
      <c r="H34" s="80">
        <v>1629</v>
      </c>
      <c r="I34" s="80">
        <v>982</v>
      </c>
      <c r="J34" s="80">
        <v>1737</v>
      </c>
      <c r="K34" s="80">
        <v>2108</v>
      </c>
      <c r="L34" s="80">
        <v>2601</v>
      </c>
      <c r="M34" s="80">
        <v>203</v>
      </c>
      <c r="N34" s="80">
        <v>1050</v>
      </c>
      <c r="P34" s="80">
        <v>40</v>
      </c>
      <c r="Q34" s="80">
        <v>26</v>
      </c>
      <c r="R34" s="80">
        <v>21</v>
      </c>
      <c r="S34" s="80">
        <v>35</v>
      </c>
      <c r="T34" s="80">
        <v>51</v>
      </c>
      <c r="U34" s="80">
        <v>68</v>
      </c>
      <c r="V34" s="80">
        <v>97</v>
      </c>
      <c r="W34" s="80">
        <v>94</v>
      </c>
    </row>
    <row r="35" spans="1:23" x14ac:dyDescent="0.2">
      <c r="A35" s="79" t="s">
        <v>41</v>
      </c>
      <c r="B35" s="79" t="s">
        <v>515</v>
      </c>
      <c r="C35" s="80">
        <v>22124</v>
      </c>
      <c r="D35" s="80">
        <v>356</v>
      </c>
      <c r="E35" s="80">
        <v>450</v>
      </c>
      <c r="F35" s="80">
        <v>425</v>
      </c>
      <c r="G35" s="80">
        <v>4007</v>
      </c>
      <c r="H35" s="80">
        <v>2189</v>
      </c>
      <c r="I35" s="80">
        <v>1494</v>
      </c>
      <c r="J35" s="80">
        <v>2578</v>
      </c>
      <c r="K35" s="80">
        <v>4848</v>
      </c>
      <c r="L35" s="80">
        <v>3257</v>
      </c>
      <c r="M35" s="80">
        <v>344</v>
      </c>
      <c r="N35" s="80">
        <v>2176</v>
      </c>
      <c r="P35" s="80">
        <v>29</v>
      </c>
      <c r="Q35" s="80">
        <v>53</v>
      </c>
      <c r="R35" s="80">
        <v>47</v>
      </c>
      <c r="S35" s="80">
        <v>88</v>
      </c>
      <c r="T35" s="80">
        <v>126</v>
      </c>
      <c r="U35" s="80">
        <v>39</v>
      </c>
      <c r="V35" s="80">
        <v>185</v>
      </c>
      <c r="W35" s="80">
        <v>31</v>
      </c>
    </row>
    <row r="36" spans="1:23" x14ac:dyDescent="0.2">
      <c r="A36" s="79" t="s">
        <v>42</v>
      </c>
      <c r="B36" s="79" t="s">
        <v>516</v>
      </c>
      <c r="C36" s="80">
        <v>8663</v>
      </c>
      <c r="D36" s="80">
        <v>267</v>
      </c>
      <c r="E36" s="80">
        <v>212</v>
      </c>
      <c r="F36" s="80">
        <v>243</v>
      </c>
      <c r="G36" s="80">
        <v>1590</v>
      </c>
      <c r="H36" s="80">
        <v>864</v>
      </c>
      <c r="I36" s="80">
        <v>572</v>
      </c>
      <c r="J36" s="80">
        <v>702</v>
      </c>
      <c r="K36" s="80">
        <v>1654</v>
      </c>
      <c r="L36" s="80">
        <v>1756</v>
      </c>
      <c r="M36" s="80">
        <v>332</v>
      </c>
      <c r="N36" s="80">
        <v>471</v>
      </c>
      <c r="P36" s="80">
        <v>25</v>
      </c>
      <c r="Q36" s="80">
        <v>22</v>
      </c>
      <c r="R36" s="80">
        <v>29</v>
      </c>
      <c r="S36" s="80">
        <v>28</v>
      </c>
      <c r="T36" s="80">
        <v>53</v>
      </c>
      <c r="U36" s="80">
        <v>27</v>
      </c>
      <c r="V36" s="80">
        <v>47</v>
      </c>
      <c r="W36" s="80">
        <v>29</v>
      </c>
    </row>
    <row r="37" spans="1:23" x14ac:dyDescent="0.2">
      <c r="A37" s="79" t="s">
        <v>43</v>
      </c>
      <c r="B37" s="79" t="s">
        <v>517</v>
      </c>
      <c r="C37" s="80">
        <v>3350</v>
      </c>
      <c r="D37" s="80">
        <v>70</v>
      </c>
      <c r="E37" s="80">
        <v>105</v>
      </c>
      <c r="F37" s="80">
        <v>109</v>
      </c>
      <c r="G37" s="80">
        <v>716</v>
      </c>
      <c r="H37" s="80">
        <v>380</v>
      </c>
      <c r="I37" s="80">
        <v>228</v>
      </c>
      <c r="J37" s="80">
        <v>332</v>
      </c>
      <c r="K37" s="80">
        <v>444</v>
      </c>
      <c r="L37" s="80">
        <v>428</v>
      </c>
      <c r="M37" s="80">
        <v>209</v>
      </c>
      <c r="N37" s="80">
        <v>329</v>
      </c>
      <c r="P37" s="80">
        <v>9</v>
      </c>
      <c r="Q37" s="80">
        <v>14</v>
      </c>
      <c r="R37" s="80">
        <v>11</v>
      </c>
      <c r="S37" s="80">
        <v>5</v>
      </c>
      <c r="T37" s="80">
        <v>24</v>
      </c>
      <c r="U37" s="80">
        <v>25</v>
      </c>
      <c r="V37" s="80">
        <v>60</v>
      </c>
      <c r="W37" s="80">
        <v>6</v>
      </c>
    </row>
    <row r="38" spans="1:23" x14ac:dyDescent="0.2">
      <c r="A38" s="79" t="s">
        <v>44</v>
      </c>
      <c r="B38" s="79" t="s">
        <v>518</v>
      </c>
      <c r="C38" s="80">
        <v>7417</v>
      </c>
      <c r="D38" s="80">
        <v>237</v>
      </c>
      <c r="E38" s="80">
        <v>161</v>
      </c>
      <c r="F38" s="80">
        <v>156</v>
      </c>
      <c r="G38" s="80">
        <v>1273</v>
      </c>
      <c r="H38" s="80">
        <v>688</v>
      </c>
      <c r="I38" s="80">
        <v>427</v>
      </c>
      <c r="J38" s="80">
        <v>574</v>
      </c>
      <c r="K38" s="80">
        <v>1506</v>
      </c>
      <c r="L38" s="80">
        <v>1616</v>
      </c>
      <c r="M38" s="80">
        <v>190</v>
      </c>
      <c r="N38" s="80">
        <v>589</v>
      </c>
      <c r="P38" s="80">
        <v>30</v>
      </c>
      <c r="Q38" s="80">
        <v>25</v>
      </c>
      <c r="R38" s="80">
        <v>27</v>
      </c>
      <c r="S38" s="80">
        <v>23</v>
      </c>
      <c r="T38" s="80">
        <v>26</v>
      </c>
      <c r="U38" s="80">
        <v>20</v>
      </c>
      <c r="V38" s="80">
        <v>66</v>
      </c>
      <c r="W38" s="80">
        <v>29</v>
      </c>
    </row>
    <row r="39" spans="1:23" x14ac:dyDescent="0.2">
      <c r="A39" s="79" t="s">
        <v>45</v>
      </c>
      <c r="B39" s="79" t="s">
        <v>519</v>
      </c>
      <c r="C39" s="80">
        <v>5643</v>
      </c>
      <c r="D39" s="80">
        <v>111</v>
      </c>
      <c r="E39" s="80">
        <v>49</v>
      </c>
      <c r="F39" s="80">
        <v>52</v>
      </c>
      <c r="G39" s="80">
        <v>1251</v>
      </c>
      <c r="H39" s="80">
        <v>753</v>
      </c>
      <c r="I39" s="80">
        <v>390</v>
      </c>
      <c r="J39" s="80">
        <v>505</v>
      </c>
      <c r="K39" s="80">
        <v>881</v>
      </c>
      <c r="L39" s="80">
        <v>826</v>
      </c>
      <c r="M39" s="80">
        <v>179</v>
      </c>
      <c r="N39" s="80">
        <v>646</v>
      </c>
      <c r="P39" s="80">
        <v>9</v>
      </c>
      <c r="Q39" s="80">
        <v>4</v>
      </c>
      <c r="R39" s="80">
        <v>4</v>
      </c>
      <c r="S39" s="80">
        <v>42</v>
      </c>
      <c r="T39" s="80">
        <v>73</v>
      </c>
      <c r="U39" s="80">
        <v>12</v>
      </c>
      <c r="V39" s="80">
        <v>76</v>
      </c>
      <c r="W39" s="80">
        <v>8</v>
      </c>
    </row>
    <row r="40" spans="1:23" x14ac:dyDescent="0.2">
      <c r="A40" s="79" t="s">
        <v>46</v>
      </c>
      <c r="B40" s="79" t="s">
        <v>520</v>
      </c>
      <c r="C40" s="80">
        <v>100306</v>
      </c>
      <c r="D40" s="80">
        <v>3052</v>
      </c>
      <c r="E40" s="80">
        <v>2937</v>
      </c>
      <c r="F40" s="80">
        <v>2749</v>
      </c>
      <c r="G40" s="80">
        <v>16721</v>
      </c>
      <c r="H40" s="80">
        <v>10489</v>
      </c>
      <c r="I40" s="80">
        <v>5358</v>
      </c>
      <c r="J40" s="80">
        <v>11024</v>
      </c>
      <c r="K40" s="80">
        <v>20130</v>
      </c>
      <c r="L40" s="80">
        <v>16410</v>
      </c>
      <c r="M40" s="80">
        <v>1491</v>
      </c>
      <c r="N40" s="80">
        <v>9945</v>
      </c>
      <c r="P40" s="80">
        <v>372</v>
      </c>
      <c r="Q40" s="80">
        <v>404</v>
      </c>
      <c r="R40" s="80">
        <v>376</v>
      </c>
      <c r="S40" s="80">
        <v>545</v>
      </c>
      <c r="T40" s="80">
        <v>783</v>
      </c>
      <c r="U40" s="80">
        <v>560</v>
      </c>
      <c r="V40" s="80">
        <v>1382</v>
      </c>
      <c r="W40" s="80">
        <v>444</v>
      </c>
    </row>
    <row r="41" spans="1:23" x14ac:dyDescent="0.2">
      <c r="A41" s="79" t="s">
        <v>47</v>
      </c>
      <c r="B41" s="79" t="s">
        <v>521</v>
      </c>
      <c r="C41" s="80">
        <v>4660</v>
      </c>
      <c r="D41" s="80">
        <v>178</v>
      </c>
      <c r="E41" s="80">
        <v>134</v>
      </c>
      <c r="F41" s="80">
        <v>133</v>
      </c>
      <c r="G41" s="80">
        <v>730</v>
      </c>
      <c r="H41" s="80">
        <v>399</v>
      </c>
      <c r="I41" s="80">
        <v>302</v>
      </c>
      <c r="J41" s="80">
        <v>764</v>
      </c>
      <c r="K41" s="80">
        <v>802</v>
      </c>
      <c r="L41" s="80">
        <v>812</v>
      </c>
      <c r="M41" s="80">
        <v>91</v>
      </c>
      <c r="N41" s="80">
        <v>315</v>
      </c>
      <c r="P41" s="80">
        <v>40</v>
      </c>
      <c r="Q41" s="80">
        <v>27</v>
      </c>
      <c r="R41" s="80">
        <v>28</v>
      </c>
      <c r="S41" s="80">
        <v>6</v>
      </c>
      <c r="T41" s="80">
        <v>4</v>
      </c>
      <c r="U41" s="80">
        <v>381</v>
      </c>
      <c r="V41" s="80">
        <v>75</v>
      </c>
      <c r="W41" s="80">
        <v>41</v>
      </c>
    </row>
    <row r="42" spans="1:23" x14ac:dyDescent="0.2">
      <c r="A42" s="79" t="s">
        <v>48</v>
      </c>
      <c r="B42" s="79" t="s">
        <v>522</v>
      </c>
      <c r="C42" s="80">
        <v>8772</v>
      </c>
      <c r="D42" s="80">
        <v>355</v>
      </c>
      <c r="E42" s="80">
        <v>114</v>
      </c>
      <c r="F42" s="80">
        <v>113</v>
      </c>
      <c r="G42" s="80">
        <v>1764</v>
      </c>
      <c r="H42" s="80">
        <v>910</v>
      </c>
      <c r="I42" s="80">
        <v>504</v>
      </c>
      <c r="J42" s="80">
        <v>896</v>
      </c>
      <c r="K42" s="80">
        <v>1898</v>
      </c>
      <c r="L42" s="80">
        <v>1484</v>
      </c>
      <c r="M42" s="80">
        <v>171</v>
      </c>
      <c r="N42" s="80">
        <v>563</v>
      </c>
      <c r="P42" s="80">
        <v>60</v>
      </c>
      <c r="Q42" s="80">
        <v>47</v>
      </c>
      <c r="R42" s="80">
        <v>58</v>
      </c>
      <c r="S42" s="80">
        <v>33</v>
      </c>
      <c r="T42" s="80">
        <v>38</v>
      </c>
      <c r="U42" s="80">
        <v>37</v>
      </c>
      <c r="V42" s="80">
        <v>356</v>
      </c>
      <c r="W42" s="80">
        <v>64</v>
      </c>
    </row>
    <row r="43" spans="1:23" x14ac:dyDescent="0.2">
      <c r="A43" s="79" t="s">
        <v>49</v>
      </c>
      <c r="B43" s="79" t="s">
        <v>523</v>
      </c>
      <c r="C43" s="80">
        <v>5049</v>
      </c>
      <c r="D43" s="80">
        <v>134</v>
      </c>
      <c r="E43" s="80">
        <v>115</v>
      </c>
      <c r="F43" s="80">
        <v>109</v>
      </c>
      <c r="G43" s="80">
        <v>1047</v>
      </c>
      <c r="H43" s="80">
        <v>657</v>
      </c>
      <c r="I43" s="80">
        <v>363</v>
      </c>
      <c r="J43" s="80">
        <v>590</v>
      </c>
      <c r="K43" s="80">
        <v>758</v>
      </c>
      <c r="L43" s="80">
        <v>720</v>
      </c>
      <c r="M43" s="80">
        <v>261</v>
      </c>
      <c r="N43" s="80">
        <v>295</v>
      </c>
      <c r="P43" s="80">
        <v>16</v>
      </c>
      <c r="Q43" s="80">
        <v>7</v>
      </c>
      <c r="R43" s="80">
        <v>8</v>
      </c>
      <c r="S43" s="80">
        <v>15</v>
      </c>
      <c r="T43" s="80">
        <v>22</v>
      </c>
      <c r="U43" s="80">
        <v>6</v>
      </c>
      <c r="V43" s="80">
        <v>57</v>
      </c>
      <c r="W43" s="80">
        <v>30</v>
      </c>
    </row>
    <row r="44" spans="1:23" x14ac:dyDescent="0.2">
      <c r="A44" s="79" t="s">
        <v>50</v>
      </c>
      <c r="B44" s="79" t="s">
        <v>524</v>
      </c>
      <c r="C44" s="80">
        <v>48762</v>
      </c>
      <c r="D44" s="80">
        <v>2671</v>
      </c>
      <c r="E44" s="80">
        <v>2634</v>
      </c>
      <c r="F44" s="80">
        <v>2200</v>
      </c>
      <c r="G44" s="80">
        <v>8016</v>
      </c>
      <c r="H44" s="80">
        <v>5406</v>
      </c>
      <c r="I44" s="80">
        <v>2950</v>
      </c>
      <c r="J44" s="80">
        <v>5346</v>
      </c>
      <c r="K44" s="80">
        <v>7083</v>
      </c>
      <c r="L44" s="80">
        <v>7025</v>
      </c>
      <c r="M44" s="80">
        <v>653</v>
      </c>
      <c r="N44" s="80">
        <v>4778</v>
      </c>
      <c r="P44" s="80">
        <v>98</v>
      </c>
      <c r="Q44" s="80">
        <v>137</v>
      </c>
      <c r="R44" s="80">
        <v>91</v>
      </c>
      <c r="S44" s="80">
        <v>214</v>
      </c>
      <c r="T44" s="80">
        <v>368</v>
      </c>
      <c r="U44" s="80">
        <v>177</v>
      </c>
      <c r="V44" s="80">
        <v>390</v>
      </c>
      <c r="W44" s="80">
        <v>12</v>
      </c>
    </row>
    <row r="45" spans="1:23" x14ac:dyDescent="0.2">
      <c r="A45" s="79" t="s">
        <v>51</v>
      </c>
      <c r="B45" s="79" t="s">
        <v>525</v>
      </c>
      <c r="C45" s="80">
        <v>83405</v>
      </c>
      <c r="D45" s="80">
        <v>3250</v>
      </c>
      <c r="E45" s="80">
        <v>2767</v>
      </c>
      <c r="F45" s="80">
        <v>2589</v>
      </c>
      <c r="G45" s="80">
        <v>15823</v>
      </c>
      <c r="H45" s="80">
        <v>10142</v>
      </c>
      <c r="I45" s="80">
        <v>4498</v>
      </c>
      <c r="J45" s="80">
        <v>7968</v>
      </c>
      <c r="K45" s="80">
        <v>14903</v>
      </c>
      <c r="L45" s="80">
        <v>12622</v>
      </c>
      <c r="M45" s="80">
        <v>1110</v>
      </c>
      <c r="N45" s="80">
        <v>7733</v>
      </c>
      <c r="P45" s="80">
        <v>416</v>
      </c>
      <c r="Q45" s="80">
        <v>456</v>
      </c>
      <c r="R45" s="80">
        <v>461</v>
      </c>
      <c r="S45" s="80">
        <v>455</v>
      </c>
      <c r="T45" s="80">
        <v>741</v>
      </c>
      <c r="U45" s="80">
        <v>600</v>
      </c>
      <c r="V45" s="80">
        <v>1599</v>
      </c>
      <c r="W45" s="80">
        <v>250</v>
      </c>
    </row>
    <row r="46" spans="1:23" x14ac:dyDescent="0.2">
      <c r="A46" s="79" t="s">
        <v>52</v>
      </c>
      <c r="B46" s="79" t="s">
        <v>526</v>
      </c>
      <c r="C46" s="80">
        <v>101502</v>
      </c>
      <c r="D46" s="80">
        <v>2596</v>
      </c>
      <c r="E46" s="80">
        <v>3924</v>
      </c>
      <c r="F46" s="80">
        <v>3789</v>
      </c>
      <c r="G46" s="80">
        <v>19575</v>
      </c>
      <c r="H46" s="80">
        <v>11858</v>
      </c>
      <c r="I46" s="80">
        <v>6310</v>
      </c>
      <c r="J46" s="80">
        <v>10985</v>
      </c>
      <c r="K46" s="80">
        <v>17710</v>
      </c>
      <c r="L46" s="80">
        <v>15947</v>
      </c>
      <c r="M46" s="80">
        <v>1401</v>
      </c>
      <c r="N46" s="80">
        <v>7407</v>
      </c>
      <c r="P46" s="80">
        <v>316</v>
      </c>
      <c r="Q46" s="80">
        <v>345</v>
      </c>
      <c r="R46" s="80">
        <v>339</v>
      </c>
      <c r="S46" s="80">
        <v>412</v>
      </c>
      <c r="T46" s="80">
        <v>756</v>
      </c>
      <c r="U46" s="80">
        <v>370</v>
      </c>
      <c r="V46" s="80">
        <v>342</v>
      </c>
      <c r="W46" s="80">
        <v>224</v>
      </c>
    </row>
    <row r="47" spans="1:23" x14ac:dyDescent="0.2">
      <c r="A47" s="79" t="s">
        <v>53</v>
      </c>
      <c r="B47" s="79" t="s">
        <v>527</v>
      </c>
      <c r="C47" s="80">
        <v>72233</v>
      </c>
      <c r="D47" s="80">
        <v>1481</v>
      </c>
      <c r="E47" s="80">
        <v>1093</v>
      </c>
      <c r="F47" s="80">
        <v>910</v>
      </c>
      <c r="G47" s="80">
        <v>11816</v>
      </c>
      <c r="H47" s="80">
        <v>6270</v>
      </c>
      <c r="I47" s="80">
        <v>4041</v>
      </c>
      <c r="J47" s="80">
        <v>12358</v>
      </c>
      <c r="K47" s="80">
        <v>14548</v>
      </c>
      <c r="L47" s="80">
        <v>14574</v>
      </c>
      <c r="M47" s="80">
        <v>1032</v>
      </c>
      <c r="N47" s="80">
        <v>4110</v>
      </c>
      <c r="P47" s="80">
        <v>234</v>
      </c>
      <c r="Q47" s="80">
        <v>213</v>
      </c>
      <c r="R47" s="80">
        <v>211</v>
      </c>
      <c r="S47" s="80">
        <v>372</v>
      </c>
      <c r="T47" s="80">
        <v>581</v>
      </c>
      <c r="U47" s="80">
        <v>1549</v>
      </c>
      <c r="V47" s="80">
        <v>305</v>
      </c>
      <c r="W47" s="80">
        <v>287</v>
      </c>
    </row>
    <row r="48" spans="1:23" x14ac:dyDescent="0.2">
      <c r="A48" s="79" t="s">
        <v>54</v>
      </c>
      <c r="B48" s="79" t="s">
        <v>528</v>
      </c>
      <c r="C48" s="80">
        <v>4656</v>
      </c>
      <c r="D48" s="80">
        <v>153</v>
      </c>
      <c r="E48" s="80">
        <v>168</v>
      </c>
      <c r="F48" s="80">
        <v>234</v>
      </c>
      <c r="G48" s="80">
        <v>944</v>
      </c>
      <c r="H48" s="80">
        <v>596</v>
      </c>
      <c r="I48" s="80">
        <v>341</v>
      </c>
      <c r="J48" s="80">
        <v>293</v>
      </c>
      <c r="K48" s="80">
        <v>834</v>
      </c>
      <c r="L48" s="80">
        <v>606</v>
      </c>
      <c r="M48" s="80">
        <v>150</v>
      </c>
      <c r="N48" s="80">
        <v>337</v>
      </c>
      <c r="P48" s="80">
        <v>22</v>
      </c>
      <c r="Q48" s="80">
        <v>16</v>
      </c>
      <c r="R48" s="80">
        <v>15</v>
      </c>
      <c r="S48" s="80">
        <v>9</v>
      </c>
      <c r="T48" s="80">
        <v>23</v>
      </c>
      <c r="U48" s="80">
        <v>7</v>
      </c>
      <c r="V48" s="80">
        <v>70</v>
      </c>
      <c r="W48" s="80">
        <v>3</v>
      </c>
    </row>
    <row r="49" spans="1:23" x14ac:dyDescent="0.2">
      <c r="A49" s="79" t="s">
        <v>55</v>
      </c>
      <c r="B49" s="79" t="s">
        <v>529</v>
      </c>
      <c r="C49" s="80">
        <v>49890</v>
      </c>
      <c r="D49" s="80">
        <v>837</v>
      </c>
      <c r="E49" s="80">
        <v>766</v>
      </c>
      <c r="F49" s="80">
        <v>713</v>
      </c>
      <c r="G49" s="80">
        <v>8130</v>
      </c>
      <c r="H49" s="80">
        <v>5217</v>
      </c>
      <c r="I49" s="80">
        <v>3130</v>
      </c>
      <c r="J49" s="80">
        <v>5529</v>
      </c>
      <c r="K49" s="80">
        <v>10899</v>
      </c>
      <c r="L49" s="80">
        <v>10618</v>
      </c>
      <c r="M49" s="80">
        <v>395</v>
      </c>
      <c r="N49" s="80">
        <v>3656</v>
      </c>
      <c r="P49" s="80">
        <v>129</v>
      </c>
      <c r="Q49" s="80">
        <v>112</v>
      </c>
      <c r="R49" s="80">
        <v>100</v>
      </c>
      <c r="S49" s="80">
        <v>144</v>
      </c>
      <c r="T49" s="80">
        <v>271</v>
      </c>
      <c r="U49" s="80">
        <v>346</v>
      </c>
      <c r="V49" s="80">
        <v>675</v>
      </c>
      <c r="W49" s="80">
        <v>509</v>
      </c>
    </row>
    <row r="50" spans="1:23" x14ac:dyDescent="0.2">
      <c r="A50" s="79" t="s">
        <v>56</v>
      </c>
      <c r="B50" s="79" t="s">
        <v>530</v>
      </c>
      <c r="C50" s="80">
        <v>47826</v>
      </c>
      <c r="D50" s="80">
        <v>2143</v>
      </c>
      <c r="E50" s="80">
        <v>1747</v>
      </c>
      <c r="F50" s="80">
        <v>1658</v>
      </c>
      <c r="G50" s="80">
        <v>8466</v>
      </c>
      <c r="H50" s="80">
        <v>5993</v>
      </c>
      <c r="I50" s="80">
        <v>2510</v>
      </c>
      <c r="J50" s="80">
        <v>5729</v>
      </c>
      <c r="K50" s="80">
        <v>8179</v>
      </c>
      <c r="L50" s="80">
        <v>4590</v>
      </c>
      <c r="M50" s="80">
        <v>1563</v>
      </c>
      <c r="N50" s="80">
        <v>5248</v>
      </c>
      <c r="P50" s="80">
        <v>133</v>
      </c>
      <c r="Q50" s="80">
        <v>133</v>
      </c>
      <c r="R50" s="80">
        <v>135</v>
      </c>
      <c r="S50" s="80">
        <v>186</v>
      </c>
      <c r="T50" s="80">
        <v>363</v>
      </c>
      <c r="U50" s="80">
        <v>769</v>
      </c>
      <c r="V50" s="80">
        <v>2445</v>
      </c>
      <c r="W50" s="80">
        <v>128</v>
      </c>
    </row>
    <row r="51" spans="1:23" x14ac:dyDescent="0.2">
      <c r="A51" s="79" t="s">
        <v>57</v>
      </c>
      <c r="B51" s="79" t="s">
        <v>531</v>
      </c>
      <c r="C51" s="80">
        <v>50660</v>
      </c>
      <c r="D51" s="80">
        <v>1857</v>
      </c>
      <c r="E51" s="80">
        <v>1470</v>
      </c>
      <c r="F51" s="80">
        <v>1516</v>
      </c>
      <c r="G51" s="80">
        <v>10364</v>
      </c>
      <c r="H51" s="80">
        <v>6083</v>
      </c>
      <c r="I51" s="80">
        <v>2593</v>
      </c>
      <c r="J51" s="80">
        <v>6251</v>
      </c>
      <c r="K51" s="80">
        <v>8016</v>
      </c>
      <c r="L51" s="80">
        <v>6801</v>
      </c>
      <c r="M51" s="80">
        <v>1949</v>
      </c>
      <c r="N51" s="80">
        <v>3760</v>
      </c>
      <c r="P51" s="80">
        <v>60</v>
      </c>
      <c r="Q51" s="80">
        <v>77</v>
      </c>
      <c r="R51" s="80">
        <v>78</v>
      </c>
      <c r="S51" s="80">
        <v>234</v>
      </c>
      <c r="T51" s="80">
        <v>376</v>
      </c>
      <c r="U51" s="80">
        <v>74</v>
      </c>
      <c r="V51" s="80">
        <v>853</v>
      </c>
      <c r="W51" s="80">
        <v>54</v>
      </c>
    </row>
    <row r="52" spans="1:23" x14ac:dyDescent="0.2">
      <c r="A52" s="79" t="s">
        <v>532</v>
      </c>
      <c r="B52" s="79" t="s">
        <v>533</v>
      </c>
      <c r="C52" s="80">
        <v>1116759</v>
      </c>
      <c r="D52" s="80">
        <v>36336</v>
      </c>
      <c r="E52" s="80">
        <v>32666</v>
      </c>
      <c r="F52" s="80">
        <v>29439</v>
      </c>
      <c r="G52" s="80">
        <v>206223</v>
      </c>
      <c r="H52" s="80">
        <v>126851</v>
      </c>
      <c r="I52" s="80">
        <v>70137</v>
      </c>
      <c r="J52" s="80">
        <v>128164</v>
      </c>
      <c r="K52" s="80">
        <v>200870</v>
      </c>
      <c r="L52" s="80">
        <v>169461</v>
      </c>
      <c r="M52" s="80">
        <v>22266</v>
      </c>
      <c r="N52" s="80">
        <v>94346</v>
      </c>
      <c r="P52" s="80">
        <v>3658</v>
      </c>
      <c r="Q52" s="80">
        <v>3854</v>
      </c>
      <c r="R52" s="80">
        <v>3690</v>
      </c>
      <c r="S52" s="80">
        <v>4483</v>
      </c>
      <c r="T52" s="80">
        <v>7495</v>
      </c>
      <c r="U52" s="80">
        <v>8461</v>
      </c>
      <c r="V52" s="80">
        <v>17786</v>
      </c>
      <c r="W52" s="80">
        <v>4045</v>
      </c>
    </row>
    <row r="55" spans="1:23" x14ac:dyDescent="0.2">
      <c r="A55" s="79" t="s">
        <v>7</v>
      </c>
      <c r="B55" s="79" t="s">
        <v>534</v>
      </c>
      <c r="C55" s="80">
        <v>121</v>
      </c>
      <c r="D55" s="80">
        <v>5</v>
      </c>
      <c r="E55" s="80">
        <v>3</v>
      </c>
      <c r="F55" s="80">
        <v>3</v>
      </c>
      <c r="G55" s="80">
        <v>26</v>
      </c>
      <c r="H55" s="80">
        <v>25</v>
      </c>
      <c r="I55" s="80">
        <v>4</v>
      </c>
      <c r="J55" s="80">
        <v>9</v>
      </c>
      <c r="K55" s="80">
        <v>9</v>
      </c>
      <c r="L55" s="80">
        <v>6</v>
      </c>
      <c r="M55" s="80">
        <v>3</v>
      </c>
      <c r="N55" s="80">
        <v>28</v>
      </c>
      <c r="P55" s="80">
        <v>0</v>
      </c>
      <c r="Q55" s="80">
        <v>0</v>
      </c>
      <c r="R55" s="80">
        <v>0</v>
      </c>
      <c r="S55" s="80">
        <v>0</v>
      </c>
      <c r="T55" s="80">
        <v>0</v>
      </c>
      <c r="U55" s="80">
        <v>0</v>
      </c>
      <c r="V55" s="80">
        <v>0</v>
      </c>
      <c r="W55" s="80">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W55"/>
  <sheetViews>
    <sheetView workbookViewId="0">
      <selection activeCell="H37" activeCellId="1" sqref="J38 H37"/>
    </sheetView>
  </sheetViews>
  <sheetFormatPr defaultRowHeight="12.75" x14ac:dyDescent="0.2"/>
  <cols>
    <col min="1" max="1" width="7" style="79" bestFit="1" customWidth="1"/>
    <col min="2" max="2" width="38" style="79" bestFit="1" customWidth="1"/>
    <col min="3" max="3" width="9.140625" style="80" bestFit="1" customWidth="1"/>
    <col min="4" max="4" width="11.42578125" style="80" bestFit="1" customWidth="1"/>
    <col min="5" max="5" width="11.28515625" style="80" bestFit="1" customWidth="1"/>
    <col min="6" max="6" width="11.140625" style="80" bestFit="1" customWidth="1"/>
    <col min="7" max="8" width="9.28515625" style="80" bestFit="1" customWidth="1"/>
    <col min="9" max="9" width="7.5703125" style="80" bestFit="1" customWidth="1"/>
    <col min="10" max="10" width="14.5703125" style="80" bestFit="1" customWidth="1"/>
    <col min="11" max="11" width="16" style="80" bestFit="1" customWidth="1"/>
    <col min="12" max="12" width="15.85546875" style="80" bestFit="1" customWidth="1"/>
    <col min="13" max="13" width="14" style="80" bestFit="1" customWidth="1"/>
    <col min="14" max="14" width="14.85546875" style="80" bestFit="1" customWidth="1"/>
    <col min="15" max="15" width="14.28515625" style="80" bestFit="1" customWidth="1"/>
    <col min="16" max="16" width="14.140625" style="80" bestFit="1" customWidth="1"/>
    <col min="17" max="17" width="14" style="80" bestFit="1" customWidth="1"/>
    <col min="18" max="19" width="9.5703125" style="80" bestFit="1" customWidth="1"/>
    <col min="20" max="20" width="12.7109375" style="80" bestFit="1" customWidth="1"/>
    <col min="21" max="21" width="12.5703125" style="80" bestFit="1" customWidth="1"/>
    <col min="22" max="22" width="12.42578125" style="80" bestFit="1" customWidth="1"/>
    <col min="23" max="256" width="9.140625" style="79"/>
    <col min="257" max="257" width="7" style="79" bestFit="1" customWidth="1"/>
    <col min="258" max="258" width="38" style="79" bestFit="1" customWidth="1"/>
    <col min="259" max="259" width="9.140625" style="79" bestFit="1" customWidth="1"/>
    <col min="260" max="260" width="11.42578125" style="79" bestFit="1" customWidth="1"/>
    <col min="261" max="261" width="11.28515625" style="79" bestFit="1" customWidth="1"/>
    <col min="262" max="262" width="11.140625" style="79" bestFit="1" customWidth="1"/>
    <col min="263" max="264" width="9.28515625" style="79" bestFit="1" customWidth="1"/>
    <col min="265" max="265" width="7.5703125" style="79" bestFit="1" customWidth="1"/>
    <col min="266" max="266" width="14.5703125" style="79" bestFit="1" customWidth="1"/>
    <col min="267" max="267" width="16" style="79" bestFit="1" customWidth="1"/>
    <col min="268" max="268" width="15.85546875" style="79" bestFit="1" customWidth="1"/>
    <col min="269" max="269" width="14" style="79" bestFit="1" customWidth="1"/>
    <col min="270" max="270" width="14.85546875" style="79" bestFit="1" customWidth="1"/>
    <col min="271" max="271" width="14.28515625" style="79" bestFit="1" customWidth="1"/>
    <col min="272" max="272" width="14.140625" style="79" bestFit="1" customWidth="1"/>
    <col min="273" max="273" width="14" style="79" bestFit="1" customWidth="1"/>
    <col min="274" max="275" width="9.5703125" style="79" bestFit="1" customWidth="1"/>
    <col min="276" max="276" width="12.7109375" style="79" bestFit="1" customWidth="1"/>
    <col min="277" max="277" width="12.5703125" style="79" bestFit="1" customWidth="1"/>
    <col min="278" max="278" width="12.42578125" style="79" bestFit="1" customWidth="1"/>
    <col min="279" max="512" width="9.140625" style="79"/>
    <col min="513" max="513" width="7" style="79" bestFit="1" customWidth="1"/>
    <col min="514" max="514" width="38" style="79" bestFit="1" customWidth="1"/>
    <col min="515" max="515" width="9.140625" style="79" bestFit="1" customWidth="1"/>
    <col min="516" max="516" width="11.42578125" style="79" bestFit="1" customWidth="1"/>
    <col min="517" max="517" width="11.28515625" style="79" bestFit="1" customWidth="1"/>
    <col min="518" max="518" width="11.140625" style="79" bestFit="1" customWidth="1"/>
    <col min="519" max="520" width="9.28515625" style="79" bestFit="1" customWidth="1"/>
    <col min="521" max="521" width="7.5703125" style="79" bestFit="1" customWidth="1"/>
    <col min="522" max="522" width="14.5703125" style="79" bestFit="1" customWidth="1"/>
    <col min="523" max="523" width="16" style="79" bestFit="1" customWidth="1"/>
    <col min="524" max="524" width="15.85546875" style="79" bestFit="1" customWidth="1"/>
    <col min="525" max="525" width="14" style="79" bestFit="1" customWidth="1"/>
    <col min="526" max="526" width="14.85546875" style="79" bestFit="1" customWidth="1"/>
    <col min="527" max="527" width="14.28515625" style="79" bestFit="1" customWidth="1"/>
    <col min="528" max="528" width="14.140625" style="79" bestFit="1" customWidth="1"/>
    <col min="529" max="529" width="14" style="79" bestFit="1" customWidth="1"/>
    <col min="530" max="531" width="9.5703125" style="79" bestFit="1" customWidth="1"/>
    <col min="532" max="532" width="12.7109375" style="79" bestFit="1" customWidth="1"/>
    <col min="533" max="533" width="12.5703125" style="79" bestFit="1" customWidth="1"/>
    <col min="534" max="534" width="12.42578125" style="79" bestFit="1" customWidth="1"/>
    <col min="535" max="768" width="9.140625" style="79"/>
    <col min="769" max="769" width="7" style="79" bestFit="1" customWidth="1"/>
    <col min="770" max="770" width="38" style="79" bestFit="1" customWidth="1"/>
    <col min="771" max="771" width="9.140625" style="79" bestFit="1" customWidth="1"/>
    <col min="772" max="772" width="11.42578125" style="79" bestFit="1" customWidth="1"/>
    <col min="773" max="773" width="11.28515625" style="79" bestFit="1" customWidth="1"/>
    <col min="774" max="774" width="11.140625" style="79" bestFit="1" customWidth="1"/>
    <col min="775" max="776" width="9.28515625" style="79" bestFit="1" customWidth="1"/>
    <col min="777" max="777" width="7.5703125" style="79" bestFit="1" customWidth="1"/>
    <col min="778" max="778" width="14.5703125" style="79" bestFit="1" customWidth="1"/>
    <col min="779" max="779" width="16" style="79" bestFit="1" customWidth="1"/>
    <col min="780" max="780" width="15.85546875" style="79" bestFit="1" customWidth="1"/>
    <col min="781" max="781" width="14" style="79" bestFit="1" customWidth="1"/>
    <col min="782" max="782" width="14.85546875" style="79" bestFit="1" customWidth="1"/>
    <col min="783" max="783" width="14.28515625" style="79" bestFit="1" customWidth="1"/>
    <col min="784" max="784" width="14.140625" style="79" bestFit="1" customWidth="1"/>
    <col min="785" max="785" width="14" style="79" bestFit="1" customWidth="1"/>
    <col min="786" max="787" width="9.5703125" style="79" bestFit="1" customWidth="1"/>
    <col min="788" max="788" width="12.7109375" style="79" bestFit="1" customWidth="1"/>
    <col min="789" max="789" width="12.5703125" style="79" bestFit="1" customWidth="1"/>
    <col min="790" max="790" width="12.42578125" style="79" bestFit="1" customWidth="1"/>
    <col min="791" max="1024" width="9.140625" style="79"/>
    <col min="1025" max="1025" width="7" style="79" bestFit="1" customWidth="1"/>
    <col min="1026" max="1026" width="38" style="79" bestFit="1" customWidth="1"/>
    <col min="1027" max="1027" width="9.140625" style="79" bestFit="1" customWidth="1"/>
    <col min="1028" max="1028" width="11.42578125" style="79" bestFit="1" customWidth="1"/>
    <col min="1029" max="1029" width="11.28515625" style="79" bestFit="1" customWidth="1"/>
    <col min="1030" max="1030" width="11.140625" style="79" bestFit="1" customWidth="1"/>
    <col min="1031" max="1032" width="9.28515625" style="79" bestFit="1" customWidth="1"/>
    <col min="1033" max="1033" width="7.5703125" style="79" bestFit="1" customWidth="1"/>
    <col min="1034" max="1034" width="14.5703125" style="79" bestFit="1" customWidth="1"/>
    <col min="1035" max="1035" width="16" style="79" bestFit="1" customWidth="1"/>
    <col min="1036" max="1036" width="15.85546875" style="79" bestFit="1" customWidth="1"/>
    <col min="1037" max="1037" width="14" style="79" bestFit="1" customWidth="1"/>
    <col min="1038" max="1038" width="14.85546875" style="79" bestFit="1" customWidth="1"/>
    <col min="1039" max="1039" width="14.28515625" style="79" bestFit="1" customWidth="1"/>
    <col min="1040" max="1040" width="14.140625" style="79" bestFit="1" customWidth="1"/>
    <col min="1041" max="1041" width="14" style="79" bestFit="1" customWidth="1"/>
    <col min="1042" max="1043" width="9.5703125" style="79" bestFit="1" customWidth="1"/>
    <col min="1044" max="1044" width="12.7109375" style="79" bestFit="1" customWidth="1"/>
    <col min="1045" max="1045" width="12.5703125" style="79" bestFit="1" customWidth="1"/>
    <col min="1046" max="1046" width="12.42578125" style="79" bestFit="1" customWidth="1"/>
    <col min="1047" max="1280" width="9.140625" style="79"/>
    <col min="1281" max="1281" width="7" style="79" bestFit="1" customWidth="1"/>
    <col min="1282" max="1282" width="38" style="79" bestFit="1" customWidth="1"/>
    <col min="1283" max="1283" width="9.140625" style="79" bestFit="1" customWidth="1"/>
    <col min="1284" max="1284" width="11.42578125" style="79" bestFit="1" customWidth="1"/>
    <col min="1285" max="1285" width="11.28515625" style="79" bestFit="1" customWidth="1"/>
    <col min="1286" max="1286" width="11.140625" style="79" bestFit="1" customWidth="1"/>
    <col min="1287" max="1288" width="9.28515625" style="79" bestFit="1" customWidth="1"/>
    <col min="1289" max="1289" width="7.5703125" style="79" bestFit="1" customWidth="1"/>
    <col min="1290" max="1290" width="14.5703125" style="79" bestFit="1" customWidth="1"/>
    <col min="1291" max="1291" width="16" style="79" bestFit="1" customWidth="1"/>
    <col min="1292" max="1292" width="15.85546875" style="79" bestFit="1" customWidth="1"/>
    <col min="1293" max="1293" width="14" style="79" bestFit="1" customWidth="1"/>
    <col min="1294" max="1294" width="14.85546875" style="79" bestFit="1" customWidth="1"/>
    <col min="1295" max="1295" width="14.28515625" style="79" bestFit="1" customWidth="1"/>
    <col min="1296" max="1296" width="14.140625" style="79" bestFit="1" customWidth="1"/>
    <col min="1297" max="1297" width="14" style="79" bestFit="1" customWidth="1"/>
    <col min="1298" max="1299" width="9.5703125" style="79" bestFit="1" customWidth="1"/>
    <col min="1300" max="1300" width="12.7109375" style="79" bestFit="1" customWidth="1"/>
    <col min="1301" max="1301" width="12.5703125" style="79" bestFit="1" customWidth="1"/>
    <col min="1302" max="1302" width="12.42578125" style="79" bestFit="1" customWidth="1"/>
    <col min="1303" max="1536" width="9.140625" style="79"/>
    <col min="1537" max="1537" width="7" style="79" bestFit="1" customWidth="1"/>
    <col min="1538" max="1538" width="38" style="79" bestFit="1" customWidth="1"/>
    <col min="1539" max="1539" width="9.140625" style="79" bestFit="1" customWidth="1"/>
    <col min="1540" max="1540" width="11.42578125" style="79" bestFit="1" customWidth="1"/>
    <col min="1541" max="1541" width="11.28515625" style="79" bestFit="1" customWidth="1"/>
    <col min="1542" max="1542" width="11.140625" style="79" bestFit="1" customWidth="1"/>
    <col min="1543" max="1544" width="9.28515625" style="79" bestFit="1" customWidth="1"/>
    <col min="1545" max="1545" width="7.5703125" style="79" bestFit="1" customWidth="1"/>
    <col min="1546" max="1546" width="14.5703125" style="79" bestFit="1" customWidth="1"/>
    <col min="1547" max="1547" width="16" style="79" bestFit="1" customWidth="1"/>
    <col min="1548" max="1548" width="15.85546875" style="79" bestFit="1" customWidth="1"/>
    <col min="1549" max="1549" width="14" style="79" bestFit="1" customWidth="1"/>
    <col min="1550" max="1550" width="14.85546875" style="79" bestFit="1" customWidth="1"/>
    <col min="1551" max="1551" width="14.28515625" style="79" bestFit="1" customWidth="1"/>
    <col min="1552" max="1552" width="14.140625" style="79" bestFit="1" customWidth="1"/>
    <col min="1553" max="1553" width="14" style="79" bestFit="1" customWidth="1"/>
    <col min="1554" max="1555" width="9.5703125" style="79" bestFit="1" customWidth="1"/>
    <col min="1556" max="1556" width="12.7109375" style="79" bestFit="1" customWidth="1"/>
    <col min="1557" max="1557" width="12.5703125" style="79" bestFit="1" customWidth="1"/>
    <col min="1558" max="1558" width="12.42578125" style="79" bestFit="1" customWidth="1"/>
    <col min="1559" max="1792" width="9.140625" style="79"/>
    <col min="1793" max="1793" width="7" style="79" bestFit="1" customWidth="1"/>
    <col min="1794" max="1794" width="38" style="79" bestFit="1" customWidth="1"/>
    <col min="1795" max="1795" width="9.140625" style="79" bestFit="1" customWidth="1"/>
    <col min="1796" max="1796" width="11.42578125" style="79" bestFit="1" customWidth="1"/>
    <col min="1797" max="1797" width="11.28515625" style="79" bestFit="1" customWidth="1"/>
    <col min="1798" max="1798" width="11.140625" style="79" bestFit="1" customWidth="1"/>
    <col min="1799" max="1800" width="9.28515625" style="79" bestFit="1" customWidth="1"/>
    <col min="1801" max="1801" width="7.5703125" style="79" bestFit="1" customWidth="1"/>
    <col min="1802" max="1802" width="14.5703125" style="79" bestFit="1" customWidth="1"/>
    <col min="1803" max="1803" width="16" style="79" bestFit="1" customWidth="1"/>
    <col min="1804" max="1804" width="15.85546875" style="79" bestFit="1" customWidth="1"/>
    <col min="1805" max="1805" width="14" style="79" bestFit="1" customWidth="1"/>
    <col min="1806" max="1806" width="14.85546875" style="79" bestFit="1" customWidth="1"/>
    <col min="1807" max="1807" width="14.28515625" style="79" bestFit="1" customWidth="1"/>
    <col min="1808" max="1808" width="14.140625" style="79" bestFit="1" customWidth="1"/>
    <col min="1809" max="1809" width="14" style="79" bestFit="1" customWidth="1"/>
    <col min="1810" max="1811" width="9.5703125" style="79" bestFit="1" customWidth="1"/>
    <col min="1812" max="1812" width="12.7109375" style="79" bestFit="1" customWidth="1"/>
    <col min="1813" max="1813" width="12.5703125" style="79" bestFit="1" customWidth="1"/>
    <col min="1814" max="1814" width="12.42578125" style="79" bestFit="1" customWidth="1"/>
    <col min="1815" max="2048" width="9.140625" style="79"/>
    <col min="2049" max="2049" width="7" style="79" bestFit="1" customWidth="1"/>
    <col min="2050" max="2050" width="38" style="79" bestFit="1" customWidth="1"/>
    <col min="2051" max="2051" width="9.140625" style="79" bestFit="1" customWidth="1"/>
    <col min="2052" max="2052" width="11.42578125" style="79" bestFit="1" customWidth="1"/>
    <col min="2053" max="2053" width="11.28515625" style="79" bestFit="1" customWidth="1"/>
    <col min="2054" max="2054" width="11.140625" style="79" bestFit="1" customWidth="1"/>
    <col min="2055" max="2056" width="9.28515625" style="79" bestFit="1" customWidth="1"/>
    <col min="2057" max="2057" width="7.5703125" style="79" bestFit="1" customWidth="1"/>
    <col min="2058" max="2058" width="14.5703125" style="79" bestFit="1" customWidth="1"/>
    <col min="2059" max="2059" width="16" style="79" bestFit="1" customWidth="1"/>
    <col min="2060" max="2060" width="15.85546875" style="79" bestFit="1" customWidth="1"/>
    <col min="2061" max="2061" width="14" style="79" bestFit="1" customWidth="1"/>
    <col min="2062" max="2062" width="14.85546875" style="79" bestFit="1" customWidth="1"/>
    <col min="2063" max="2063" width="14.28515625" style="79" bestFit="1" customWidth="1"/>
    <col min="2064" max="2064" width="14.140625" style="79" bestFit="1" customWidth="1"/>
    <col min="2065" max="2065" width="14" style="79" bestFit="1" customWidth="1"/>
    <col min="2066" max="2067" width="9.5703125" style="79" bestFit="1" customWidth="1"/>
    <col min="2068" max="2068" width="12.7109375" style="79" bestFit="1" customWidth="1"/>
    <col min="2069" max="2069" width="12.5703125" style="79" bestFit="1" customWidth="1"/>
    <col min="2070" max="2070" width="12.42578125" style="79" bestFit="1" customWidth="1"/>
    <col min="2071" max="2304" width="9.140625" style="79"/>
    <col min="2305" max="2305" width="7" style="79" bestFit="1" customWidth="1"/>
    <col min="2306" max="2306" width="38" style="79" bestFit="1" customWidth="1"/>
    <col min="2307" max="2307" width="9.140625" style="79" bestFit="1" customWidth="1"/>
    <col min="2308" max="2308" width="11.42578125" style="79" bestFit="1" customWidth="1"/>
    <col min="2309" max="2309" width="11.28515625" style="79" bestFit="1" customWidth="1"/>
    <col min="2310" max="2310" width="11.140625" style="79" bestFit="1" customWidth="1"/>
    <col min="2311" max="2312" width="9.28515625" style="79" bestFit="1" customWidth="1"/>
    <col min="2313" max="2313" width="7.5703125" style="79" bestFit="1" customWidth="1"/>
    <col min="2314" max="2314" width="14.5703125" style="79" bestFit="1" customWidth="1"/>
    <col min="2315" max="2315" width="16" style="79" bestFit="1" customWidth="1"/>
    <col min="2316" max="2316" width="15.85546875" style="79" bestFit="1" customWidth="1"/>
    <col min="2317" max="2317" width="14" style="79" bestFit="1" customWidth="1"/>
    <col min="2318" max="2318" width="14.85546875" style="79" bestFit="1" customWidth="1"/>
    <col min="2319" max="2319" width="14.28515625" style="79" bestFit="1" customWidth="1"/>
    <col min="2320" max="2320" width="14.140625" style="79" bestFit="1" customWidth="1"/>
    <col min="2321" max="2321" width="14" style="79" bestFit="1" customWidth="1"/>
    <col min="2322" max="2323" width="9.5703125" style="79" bestFit="1" customWidth="1"/>
    <col min="2324" max="2324" width="12.7109375" style="79" bestFit="1" customWidth="1"/>
    <col min="2325" max="2325" width="12.5703125" style="79" bestFit="1" customWidth="1"/>
    <col min="2326" max="2326" width="12.42578125" style="79" bestFit="1" customWidth="1"/>
    <col min="2327" max="2560" width="9.140625" style="79"/>
    <col min="2561" max="2561" width="7" style="79" bestFit="1" customWidth="1"/>
    <col min="2562" max="2562" width="38" style="79" bestFit="1" customWidth="1"/>
    <col min="2563" max="2563" width="9.140625" style="79" bestFit="1" customWidth="1"/>
    <col min="2564" max="2564" width="11.42578125" style="79" bestFit="1" customWidth="1"/>
    <col min="2565" max="2565" width="11.28515625" style="79" bestFit="1" customWidth="1"/>
    <col min="2566" max="2566" width="11.140625" style="79" bestFit="1" customWidth="1"/>
    <col min="2567" max="2568" width="9.28515625" style="79" bestFit="1" customWidth="1"/>
    <col min="2569" max="2569" width="7.5703125" style="79" bestFit="1" customWidth="1"/>
    <col min="2570" max="2570" width="14.5703125" style="79" bestFit="1" customWidth="1"/>
    <col min="2571" max="2571" width="16" style="79" bestFit="1" customWidth="1"/>
    <col min="2572" max="2572" width="15.85546875" style="79" bestFit="1" customWidth="1"/>
    <col min="2573" max="2573" width="14" style="79" bestFit="1" customWidth="1"/>
    <col min="2574" max="2574" width="14.85546875" style="79" bestFit="1" customWidth="1"/>
    <col min="2575" max="2575" width="14.28515625" style="79" bestFit="1" customWidth="1"/>
    <col min="2576" max="2576" width="14.140625" style="79" bestFit="1" customWidth="1"/>
    <col min="2577" max="2577" width="14" style="79" bestFit="1" customWidth="1"/>
    <col min="2578" max="2579" width="9.5703125" style="79" bestFit="1" customWidth="1"/>
    <col min="2580" max="2580" width="12.7109375" style="79" bestFit="1" customWidth="1"/>
    <col min="2581" max="2581" width="12.5703125" style="79" bestFit="1" customWidth="1"/>
    <col min="2582" max="2582" width="12.42578125" style="79" bestFit="1" customWidth="1"/>
    <col min="2583" max="2816" width="9.140625" style="79"/>
    <col min="2817" max="2817" width="7" style="79" bestFit="1" customWidth="1"/>
    <col min="2818" max="2818" width="38" style="79" bestFit="1" customWidth="1"/>
    <col min="2819" max="2819" width="9.140625" style="79" bestFit="1" customWidth="1"/>
    <col min="2820" max="2820" width="11.42578125" style="79" bestFit="1" customWidth="1"/>
    <col min="2821" max="2821" width="11.28515625" style="79" bestFit="1" customWidth="1"/>
    <col min="2822" max="2822" width="11.140625" style="79" bestFit="1" customWidth="1"/>
    <col min="2823" max="2824" width="9.28515625" style="79" bestFit="1" customWidth="1"/>
    <col min="2825" max="2825" width="7.5703125" style="79" bestFit="1" customWidth="1"/>
    <col min="2826" max="2826" width="14.5703125" style="79" bestFit="1" customWidth="1"/>
    <col min="2827" max="2827" width="16" style="79" bestFit="1" customWidth="1"/>
    <col min="2828" max="2828" width="15.85546875" style="79" bestFit="1" customWidth="1"/>
    <col min="2829" max="2829" width="14" style="79" bestFit="1" customWidth="1"/>
    <col min="2830" max="2830" width="14.85546875" style="79" bestFit="1" customWidth="1"/>
    <col min="2831" max="2831" width="14.28515625" style="79" bestFit="1" customWidth="1"/>
    <col min="2832" max="2832" width="14.140625" style="79" bestFit="1" customWidth="1"/>
    <col min="2833" max="2833" width="14" style="79" bestFit="1" customWidth="1"/>
    <col min="2834" max="2835" width="9.5703125" style="79" bestFit="1" customWidth="1"/>
    <col min="2836" max="2836" width="12.7109375" style="79" bestFit="1" customWidth="1"/>
    <col min="2837" max="2837" width="12.5703125" style="79" bestFit="1" customWidth="1"/>
    <col min="2838" max="2838" width="12.42578125" style="79" bestFit="1" customWidth="1"/>
    <col min="2839" max="3072" width="9.140625" style="79"/>
    <col min="3073" max="3073" width="7" style="79" bestFit="1" customWidth="1"/>
    <col min="3074" max="3074" width="38" style="79" bestFit="1" customWidth="1"/>
    <col min="3075" max="3075" width="9.140625" style="79" bestFit="1" customWidth="1"/>
    <col min="3076" max="3076" width="11.42578125" style="79" bestFit="1" customWidth="1"/>
    <col min="3077" max="3077" width="11.28515625" style="79" bestFit="1" customWidth="1"/>
    <col min="3078" max="3078" width="11.140625" style="79" bestFit="1" customWidth="1"/>
    <col min="3079" max="3080" width="9.28515625" style="79" bestFit="1" customWidth="1"/>
    <col min="3081" max="3081" width="7.5703125" style="79" bestFit="1" customWidth="1"/>
    <col min="3082" max="3082" width="14.5703125" style="79" bestFit="1" customWidth="1"/>
    <col min="3083" max="3083" width="16" style="79" bestFit="1" customWidth="1"/>
    <col min="3084" max="3084" width="15.85546875" style="79" bestFit="1" customWidth="1"/>
    <col min="3085" max="3085" width="14" style="79" bestFit="1" customWidth="1"/>
    <col min="3086" max="3086" width="14.85546875" style="79" bestFit="1" customWidth="1"/>
    <col min="3087" max="3087" width="14.28515625" style="79" bestFit="1" customWidth="1"/>
    <col min="3088" max="3088" width="14.140625" style="79" bestFit="1" customWidth="1"/>
    <col min="3089" max="3089" width="14" style="79" bestFit="1" customWidth="1"/>
    <col min="3090" max="3091" width="9.5703125" style="79" bestFit="1" customWidth="1"/>
    <col min="3092" max="3092" width="12.7109375" style="79" bestFit="1" customWidth="1"/>
    <col min="3093" max="3093" width="12.5703125" style="79" bestFit="1" customWidth="1"/>
    <col min="3094" max="3094" width="12.42578125" style="79" bestFit="1" customWidth="1"/>
    <col min="3095" max="3328" width="9.140625" style="79"/>
    <col min="3329" max="3329" width="7" style="79" bestFit="1" customWidth="1"/>
    <col min="3330" max="3330" width="38" style="79" bestFit="1" customWidth="1"/>
    <col min="3331" max="3331" width="9.140625" style="79" bestFit="1" customWidth="1"/>
    <col min="3332" max="3332" width="11.42578125" style="79" bestFit="1" customWidth="1"/>
    <col min="3333" max="3333" width="11.28515625" style="79" bestFit="1" customWidth="1"/>
    <col min="3334" max="3334" width="11.140625" style="79" bestFit="1" customWidth="1"/>
    <col min="3335" max="3336" width="9.28515625" style="79" bestFit="1" customWidth="1"/>
    <col min="3337" max="3337" width="7.5703125" style="79" bestFit="1" customWidth="1"/>
    <col min="3338" max="3338" width="14.5703125" style="79" bestFit="1" customWidth="1"/>
    <col min="3339" max="3339" width="16" style="79" bestFit="1" customWidth="1"/>
    <col min="3340" max="3340" width="15.85546875" style="79" bestFit="1" customWidth="1"/>
    <col min="3341" max="3341" width="14" style="79" bestFit="1" customWidth="1"/>
    <col min="3342" max="3342" width="14.85546875" style="79" bestFit="1" customWidth="1"/>
    <col min="3343" max="3343" width="14.28515625" style="79" bestFit="1" customWidth="1"/>
    <col min="3344" max="3344" width="14.140625" style="79" bestFit="1" customWidth="1"/>
    <col min="3345" max="3345" width="14" style="79" bestFit="1" customWidth="1"/>
    <col min="3346" max="3347" width="9.5703125" style="79" bestFit="1" customWidth="1"/>
    <col min="3348" max="3348" width="12.7109375" style="79" bestFit="1" customWidth="1"/>
    <col min="3349" max="3349" width="12.5703125" style="79" bestFit="1" customWidth="1"/>
    <col min="3350" max="3350" width="12.42578125" style="79" bestFit="1" customWidth="1"/>
    <col min="3351" max="3584" width="9.140625" style="79"/>
    <col min="3585" max="3585" width="7" style="79" bestFit="1" customWidth="1"/>
    <col min="3586" max="3586" width="38" style="79" bestFit="1" customWidth="1"/>
    <col min="3587" max="3587" width="9.140625" style="79" bestFit="1" customWidth="1"/>
    <col min="3588" max="3588" width="11.42578125" style="79" bestFit="1" customWidth="1"/>
    <col min="3589" max="3589" width="11.28515625" style="79" bestFit="1" customWidth="1"/>
    <col min="3590" max="3590" width="11.140625" style="79" bestFit="1" customWidth="1"/>
    <col min="3591" max="3592" width="9.28515625" style="79" bestFit="1" customWidth="1"/>
    <col min="3593" max="3593" width="7.5703125" style="79" bestFit="1" customWidth="1"/>
    <col min="3594" max="3594" width="14.5703125" style="79" bestFit="1" customWidth="1"/>
    <col min="3595" max="3595" width="16" style="79" bestFit="1" customWidth="1"/>
    <col min="3596" max="3596" width="15.85546875" style="79" bestFit="1" customWidth="1"/>
    <col min="3597" max="3597" width="14" style="79" bestFit="1" customWidth="1"/>
    <col min="3598" max="3598" width="14.85546875" style="79" bestFit="1" customWidth="1"/>
    <col min="3599" max="3599" width="14.28515625" style="79" bestFit="1" customWidth="1"/>
    <col min="3600" max="3600" width="14.140625" style="79" bestFit="1" customWidth="1"/>
    <col min="3601" max="3601" width="14" style="79" bestFit="1" customWidth="1"/>
    <col min="3602" max="3603" width="9.5703125" style="79" bestFit="1" customWidth="1"/>
    <col min="3604" max="3604" width="12.7109375" style="79" bestFit="1" customWidth="1"/>
    <col min="3605" max="3605" width="12.5703125" style="79" bestFit="1" customWidth="1"/>
    <col min="3606" max="3606" width="12.42578125" style="79" bestFit="1" customWidth="1"/>
    <col min="3607" max="3840" width="9.140625" style="79"/>
    <col min="3841" max="3841" width="7" style="79" bestFit="1" customWidth="1"/>
    <col min="3842" max="3842" width="38" style="79" bestFit="1" customWidth="1"/>
    <col min="3843" max="3843" width="9.140625" style="79" bestFit="1" customWidth="1"/>
    <col min="3844" max="3844" width="11.42578125" style="79" bestFit="1" customWidth="1"/>
    <col min="3845" max="3845" width="11.28515625" style="79" bestFit="1" customWidth="1"/>
    <col min="3846" max="3846" width="11.140625" style="79" bestFit="1" customWidth="1"/>
    <col min="3847" max="3848" width="9.28515625" style="79" bestFit="1" customWidth="1"/>
    <col min="3849" max="3849" width="7.5703125" style="79" bestFit="1" customWidth="1"/>
    <col min="3850" max="3850" width="14.5703125" style="79" bestFit="1" customWidth="1"/>
    <col min="3851" max="3851" width="16" style="79" bestFit="1" customWidth="1"/>
    <col min="3852" max="3852" width="15.85546875" style="79" bestFit="1" customWidth="1"/>
    <col min="3853" max="3853" width="14" style="79" bestFit="1" customWidth="1"/>
    <col min="3854" max="3854" width="14.85546875" style="79" bestFit="1" customWidth="1"/>
    <col min="3855" max="3855" width="14.28515625" style="79" bestFit="1" customWidth="1"/>
    <col min="3856" max="3856" width="14.140625" style="79" bestFit="1" customWidth="1"/>
    <col min="3857" max="3857" width="14" style="79" bestFit="1" customWidth="1"/>
    <col min="3858" max="3859" width="9.5703125" style="79" bestFit="1" customWidth="1"/>
    <col min="3860" max="3860" width="12.7109375" style="79" bestFit="1" customWidth="1"/>
    <col min="3861" max="3861" width="12.5703125" style="79" bestFit="1" customWidth="1"/>
    <col min="3862" max="3862" width="12.42578125" style="79" bestFit="1" customWidth="1"/>
    <col min="3863" max="4096" width="9.140625" style="79"/>
    <col min="4097" max="4097" width="7" style="79" bestFit="1" customWidth="1"/>
    <col min="4098" max="4098" width="38" style="79" bestFit="1" customWidth="1"/>
    <col min="4099" max="4099" width="9.140625" style="79" bestFit="1" customWidth="1"/>
    <col min="4100" max="4100" width="11.42578125" style="79" bestFit="1" customWidth="1"/>
    <col min="4101" max="4101" width="11.28515625" style="79" bestFit="1" customWidth="1"/>
    <col min="4102" max="4102" width="11.140625" style="79" bestFit="1" customWidth="1"/>
    <col min="4103" max="4104" width="9.28515625" style="79" bestFit="1" customWidth="1"/>
    <col min="4105" max="4105" width="7.5703125" style="79" bestFit="1" customWidth="1"/>
    <col min="4106" max="4106" width="14.5703125" style="79" bestFit="1" customWidth="1"/>
    <col min="4107" max="4107" width="16" style="79" bestFit="1" customWidth="1"/>
    <col min="4108" max="4108" width="15.85546875" style="79" bestFit="1" customWidth="1"/>
    <col min="4109" max="4109" width="14" style="79" bestFit="1" customWidth="1"/>
    <col min="4110" max="4110" width="14.85546875" style="79" bestFit="1" customWidth="1"/>
    <col min="4111" max="4111" width="14.28515625" style="79" bestFit="1" customWidth="1"/>
    <col min="4112" max="4112" width="14.140625" style="79" bestFit="1" customWidth="1"/>
    <col min="4113" max="4113" width="14" style="79" bestFit="1" customWidth="1"/>
    <col min="4114" max="4115" width="9.5703125" style="79" bestFit="1" customWidth="1"/>
    <col min="4116" max="4116" width="12.7109375" style="79" bestFit="1" customWidth="1"/>
    <col min="4117" max="4117" width="12.5703125" style="79" bestFit="1" customWidth="1"/>
    <col min="4118" max="4118" width="12.42578125" style="79" bestFit="1" customWidth="1"/>
    <col min="4119" max="4352" width="9.140625" style="79"/>
    <col min="4353" max="4353" width="7" style="79" bestFit="1" customWidth="1"/>
    <col min="4354" max="4354" width="38" style="79" bestFit="1" customWidth="1"/>
    <col min="4355" max="4355" width="9.140625" style="79" bestFit="1" customWidth="1"/>
    <col min="4356" max="4356" width="11.42578125" style="79" bestFit="1" customWidth="1"/>
    <col min="4357" max="4357" width="11.28515625" style="79" bestFit="1" customWidth="1"/>
    <col min="4358" max="4358" width="11.140625" style="79" bestFit="1" customWidth="1"/>
    <col min="4359" max="4360" width="9.28515625" style="79" bestFit="1" customWidth="1"/>
    <col min="4361" max="4361" width="7.5703125" style="79" bestFit="1" customWidth="1"/>
    <col min="4362" max="4362" width="14.5703125" style="79" bestFit="1" customWidth="1"/>
    <col min="4363" max="4363" width="16" style="79" bestFit="1" customWidth="1"/>
    <col min="4364" max="4364" width="15.85546875" style="79" bestFit="1" customWidth="1"/>
    <col min="4365" max="4365" width="14" style="79" bestFit="1" customWidth="1"/>
    <col min="4366" max="4366" width="14.85546875" style="79" bestFit="1" customWidth="1"/>
    <col min="4367" max="4367" width="14.28515625" style="79" bestFit="1" customWidth="1"/>
    <col min="4368" max="4368" width="14.140625" style="79" bestFit="1" customWidth="1"/>
    <col min="4369" max="4369" width="14" style="79" bestFit="1" customWidth="1"/>
    <col min="4370" max="4371" width="9.5703125" style="79" bestFit="1" customWidth="1"/>
    <col min="4372" max="4372" width="12.7109375" style="79" bestFit="1" customWidth="1"/>
    <col min="4373" max="4373" width="12.5703125" style="79" bestFit="1" customWidth="1"/>
    <col min="4374" max="4374" width="12.42578125" style="79" bestFit="1" customWidth="1"/>
    <col min="4375" max="4608" width="9.140625" style="79"/>
    <col min="4609" max="4609" width="7" style="79" bestFit="1" customWidth="1"/>
    <col min="4610" max="4610" width="38" style="79" bestFit="1" customWidth="1"/>
    <col min="4611" max="4611" width="9.140625" style="79" bestFit="1" customWidth="1"/>
    <col min="4612" max="4612" width="11.42578125" style="79" bestFit="1" customWidth="1"/>
    <col min="4613" max="4613" width="11.28515625" style="79" bestFit="1" customWidth="1"/>
    <col min="4614" max="4614" width="11.140625" style="79" bestFit="1" customWidth="1"/>
    <col min="4615" max="4616" width="9.28515625" style="79" bestFit="1" customWidth="1"/>
    <col min="4617" max="4617" width="7.5703125" style="79" bestFit="1" customWidth="1"/>
    <col min="4618" max="4618" width="14.5703125" style="79" bestFit="1" customWidth="1"/>
    <col min="4619" max="4619" width="16" style="79" bestFit="1" customWidth="1"/>
    <col min="4620" max="4620" width="15.85546875" style="79" bestFit="1" customWidth="1"/>
    <col min="4621" max="4621" width="14" style="79" bestFit="1" customWidth="1"/>
    <col min="4622" max="4622" width="14.85546875" style="79" bestFit="1" customWidth="1"/>
    <col min="4623" max="4623" width="14.28515625" style="79" bestFit="1" customWidth="1"/>
    <col min="4624" max="4624" width="14.140625" style="79" bestFit="1" customWidth="1"/>
    <col min="4625" max="4625" width="14" style="79" bestFit="1" customWidth="1"/>
    <col min="4626" max="4627" width="9.5703125" style="79" bestFit="1" customWidth="1"/>
    <col min="4628" max="4628" width="12.7109375" style="79" bestFit="1" customWidth="1"/>
    <col min="4629" max="4629" width="12.5703125" style="79" bestFit="1" customWidth="1"/>
    <col min="4630" max="4630" width="12.42578125" style="79" bestFit="1" customWidth="1"/>
    <col min="4631" max="4864" width="9.140625" style="79"/>
    <col min="4865" max="4865" width="7" style="79" bestFit="1" customWidth="1"/>
    <col min="4866" max="4866" width="38" style="79" bestFit="1" customWidth="1"/>
    <col min="4867" max="4867" width="9.140625" style="79" bestFit="1" customWidth="1"/>
    <col min="4868" max="4868" width="11.42578125" style="79" bestFit="1" customWidth="1"/>
    <col min="4869" max="4869" width="11.28515625" style="79" bestFit="1" customWidth="1"/>
    <col min="4870" max="4870" width="11.140625" style="79" bestFit="1" customWidth="1"/>
    <col min="4871" max="4872" width="9.28515625" style="79" bestFit="1" customWidth="1"/>
    <col min="4873" max="4873" width="7.5703125" style="79" bestFit="1" customWidth="1"/>
    <col min="4874" max="4874" width="14.5703125" style="79" bestFit="1" customWidth="1"/>
    <col min="4875" max="4875" width="16" style="79" bestFit="1" customWidth="1"/>
    <col min="4876" max="4876" width="15.85546875" style="79" bestFit="1" customWidth="1"/>
    <col min="4877" max="4877" width="14" style="79" bestFit="1" customWidth="1"/>
    <col min="4878" max="4878" width="14.85546875" style="79" bestFit="1" customWidth="1"/>
    <col min="4879" max="4879" width="14.28515625" style="79" bestFit="1" customWidth="1"/>
    <col min="4880" max="4880" width="14.140625" style="79" bestFit="1" customWidth="1"/>
    <col min="4881" max="4881" width="14" style="79" bestFit="1" customWidth="1"/>
    <col min="4882" max="4883" width="9.5703125" style="79" bestFit="1" customWidth="1"/>
    <col min="4884" max="4884" width="12.7109375" style="79" bestFit="1" customWidth="1"/>
    <col min="4885" max="4885" width="12.5703125" style="79" bestFit="1" customWidth="1"/>
    <col min="4886" max="4886" width="12.42578125" style="79" bestFit="1" customWidth="1"/>
    <col min="4887" max="5120" width="9.140625" style="79"/>
    <col min="5121" max="5121" width="7" style="79" bestFit="1" customWidth="1"/>
    <col min="5122" max="5122" width="38" style="79" bestFit="1" customWidth="1"/>
    <col min="5123" max="5123" width="9.140625" style="79" bestFit="1" customWidth="1"/>
    <col min="5124" max="5124" width="11.42578125" style="79" bestFit="1" customWidth="1"/>
    <col min="5125" max="5125" width="11.28515625" style="79" bestFit="1" customWidth="1"/>
    <col min="5126" max="5126" width="11.140625" style="79" bestFit="1" customWidth="1"/>
    <col min="5127" max="5128" width="9.28515625" style="79" bestFit="1" customWidth="1"/>
    <col min="5129" max="5129" width="7.5703125" style="79" bestFit="1" customWidth="1"/>
    <col min="5130" max="5130" width="14.5703125" style="79" bestFit="1" customWidth="1"/>
    <col min="5131" max="5131" width="16" style="79" bestFit="1" customWidth="1"/>
    <col min="5132" max="5132" width="15.85546875" style="79" bestFit="1" customWidth="1"/>
    <col min="5133" max="5133" width="14" style="79" bestFit="1" customWidth="1"/>
    <col min="5134" max="5134" width="14.85546875" style="79" bestFit="1" customWidth="1"/>
    <col min="5135" max="5135" width="14.28515625" style="79" bestFit="1" customWidth="1"/>
    <col min="5136" max="5136" width="14.140625" style="79" bestFit="1" customWidth="1"/>
    <col min="5137" max="5137" width="14" style="79" bestFit="1" customWidth="1"/>
    <col min="5138" max="5139" width="9.5703125" style="79" bestFit="1" customWidth="1"/>
    <col min="5140" max="5140" width="12.7109375" style="79" bestFit="1" customWidth="1"/>
    <col min="5141" max="5141" width="12.5703125" style="79" bestFit="1" customWidth="1"/>
    <col min="5142" max="5142" width="12.42578125" style="79" bestFit="1" customWidth="1"/>
    <col min="5143" max="5376" width="9.140625" style="79"/>
    <col min="5377" max="5377" width="7" style="79" bestFit="1" customWidth="1"/>
    <col min="5378" max="5378" width="38" style="79" bestFit="1" customWidth="1"/>
    <col min="5379" max="5379" width="9.140625" style="79" bestFit="1" customWidth="1"/>
    <col min="5380" max="5380" width="11.42578125" style="79" bestFit="1" customWidth="1"/>
    <col min="5381" max="5381" width="11.28515625" style="79" bestFit="1" customWidth="1"/>
    <col min="5382" max="5382" width="11.140625" style="79" bestFit="1" customWidth="1"/>
    <col min="5383" max="5384" width="9.28515625" style="79" bestFit="1" customWidth="1"/>
    <col min="5385" max="5385" width="7.5703125" style="79" bestFit="1" customWidth="1"/>
    <col min="5386" max="5386" width="14.5703125" style="79" bestFit="1" customWidth="1"/>
    <col min="5387" max="5387" width="16" style="79" bestFit="1" customWidth="1"/>
    <col min="5388" max="5388" width="15.85546875" style="79" bestFit="1" customWidth="1"/>
    <col min="5389" max="5389" width="14" style="79" bestFit="1" customWidth="1"/>
    <col min="5390" max="5390" width="14.85546875" style="79" bestFit="1" customWidth="1"/>
    <col min="5391" max="5391" width="14.28515625" style="79" bestFit="1" customWidth="1"/>
    <col min="5392" max="5392" width="14.140625" style="79" bestFit="1" customWidth="1"/>
    <col min="5393" max="5393" width="14" style="79" bestFit="1" customWidth="1"/>
    <col min="5394" max="5395" width="9.5703125" style="79" bestFit="1" customWidth="1"/>
    <col min="5396" max="5396" width="12.7109375" style="79" bestFit="1" customWidth="1"/>
    <col min="5397" max="5397" width="12.5703125" style="79" bestFit="1" customWidth="1"/>
    <col min="5398" max="5398" width="12.42578125" style="79" bestFit="1" customWidth="1"/>
    <col min="5399" max="5632" width="9.140625" style="79"/>
    <col min="5633" max="5633" width="7" style="79" bestFit="1" customWidth="1"/>
    <col min="5634" max="5634" width="38" style="79" bestFit="1" customWidth="1"/>
    <col min="5635" max="5635" width="9.140625" style="79" bestFit="1" customWidth="1"/>
    <col min="5636" max="5636" width="11.42578125" style="79" bestFit="1" customWidth="1"/>
    <col min="5637" max="5637" width="11.28515625" style="79" bestFit="1" customWidth="1"/>
    <col min="5638" max="5638" width="11.140625" style="79" bestFit="1" customWidth="1"/>
    <col min="5639" max="5640" width="9.28515625" style="79" bestFit="1" customWidth="1"/>
    <col min="5641" max="5641" width="7.5703125" style="79" bestFit="1" customWidth="1"/>
    <col min="5642" max="5642" width="14.5703125" style="79" bestFit="1" customWidth="1"/>
    <col min="5643" max="5643" width="16" style="79" bestFit="1" customWidth="1"/>
    <col min="5644" max="5644" width="15.85546875" style="79" bestFit="1" customWidth="1"/>
    <col min="5645" max="5645" width="14" style="79" bestFit="1" customWidth="1"/>
    <col min="5646" max="5646" width="14.85546875" style="79" bestFit="1" customWidth="1"/>
    <col min="5647" max="5647" width="14.28515625" style="79" bestFit="1" customWidth="1"/>
    <col min="5648" max="5648" width="14.140625" style="79" bestFit="1" customWidth="1"/>
    <col min="5649" max="5649" width="14" style="79" bestFit="1" customWidth="1"/>
    <col min="5650" max="5651" width="9.5703125" style="79" bestFit="1" customWidth="1"/>
    <col min="5652" max="5652" width="12.7109375" style="79" bestFit="1" customWidth="1"/>
    <col min="5653" max="5653" width="12.5703125" style="79" bestFit="1" customWidth="1"/>
    <col min="5654" max="5654" width="12.42578125" style="79" bestFit="1" customWidth="1"/>
    <col min="5655" max="5888" width="9.140625" style="79"/>
    <col min="5889" max="5889" width="7" style="79" bestFit="1" customWidth="1"/>
    <col min="5890" max="5890" width="38" style="79" bestFit="1" customWidth="1"/>
    <col min="5891" max="5891" width="9.140625" style="79" bestFit="1" customWidth="1"/>
    <col min="5892" max="5892" width="11.42578125" style="79" bestFit="1" customWidth="1"/>
    <col min="5893" max="5893" width="11.28515625" style="79" bestFit="1" customWidth="1"/>
    <col min="5894" max="5894" width="11.140625" style="79" bestFit="1" customWidth="1"/>
    <col min="5895" max="5896" width="9.28515625" style="79" bestFit="1" customWidth="1"/>
    <col min="5897" max="5897" width="7.5703125" style="79" bestFit="1" customWidth="1"/>
    <col min="5898" max="5898" width="14.5703125" style="79" bestFit="1" customWidth="1"/>
    <col min="5899" max="5899" width="16" style="79" bestFit="1" customWidth="1"/>
    <col min="5900" max="5900" width="15.85546875" style="79" bestFit="1" customWidth="1"/>
    <col min="5901" max="5901" width="14" style="79" bestFit="1" customWidth="1"/>
    <col min="5902" max="5902" width="14.85546875" style="79" bestFit="1" customWidth="1"/>
    <col min="5903" max="5903" width="14.28515625" style="79" bestFit="1" customWidth="1"/>
    <col min="5904" max="5904" width="14.140625" style="79" bestFit="1" customWidth="1"/>
    <col min="5905" max="5905" width="14" style="79" bestFit="1" customWidth="1"/>
    <col min="5906" max="5907" width="9.5703125" style="79" bestFit="1" customWidth="1"/>
    <col min="5908" max="5908" width="12.7109375" style="79" bestFit="1" customWidth="1"/>
    <col min="5909" max="5909" width="12.5703125" style="79" bestFit="1" customWidth="1"/>
    <col min="5910" max="5910" width="12.42578125" style="79" bestFit="1" customWidth="1"/>
    <col min="5911" max="6144" width="9.140625" style="79"/>
    <col min="6145" max="6145" width="7" style="79" bestFit="1" customWidth="1"/>
    <col min="6146" max="6146" width="38" style="79" bestFit="1" customWidth="1"/>
    <col min="6147" max="6147" width="9.140625" style="79" bestFit="1" customWidth="1"/>
    <col min="6148" max="6148" width="11.42578125" style="79" bestFit="1" customWidth="1"/>
    <col min="6149" max="6149" width="11.28515625" style="79" bestFit="1" customWidth="1"/>
    <col min="6150" max="6150" width="11.140625" style="79" bestFit="1" customWidth="1"/>
    <col min="6151" max="6152" width="9.28515625" style="79" bestFit="1" customWidth="1"/>
    <col min="6153" max="6153" width="7.5703125" style="79" bestFit="1" customWidth="1"/>
    <col min="6154" max="6154" width="14.5703125" style="79" bestFit="1" customWidth="1"/>
    <col min="6155" max="6155" width="16" style="79" bestFit="1" customWidth="1"/>
    <col min="6156" max="6156" width="15.85546875" style="79" bestFit="1" customWidth="1"/>
    <col min="6157" max="6157" width="14" style="79" bestFit="1" customWidth="1"/>
    <col min="6158" max="6158" width="14.85546875" style="79" bestFit="1" customWidth="1"/>
    <col min="6159" max="6159" width="14.28515625" style="79" bestFit="1" customWidth="1"/>
    <col min="6160" max="6160" width="14.140625" style="79" bestFit="1" customWidth="1"/>
    <col min="6161" max="6161" width="14" style="79" bestFit="1" customWidth="1"/>
    <col min="6162" max="6163" width="9.5703125" style="79" bestFit="1" customWidth="1"/>
    <col min="6164" max="6164" width="12.7109375" style="79" bestFit="1" customWidth="1"/>
    <col min="6165" max="6165" width="12.5703125" style="79" bestFit="1" customWidth="1"/>
    <col min="6166" max="6166" width="12.42578125" style="79" bestFit="1" customWidth="1"/>
    <col min="6167" max="6400" width="9.140625" style="79"/>
    <col min="6401" max="6401" width="7" style="79" bestFit="1" customWidth="1"/>
    <col min="6402" max="6402" width="38" style="79" bestFit="1" customWidth="1"/>
    <col min="6403" max="6403" width="9.140625" style="79" bestFit="1" customWidth="1"/>
    <col min="6404" max="6404" width="11.42578125" style="79" bestFit="1" customWidth="1"/>
    <col min="6405" max="6405" width="11.28515625" style="79" bestFit="1" customWidth="1"/>
    <col min="6406" max="6406" width="11.140625" style="79" bestFit="1" customWidth="1"/>
    <col min="6407" max="6408" width="9.28515625" style="79" bestFit="1" customWidth="1"/>
    <col min="6409" max="6409" width="7.5703125" style="79" bestFit="1" customWidth="1"/>
    <col min="6410" max="6410" width="14.5703125" style="79" bestFit="1" customWidth="1"/>
    <col min="6411" max="6411" width="16" style="79" bestFit="1" customWidth="1"/>
    <col min="6412" max="6412" width="15.85546875" style="79" bestFit="1" customWidth="1"/>
    <col min="6413" max="6413" width="14" style="79" bestFit="1" customWidth="1"/>
    <col min="6414" max="6414" width="14.85546875" style="79" bestFit="1" customWidth="1"/>
    <col min="6415" max="6415" width="14.28515625" style="79" bestFit="1" customWidth="1"/>
    <col min="6416" max="6416" width="14.140625" style="79" bestFit="1" customWidth="1"/>
    <col min="6417" max="6417" width="14" style="79" bestFit="1" customWidth="1"/>
    <col min="6418" max="6419" width="9.5703125" style="79" bestFit="1" customWidth="1"/>
    <col min="6420" max="6420" width="12.7109375" style="79" bestFit="1" customWidth="1"/>
    <col min="6421" max="6421" width="12.5703125" style="79" bestFit="1" customWidth="1"/>
    <col min="6422" max="6422" width="12.42578125" style="79" bestFit="1" customWidth="1"/>
    <col min="6423" max="6656" width="9.140625" style="79"/>
    <col min="6657" max="6657" width="7" style="79" bestFit="1" customWidth="1"/>
    <col min="6658" max="6658" width="38" style="79" bestFit="1" customWidth="1"/>
    <col min="6659" max="6659" width="9.140625" style="79" bestFit="1" customWidth="1"/>
    <col min="6660" max="6660" width="11.42578125" style="79" bestFit="1" customWidth="1"/>
    <col min="6661" max="6661" width="11.28515625" style="79" bestFit="1" customWidth="1"/>
    <col min="6662" max="6662" width="11.140625" style="79" bestFit="1" customWidth="1"/>
    <col min="6663" max="6664" width="9.28515625" style="79" bestFit="1" customWidth="1"/>
    <col min="6665" max="6665" width="7.5703125" style="79" bestFit="1" customWidth="1"/>
    <col min="6666" max="6666" width="14.5703125" style="79" bestFit="1" customWidth="1"/>
    <col min="6667" max="6667" width="16" style="79" bestFit="1" customWidth="1"/>
    <col min="6668" max="6668" width="15.85546875" style="79" bestFit="1" customWidth="1"/>
    <col min="6669" max="6669" width="14" style="79" bestFit="1" customWidth="1"/>
    <col min="6670" max="6670" width="14.85546875" style="79" bestFit="1" customWidth="1"/>
    <col min="6671" max="6671" width="14.28515625" style="79" bestFit="1" customWidth="1"/>
    <col min="6672" max="6672" width="14.140625" style="79" bestFit="1" customWidth="1"/>
    <col min="6673" max="6673" width="14" style="79" bestFit="1" customWidth="1"/>
    <col min="6674" max="6675" width="9.5703125" style="79" bestFit="1" customWidth="1"/>
    <col min="6676" max="6676" width="12.7109375" style="79" bestFit="1" customWidth="1"/>
    <col min="6677" max="6677" width="12.5703125" style="79" bestFit="1" customWidth="1"/>
    <col min="6678" max="6678" width="12.42578125" style="79" bestFit="1" customWidth="1"/>
    <col min="6679" max="6912" width="9.140625" style="79"/>
    <col min="6913" max="6913" width="7" style="79" bestFit="1" customWidth="1"/>
    <col min="6914" max="6914" width="38" style="79" bestFit="1" customWidth="1"/>
    <col min="6915" max="6915" width="9.140625" style="79" bestFit="1" customWidth="1"/>
    <col min="6916" max="6916" width="11.42578125" style="79" bestFit="1" customWidth="1"/>
    <col min="6917" max="6917" width="11.28515625" style="79" bestFit="1" customWidth="1"/>
    <col min="6918" max="6918" width="11.140625" style="79" bestFit="1" customWidth="1"/>
    <col min="6919" max="6920" width="9.28515625" style="79" bestFit="1" customWidth="1"/>
    <col min="6921" max="6921" width="7.5703125" style="79" bestFit="1" customWidth="1"/>
    <col min="6922" max="6922" width="14.5703125" style="79" bestFit="1" customWidth="1"/>
    <col min="6923" max="6923" width="16" style="79" bestFit="1" customWidth="1"/>
    <col min="6924" max="6924" width="15.85546875" style="79" bestFit="1" customWidth="1"/>
    <col min="6925" max="6925" width="14" style="79" bestFit="1" customWidth="1"/>
    <col min="6926" max="6926" width="14.85546875" style="79" bestFit="1" customWidth="1"/>
    <col min="6927" max="6927" width="14.28515625" style="79" bestFit="1" customWidth="1"/>
    <col min="6928" max="6928" width="14.140625" style="79" bestFit="1" customWidth="1"/>
    <col min="6929" max="6929" width="14" style="79" bestFit="1" customWidth="1"/>
    <col min="6930" max="6931" width="9.5703125" style="79" bestFit="1" customWidth="1"/>
    <col min="6932" max="6932" width="12.7109375" style="79" bestFit="1" customWidth="1"/>
    <col min="6933" max="6933" width="12.5703125" style="79" bestFit="1" customWidth="1"/>
    <col min="6934" max="6934" width="12.42578125" style="79" bestFit="1" customWidth="1"/>
    <col min="6935" max="7168" width="9.140625" style="79"/>
    <col min="7169" max="7169" width="7" style="79" bestFit="1" customWidth="1"/>
    <col min="7170" max="7170" width="38" style="79" bestFit="1" customWidth="1"/>
    <col min="7171" max="7171" width="9.140625" style="79" bestFit="1" customWidth="1"/>
    <col min="7172" max="7172" width="11.42578125" style="79" bestFit="1" customWidth="1"/>
    <col min="7173" max="7173" width="11.28515625" style="79" bestFit="1" customWidth="1"/>
    <col min="7174" max="7174" width="11.140625" style="79" bestFit="1" customWidth="1"/>
    <col min="7175" max="7176" width="9.28515625" style="79" bestFit="1" customWidth="1"/>
    <col min="7177" max="7177" width="7.5703125" style="79" bestFit="1" customWidth="1"/>
    <col min="7178" max="7178" width="14.5703125" style="79" bestFit="1" customWidth="1"/>
    <col min="7179" max="7179" width="16" style="79" bestFit="1" customWidth="1"/>
    <col min="7180" max="7180" width="15.85546875" style="79" bestFit="1" customWidth="1"/>
    <col min="7181" max="7181" width="14" style="79" bestFit="1" customWidth="1"/>
    <col min="7182" max="7182" width="14.85546875" style="79" bestFit="1" customWidth="1"/>
    <col min="7183" max="7183" width="14.28515625" style="79" bestFit="1" customWidth="1"/>
    <col min="7184" max="7184" width="14.140625" style="79" bestFit="1" customWidth="1"/>
    <col min="7185" max="7185" width="14" style="79" bestFit="1" customWidth="1"/>
    <col min="7186" max="7187" width="9.5703125" style="79" bestFit="1" customWidth="1"/>
    <col min="7188" max="7188" width="12.7109375" style="79" bestFit="1" customWidth="1"/>
    <col min="7189" max="7189" width="12.5703125" style="79" bestFit="1" customWidth="1"/>
    <col min="7190" max="7190" width="12.42578125" style="79" bestFit="1" customWidth="1"/>
    <col min="7191" max="7424" width="9.140625" style="79"/>
    <col min="7425" max="7425" width="7" style="79" bestFit="1" customWidth="1"/>
    <col min="7426" max="7426" width="38" style="79" bestFit="1" customWidth="1"/>
    <col min="7427" max="7427" width="9.140625" style="79" bestFit="1" customWidth="1"/>
    <col min="7428" max="7428" width="11.42578125" style="79" bestFit="1" customWidth="1"/>
    <col min="7429" max="7429" width="11.28515625" style="79" bestFit="1" customWidth="1"/>
    <col min="7430" max="7430" width="11.140625" style="79" bestFit="1" customWidth="1"/>
    <col min="7431" max="7432" width="9.28515625" style="79" bestFit="1" customWidth="1"/>
    <col min="7433" max="7433" width="7.5703125" style="79" bestFit="1" customWidth="1"/>
    <col min="7434" max="7434" width="14.5703125" style="79" bestFit="1" customWidth="1"/>
    <col min="7435" max="7435" width="16" style="79" bestFit="1" customWidth="1"/>
    <col min="7436" max="7436" width="15.85546875" style="79" bestFit="1" customWidth="1"/>
    <col min="7437" max="7437" width="14" style="79" bestFit="1" customWidth="1"/>
    <col min="7438" max="7438" width="14.85546875" style="79" bestFit="1" customWidth="1"/>
    <col min="7439" max="7439" width="14.28515625" style="79" bestFit="1" customWidth="1"/>
    <col min="7440" max="7440" width="14.140625" style="79" bestFit="1" customWidth="1"/>
    <col min="7441" max="7441" width="14" style="79" bestFit="1" customWidth="1"/>
    <col min="7442" max="7443" width="9.5703125" style="79" bestFit="1" customWidth="1"/>
    <col min="7444" max="7444" width="12.7109375" style="79" bestFit="1" customWidth="1"/>
    <col min="7445" max="7445" width="12.5703125" style="79" bestFit="1" customWidth="1"/>
    <col min="7446" max="7446" width="12.42578125" style="79" bestFit="1" customWidth="1"/>
    <col min="7447" max="7680" width="9.140625" style="79"/>
    <col min="7681" max="7681" width="7" style="79" bestFit="1" customWidth="1"/>
    <col min="7682" max="7682" width="38" style="79" bestFit="1" customWidth="1"/>
    <col min="7683" max="7683" width="9.140625" style="79" bestFit="1" customWidth="1"/>
    <col min="7684" max="7684" width="11.42578125" style="79" bestFit="1" customWidth="1"/>
    <col min="7685" max="7685" width="11.28515625" style="79" bestFit="1" customWidth="1"/>
    <col min="7686" max="7686" width="11.140625" style="79" bestFit="1" customWidth="1"/>
    <col min="7687" max="7688" width="9.28515625" style="79" bestFit="1" customWidth="1"/>
    <col min="7689" max="7689" width="7.5703125" style="79" bestFit="1" customWidth="1"/>
    <col min="7690" max="7690" width="14.5703125" style="79" bestFit="1" customWidth="1"/>
    <col min="7691" max="7691" width="16" style="79" bestFit="1" customWidth="1"/>
    <col min="7692" max="7692" width="15.85546875" style="79" bestFit="1" customWidth="1"/>
    <col min="7693" max="7693" width="14" style="79" bestFit="1" customWidth="1"/>
    <col min="7694" max="7694" width="14.85546875" style="79" bestFit="1" customWidth="1"/>
    <col min="7695" max="7695" width="14.28515625" style="79" bestFit="1" customWidth="1"/>
    <col min="7696" max="7696" width="14.140625" style="79" bestFit="1" customWidth="1"/>
    <col min="7697" max="7697" width="14" style="79" bestFit="1" customWidth="1"/>
    <col min="7698" max="7699" width="9.5703125" style="79" bestFit="1" customWidth="1"/>
    <col min="7700" max="7700" width="12.7109375" style="79" bestFit="1" customWidth="1"/>
    <col min="7701" max="7701" width="12.5703125" style="79" bestFit="1" customWidth="1"/>
    <col min="7702" max="7702" width="12.42578125" style="79" bestFit="1" customWidth="1"/>
    <col min="7703" max="7936" width="9.140625" style="79"/>
    <col min="7937" max="7937" width="7" style="79" bestFit="1" customWidth="1"/>
    <col min="7938" max="7938" width="38" style="79" bestFit="1" customWidth="1"/>
    <col min="7939" max="7939" width="9.140625" style="79" bestFit="1" customWidth="1"/>
    <col min="7940" max="7940" width="11.42578125" style="79" bestFit="1" customWidth="1"/>
    <col min="7941" max="7941" width="11.28515625" style="79" bestFit="1" customWidth="1"/>
    <col min="7942" max="7942" width="11.140625" style="79" bestFit="1" customWidth="1"/>
    <col min="7943" max="7944" width="9.28515625" style="79" bestFit="1" customWidth="1"/>
    <col min="7945" max="7945" width="7.5703125" style="79" bestFit="1" customWidth="1"/>
    <col min="7946" max="7946" width="14.5703125" style="79" bestFit="1" customWidth="1"/>
    <col min="7947" max="7947" width="16" style="79" bestFit="1" customWidth="1"/>
    <col min="7948" max="7948" width="15.85546875" style="79" bestFit="1" customWidth="1"/>
    <col min="7949" max="7949" width="14" style="79" bestFit="1" customWidth="1"/>
    <col min="7950" max="7950" width="14.85546875" style="79" bestFit="1" customWidth="1"/>
    <col min="7951" max="7951" width="14.28515625" style="79" bestFit="1" customWidth="1"/>
    <col min="7952" max="7952" width="14.140625" style="79" bestFit="1" customWidth="1"/>
    <col min="7953" max="7953" width="14" style="79" bestFit="1" customWidth="1"/>
    <col min="7954" max="7955" width="9.5703125" style="79" bestFit="1" customWidth="1"/>
    <col min="7956" max="7956" width="12.7109375" style="79" bestFit="1" customWidth="1"/>
    <col min="7957" max="7957" width="12.5703125" style="79" bestFit="1" customWidth="1"/>
    <col min="7958" max="7958" width="12.42578125" style="79" bestFit="1" customWidth="1"/>
    <col min="7959" max="8192" width="9.140625" style="79"/>
    <col min="8193" max="8193" width="7" style="79" bestFit="1" customWidth="1"/>
    <col min="8194" max="8194" width="38" style="79" bestFit="1" customWidth="1"/>
    <col min="8195" max="8195" width="9.140625" style="79" bestFit="1" customWidth="1"/>
    <col min="8196" max="8196" width="11.42578125" style="79" bestFit="1" customWidth="1"/>
    <col min="8197" max="8197" width="11.28515625" style="79" bestFit="1" customWidth="1"/>
    <col min="8198" max="8198" width="11.140625" style="79" bestFit="1" customWidth="1"/>
    <col min="8199" max="8200" width="9.28515625" style="79" bestFit="1" customWidth="1"/>
    <col min="8201" max="8201" width="7.5703125" style="79" bestFit="1" customWidth="1"/>
    <col min="8202" max="8202" width="14.5703125" style="79" bestFit="1" customWidth="1"/>
    <col min="8203" max="8203" width="16" style="79" bestFit="1" customWidth="1"/>
    <col min="8204" max="8204" width="15.85546875" style="79" bestFit="1" customWidth="1"/>
    <col min="8205" max="8205" width="14" style="79" bestFit="1" customWidth="1"/>
    <col min="8206" max="8206" width="14.85546875" style="79" bestFit="1" customWidth="1"/>
    <col min="8207" max="8207" width="14.28515625" style="79" bestFit="1" customWidth="1"/>
    <col min="8208" max="8208" width="14.140625" style="79" bestFit="1" customWidth="1"/>
    <col min="8209" max="8209" width="14" style="79" bestFit="1" customWidth="1"/>
    <col min="8210" max="8211" width="9.5703125" style="79" bestFit="1" customWidth="1"/>
    <col min="8212" max="8212" width="12.7109375" style="79" bestFit="1" customWidth="1"/>
    <col min="8213" max="8213" width="12.5703125" style="79" bestFit="1" customWidth="1"/>
    <col min="8214" max="8214" width="12.42578125" style="79" bestFit="1" customWidth="1"/>
    <col min="8215" max="8448" width="9.140625" style="79"/>
    <col min="8449" max="8449" width="7" style="79" bestFit="1" customWidth="1"/>
    <col min="8450" max="8450" width="38" style="79" bestFit="1" customWidth="1"/>
    <col min="8451" max="8451" width="9.140625" style="79" bestFit="1" customWidth="1"/>
    <col min="8452" max="8452" width="11.42578125" style="79" bestFit="1" customWidth="1"/>
    <col min="8453" max="8453" width="11.28515625" style="79" bestFit="1" customWidth="1"/>
    <col min="8454" max="8454" width="11.140625" style="79" bestFit="1" customWidth="1"/>
    <col min="8455" max="8456" width="9.28515625" style="79" bestFit="1" customWidth="1"/>
    <col min="8457" max="8457" width="7.5703125" style="79" bestFit="1" customWidth="1"/>
    <col min="8458" max="8458" width="14.5703125" style="79" bestFit="1" customWidth="1"/>
    <col min="8459" max="8459" width="16" style="79" bestFit="1" customWidth="1"/>
    <col min="8460" max="8460" width="15.85546875" style="79" bestFit="1" customWidth="1"/>
    <col min="8461" max="8461" width="14" style="79" bestFit="1" customWidth="1"/>
    <col min="8462" max="8462" width="14.85546875" style="79" bestFit="1" customWidth="1"/>
    <col min="8463" max="8463" width="14.28515625" style="79" bestFit="1" customWidth="1"/>
    <col min="8464" max="8464" width="14.140625" style="79" bestFit="1" customWidth="1"/>
    <col min="8465" max="8465" width="14" style="79" bestFit="1" customWidth="1"/>
    <col min="8466" max="8467" width="9.5703125" style="79" bestFit="1" customWidth="1"/>
    <col min="8468" max="8468" width="12.7109375" style="79" bestFit="1" customWidth="1"/>
    <col min="8469" max="8469" width="12.5703125" style="79" bestFit="1" customWidth="1"/>
    <col min="8470" max="8470" width="12.42578125" style="79" bestFit="1" customWidth="1"/>
    <col min="8471" max="8704" width="9.140625" style="79"/>
    <col min="8705" max="8705" width="7" style="79" bestFit="1" customWidth="1"/>
    <col min="8706" max="8706" width="38" style="79" bestFit="1" customWidth="1"/>
    <col min="8707" max="8707" width="9.140625" style="79" bestFit="1" customWidth="1"/>
    <col min="8708" max="8708" width="11.42578125" style="79" bestFit="1" customWidth="1"/>
    <col min="8709" max="8709" width="11.28515625" style="79" bestFit="1" customWidth="1"/>
    <col min="8710" max="8710" width="11.140625" style="79" bestFit="1" customWidth="1"/>
    <col min="8711" max="8712" width="9.28515625" style="79" bestFit="1" customWidth="1"/>
    <col min="8713" max="8713" width="7.5703125" style="79" bestFit="1" customWidth="1"/>
    <col min="8714" max="8714" width="14.5703125" style="79" bestFit="1" customWidth="1"/>
    <col min="8715" max="8715" width="16" style="79" bestFit="1" customWidth="1"/>
    <col min="8716" max="8716" width="15.85546875" style="79" bestFit="1" customWidth="1"/>
    <col min="8717" max="8717" width="14" style="79" bestFit="1" customWidth="1"/>
    <col min="8718" max="8718" width="14.85546875" style="79" bestFit="1" customWidth="1"/>
    <col min="8719" max="8719" width="14.28515625" style="79" bestFit="1" customWidth="1"/>
    <col min="8720" max="8720" width="14.140625" style="79" bestFit="1" customWidth="1"/>
    <col min="8721" max="8721" width="14" style="79" bestFit="1" customWidth="1"/>
    <col min="8722" max="8723" width="9.5703125" style="79" bestFit="1" customWidth="1"/>
    <col min="8724" max="8724" width="12.7109375" style="79" bestFit="1" customWidth="1"/>
    <col min="8725" max="8725" width="12.5703125" style="79" bestFit="1" customWidth="1"/>
    <col min="8726" max="8726" width="12.42578125" style="79" bestFit="1" customWidth="1"/>
    <col min="8727" max="8960" width="9.140625" style="79"/>
    <col min="8961" max="8961" width="7" style="79" bestFit="1" customWidth="1"/>
    <col min="8962" max="8962" width="38" style="79" bestFit="1" customWidth="1"/>
    <col min="8963" max="8963" width="9.140625" style="79" bestFit="1" customWidth="1"/>
    <col min="8964" max="8964" width="11.42578125" style="79" bestFit="1" customWidth="1"/>
    <col min="8965" max="8965" width="11.28515625" style="79" bestFit="1" customWidth="1"/>
    <col min="8966" max="8966" width="11.140625" style="79" bestFit="1" customWidth="1"/>
    <col min="8967" max="8968" width="9.28515625" style="79" bestFit="1" customWidth="1"/>
    <col min="8969" max="8969" width="7.5703125" style="79" bestFit="1" customWidth="1"/>
    <col min="8970" max="8970" width="14.5703125" style="79" bestFit="1" customWidth="1"/>
    <col min="8971" max="8971" width="16" style="79" bestFit="1" customWidth="1"/>
    <col min="8972" max="8972" width="15.85546875" style="79" bestFit="1" customWidth="1"/>
    <col min="8973" max="8973" width="14" style="79" bestFit="1" customWidth="1"/>
    <col min="8974" max="8974" width="14.85546875" style="79" bestFit="1" customWidth="1"/>
    <col min="8975" max="8975" width="14.28515625" style="79" bestFit="1" customWidth="1"/>
    <col min="8976" max="8976" width="14.140625" style="79" bestFit="1" customWidth="1"/>
    <col min="8977" max="8977" width="14" style="79" bestFit="1" customWidth="1"/>
    <col min="8978" max="8979" width="9.5703125" style="79" bestFit="1" customWidth="1"/>
    <col min="8980" max="8980" width="12.7109375" style="79" bestFit="1" customWidth="1"/>
    <col min="8981" max="8981" width="12.5703125" style="79" bestFit="1" customWidth="1"/>
    <col min="8982" max="8982" width="12.42578125" style="79" bestFit="1" customWidth="1"/>
    <col min="8983" max="9216" width="9.140625" style="79"/>
    <col min="9217" max="9217" width="7" style="79" bestFit="1" customWidth="1"/>
    <col min="9218" max="9218" width="38" style="79" bestFit="1" customWidth="1"/>
    <col min="9219" max="9219" width="9.140625" style="79" bestFit="1" customWidth="1"/>
    <col min="9220" max="9220" width="11.42578125" style="79" bestFit="1" customWidth="1"/>
    <col min="9221" max="9221" width="11.28515625" style="79" bestFit="1" customWidth="1"/>
    <col min="9222" max="9222" width="11.140625" style="79" bestFit="1" customWidth="1"/>
    <col min="9223" max="9224" width="9.28515625" style="79" bestFit="1" customWidth="1"/>
    <col min="9225" max="9225" width="7.5703125" style="79" bestFit="1" customWidth="1"/>
    <col min="9226" max="9226" width="14.5703125" style="79" bestFit="1" customWidth="1"/>
    <col min="9227" max="9227" width="16" style="79" bestFit="1" customWidth="1"/>
    <col min="9228" max="9228" width="15.85546875" style="79" bestFit="1" customWidth="1"/>
    <col min="9229" max="9229" width="14" style="79" bestFit="1" customWidth="1"/>
    <col min="9230" max="9230" width="14.85546875" style="79" bestFit="1" customWidth="1"/>
    <col min="9231" max="9231" width="14.28515625" style="79" bestFit="1" customWidth="1"/>
    <col min="9232" max="9232" width="14.140625" style="79" bestFit="1" customWidth="1"/>
    <col min="9233" max="9233" width="14" style="79" bestFit="1" customWidth="1"/>
    <col min="9234" max="9235" width="9.5703125" style="79" bestFit="1" customWidth="1"/>
    <col min="9236" max="9236" width="12.7109375" style="79" bestFit="1" customWidth="1"/>
    <col min="9237" max="9237" width="12.5703125" style="79" bestFit="1" customWidth="1"/>
    <col min="9238" max="9238" width="12.42578125" style="79" bestFit="1" customWidth="1"/>
    <col min="9239" max="9472" width="9.140625" style="79"/>
    <col min="9473" max="9473" width="7" style="79" bestFit="1" customWidth="1"/>
    <col min="9474" max="9474" width="38" style="79" bestFit="1" customWidth="1"/>
    <col min="9475" max="9475" width="9.140625" style="79" bestFit="1" customWidth="1"/>
    <col min="9476" max="9476" width="11.42578125" style="79" bestFit="1" customWidth="1"/>
    <col min="9477" max="9477" width="11.28515625" style="79" bestFit="1" customWidth="1"/>
    <col min="9478" max="9478" width="11.140625" style="79" bestFit="1" customWidth="1"/>
    <col min="9479" max="9480" width="9.28515625" style="79" bestFit="1" customWidth="1"/>
    <col min="9481" max="9481" width="7.5703125" style="79" bestFit="1" customWidth="1"/>
    <col min="9482" max="9482" width="14.5703125" style="79" bestFit="1" customWidth="1"/>
    <col min="9483" max="9483" width="16" style="79" bestFit="1" customWidth="1"/>
    <col min="9484" max="9484" width="15.85546875" style="79" bestFit="1" customWidth="1"/>
    <col min="9485" max="9485" width="14" style="79" bestFit="1" customWidth="1"/>
    <col min="9486" max="9486" width="14.85546875" style="79" bestFit="1" customWidth="1"/>
    <col min="9487" max="9487" width="14.28515625" style="79" bestFit="1" customWidth="1"/>
    <col min="9488" max="9488" width="14.140625" style="79" bestFit="1" customWidth="1"/>
    <col min="9489" max="9489" width="14" style="79" bestFit="1" customWidth="1"/>
    <col min="9490" max="9491" width="9.5703125" style="79" bestFit="1" customWidth="1"/>
    <col min="9492" max="9492" width="12.7109375" style="79" bestFit="1" customWidth="1"/>
    <col min="9493" max="9493" width="12.5703125" style="79" bestFit="1" customWidth="1"/>
    <col min="9494" max="9494" width="12.42578125" style="79" bestFit="1" customWidth="1"/>
    <col min="9495" max="9728" width="9.140625" style="79"/>
    <col min="9729" max="9729" width="7" style="79" bestFit="1" customWidth="1"/>
    <col min="9730" max="9730" width="38" style="79" bestFit="1" customWidth="1"/>
    <col min="9731" max="9731" width="9.140625" style="79" bestFit="1" customWidth="1"/>
    <col min="9732" max="9732" width="11.42578125" style="79" bestFit="1" customWidth="1"/>
    <col min="9733" max="9733" width="11.28515625" style="79" bestFit="1" customWidth="1"/>
    <col min="9734" max="9734" width="11.140625" style="79" bestFit="1" customWidth="1"/>
    <col min="9735" max="9736" width="9.28515625" style="79" bestFit="1" customWidth="1"/>
    <col min="9737" max="9737" width="7.5703125" style="79" bestFit="1" customWidth="1"/>
    <col min="9738" max="9738" width="14.5703125" style="79" bestFit="1" customWidth="1"/>
    <col min="9739" max="9739" width="16" style="79" bestFit="1" customWidth="1"/>
    <col min="9740" max="9740" width="15.85546875" style="79" bestFit="1" customWidth="1"/>
    <col min="9741" max="9741" width="14" style="79" bestFit="1" customWidth="1"/>
    <col min="9742" max="9742" width="14.85546875" style="79" bestFit="1" customWidth="1"/>
    <col min="9743" max="9743" width="14.28515625" style="79" bestFit="1" customWidth="1"/>
    <col min="9744" max="9744" width="14.140625" style="79" bestFit="1" customWidth="1"/>
    <col min="9745" max="9745" width="14" style="79" bestFit="1" customWidth="1"/>
    <col min="9746" max="9747" width="9.5703125" style="79" bestFit="1" customWidth="1"/>
    <col min="9748" max="9748" width="12.7109375" style="79" bestFit="1" customWidth="1"/>
    <col min="9749" max="9749" width="12.5703125" style="79" bestFit="1" customWidth="1"/>
    <col min="9750" max="9750" width="12.42578125" style="79" bestFit="1" customWidth="1"/>
    <col min="9751" max="9984" width="9.140625" style="79"/>
    <col min="9985" max="9985" width="7" style="79" bestFit="1" customWidth="1"/>
    <col min="9986" max="9986" width="38" style="79" bestFit="1" customWidth="1"/>
    <col min="9987" max="9987" width="9.140625" style="79" bestFit="1" customWidth="1"/>
    <col min="9988" max="9988" width="11.42578125" style="79" bestFit="1" customWidth="1"/>
    <col min="9989" max="9989" width="11.28515625" style="79" bestFit="1" customWidth="1"/>
    <col min="9990" max="9990" width="11.140625" style="79" bestFit="1" customWidth="1"/>
    <col min="9991" max="9992" width="9.28515625" style="79" bestFit="1" customWidth="1"/>
    <col min="9993" max="9993" width="7.5703125" style="79" bestFit="1" customWidth="1"/>
    <col min="9994" max="9994" width="14.5703125" style="79" bestFit="1" customWidth="1"/>
    <col min="9995" max="9995" width="16" style="79" bestFit="1" customWidth="1"/>
    <col min="9996" max="9996" width="15.85546875" style="79" bestFit="1" customWidth="1"/>
    <col min="9997" max="9997" width="14" style="79" bestFit="1" customWidth="1"/>
    <col min="9998" max="9998" width="14.85546875" style="79" bestFit="1" customWidth="1"/>
    <col min="9999" max="9999" width="14.28515625" style="79" bestFit="1" customWidth="1"/>
    <col min="10000" max="10000" width="14.140625" style="79" bestFit="1" customWidth="1"/>
    <col min="10001" max="10001" width="14" style="79" bestFit="1" customWidth="1"/>
    <col min="10002" max="10003" width="9.5703125" style="79" bestFit="1" customWidth="1"/>
    <col min="10004" max="10004" width="12.7109375" style="79" bestFit="1" customWidth="1"/>
    <col min="10005" max="10005" width="12.5703125" style="79" bestFit="1" customWidth="1"/>
    <col min="10006" max="10006" width="12.42578125" style="79" bestFit="1" customWidth="1"/>
    <col min="10007" max="10240" width="9.140625" style="79"/>
    <col min="10241" max="10241" width="7" style="79" bestFit="1" customWidth="1"/>
    <col min="10242" max="10242" width="38" style="79" bestFit="1" customWidth="1"/>
    <col min="10243" max="10243" width="9.140625" style="79" bestFit="1" customWidth="1"/>
    <col min="10244" max="10244" width="11.42578125" style="79" bestFit="1" customWidth="1"/>
    <col min="10245" max="10245" width="11.28515625" style="79" bestFit="1" customWidth="1"/>
    <col min="10246" max="10246" width="11.140625" style="79" bestFit="1" customWidth="1"/>
    <col min="10247" max="10248" width="9.28515625" style="79" bestFit="1" customWidth="1"/>
    <col min="10249" max="10249" width="7.5703125" style="79" bestFit="1" customWidth="1"/>
    <col min="10250" max="10250" width="14.5703125" style="79" bestFit="1" customWidth="1"/>
    <col min="10251" max="10251" width="16" style="79" bestFit="1" customWidth="1"/>
    <col min="10252" max="10252" width="15.85546875" style="79" bestFit="1" customWidth="1"/>
    <col min="10253" max="10253" width="14" style="79" bestFit="1" customWidth="1"/>
    <col min="10254" max="10254" width="14.85546875" style="79" bestFit="1" customWidth="1"/>
    <col min="10255" max="10255" width="14.28515625" style="79" bestFit="1" customWidth="1"/>
    <col min="10256" max="10256" width="14.140625" style="79" bestFit="1" customWidth="1"/>
    <col min="10257" max="10257" width="14" style="79" bestFit="1" customWidth="1"/>
    <col min="10258" max="10259" width="9.5703125" style="79" bestFit="1" customWidth="1"/>
    <col min="10260" max="10260" width="12.7109375" style="79" bestFit="1" customWidth="1"/>
    <col min="10261" max="10261" width="12.5703125" style="79" bestFit="1" customWidth="1"/>
    <col min="10262" max="10262" width="12.42578125" style="79" bestFit="1" customWidth="1"/>
    <col min="10263" max="10496" width="9.140625" style="79"/>
    <col min="10497" max="10497" width="7" style="79" bestFit="1" customWidth="1"/>
    <col min="10498" max="10498" width="38" style="79" bestFit="1" customWidth="1"/>
    <col min="10499" max="10499" width="9.140625" style="79" bestFit="1" customWidth="1"/>
    <col min="10500" max="10500" width="11.42578125" style="79" bestFit="1" customWidth="1"/>
    <col min="10501" max="10501" width="11.28515625" style="79" bestFit="1" customWidth="1"/>
    <col min="10502" max="10502" width="11.140625" style="79" bestFit="1" customWidth="1"/>
    <col min="10503" max="10504" width="9.28515625" style="79" bestFit="1" customWidth="1"/>
    <col min="10505" max="10505" width="7.5703125" style="79" bestFit="1" customWidth="1"/>
    <col min="10506" max="10506" width="14.5703125" style="79" bestFit="1" customWidth="1"/>
    <col min="10507" max="10507" width="16" style="79" bestFit="1" customWidth="1"/>
    <col min="10508" max="10508" width="15.85546875" style="79" bestFit="1" customWidth="1"/>
    <col min="10509" max="10509" width="14" style="79" bestFit="1" customWidth="1"/>
    <col min="10510" max="10510" width="14.85546875" style="79" bestFit="1" customWidth="1"/>
    <col min="10511" max="10511" width="14.28515625" style="79" bestFit="1" customWidth="1"/>
    <col min="10512" max="10512" width="14.140625" style="79" bestFit="1" customWidth="1"/>
    <col min="10513" max="10513" width="14" style="79" bestFit="1" customWidth="1"/>
    <col min="10514" max="10515" width="9.5703125" style="79" bestFit="1" customWidth="1"/>
    <col min="10516" max="10516" width="12.7109375" style="79" bestFit="1" customWidth="1"/>
    <col min="10517" max="10517" width="12.5703125" style="79" bestFit="1" customWidth="1"/>
    <col min="10518" max="10518" width="12.42578125" style="79" bestFit="1" customWidth="1"/>
    <col min="10519" max="10752" width="9.140625" style="79"/>
    <col min="10753" max="10753" width="7" style="79" bestFit="1" customWidth="1"/>
    <col min="10754" max="10754" width="38" style="79" bestFit="1" customWidth="1"/>
    <col min="10755" max="10755" width="9.140625" style="79" bestFit="1" customWidth="1"/>
    <col min="10756" max="10756" width="11.42578125" style="79" bestFit="1" customWidth="1"/>
    <col min="10757" max="10757" width="11.28515625" style="79" bestFit="1" customWidth="1"/>
    <col min="10758" max="10758" width="11.140625" style="79" bestFit="1" customWidth="1"/>
    <col min="10759" max="10760" width="9.28515625" style="79" bestFit="1" customWidth="1"/>
    <col min="10761" max="10761" width="7.5703125" style="79" bestFit="1" customWidth="1"/>
    <col min="10762" max="10762" width="14.5703125" style="79" bestFit="1" customWidth="1"/>
    <col min="10763" max="10763" width="16" style="79" bestFit="1" customWidth="1"/>
    <col min="10764" max="10764" width="15.85546875" style="79" bestFit="1" customWidth="1"/>
    <col min="10765" max="10765" width="14" style="79" bestFit="1" customWidth="1"/>
    <col min="10766" max="10766" width="14.85546875" style="79" bestFit="1" customWidth="1"/>
    <col min="10767" max="10767" width="14.28515625" style="79" bestFit="1" customWidth="1"/>
    <col min="10768" max="10768" width="14.140625" style="79" bestFit="1" customWidth="1"/>
    <col min="10769" max="10769" width="14" style="79" bestFit="1" customWidth="1"/>
    <col min="10770" max="10771" width="9.5703125" style="79" bestFit="1" customWidth="1"/>
    <col min="10772" max="10772" width="12.7109375" style="79" bestFit="1" customWidth="1"/>
    <col min="10773" max="10773" width="12.5703125" style="79" bestFit="1" customWidth="1"/>
    <col min="10774" max="10774" width="12.42578125" style="79" bestFit="1" customWidth="1"/>
    <col min="10775" max="11008" width="9.140625" style="79"/>
    <col min="11009" max="11009" width="7" style="79" bestFit="1" customWidth="1"/>
    <col min="11010" max="11010" width="38" style="79" bestFit="1" customWidth="1"/>
    <col min="11011" max="11011" width="9.140625" style="79" bestFit="1" customWidth="1"/>
    <col min="11012" max="11012" width="11.42578125" style="79" bestFit="1" customWidth="1"/>
    <col min="11013" max="11013" width="11.28515625" style="79" bestFit="1" customWidth="1"/>
    <col min="11014" max="11014" width="11.140625" style="79" bestFit="1" customWidth="1"/>
    <col min="11015" max="11016" width="9.28515625" style="79" bestFit="1" customWidth="1"/>
    <col min="11017" max="11017" width="7.5703125" style="79" bestFit="1" customWidth="1"/>
    <col min="11018" max="11018" width="14.5703125" style="79" bestFit="1" customWidth="1"/>
    <col min="11019" max="11019" width="16" style="79" bestFit="1" customWidth="1"/>
    <col min="11020" max="11020" width="15.85546875" style="79" bestFit="1" customWidth="1"/>
    <col min="11021" max="11021" width="14" style="79" bestFit="1" customWidth="1"/>
    <col min="11022" max="11022" width="14.85546875" style="79" bestFit="1" customWidth="1"/>
    <col min="11023" max="11023" width="14.28515625" style="79" bestFit="1" customWidth="1"/>
    <col min="11024" max="11024" width="14.140625" style="79" bestFit="1" customWidth="1"/>
    <col min="11025" max="11025" width="14" style="79" bestFit="1" customWidth="1"/>
    <col min="11026" max="11027" width="9.5703125" style="79" bestFit="1" customWidth="1"/>
    <col min="11028" max="11028" width="12.7109375" style="79" bestFit="1" customWidth="1"/>
    <col min="11029" max="11029" width="12.5703125" style="79" bestFit="1" customWidth="1"/>
    <col min="11030" max="11030" width="12.42578125" style="79" bestFit="1" customWidth="1"/>
    <col min="11031" max="11264" width="9.140625" style="79"/>
    <col min="11265" max="11265" width="7" style="79" bestFit="1" customWidth="1"/>
    <col min="11266" max="11266" width="38" style="79" bestFit="1" customWidth="1"/>
    <col min="11267" max="11267" width="9.140625" style="79" bestFit="1" customWidth="1"/>
    <col min="11268" max="11268" width="11.42578125" style="79" bestFit="1" customWidth="1"/>
    <col min="11269" max="11269" width="11.28515625" style="79" bestFit="1" customWidth="1"/>
    <col min="11270" max="11270" width="11.140625" style="79" bestFit="1" customWidth="1"/>
    <col min="11271" max="11272" width="9.28515625" style="79" bestFit="1" customWidth="1"/>
    <col min="11273" max="11273" width="7.5703125" style="79" bestFit="1" customWidth="1"/>
    <col min="11274" max="11274" width="14.5703125" style="79" bestFit="1" customWidth="1"/>
    <col min="11275" max="11275" width="16" style="79" bestFit="1" customWidth="1"/>
    <col min="11276" max="11276" width="15.85546875" style="79" bestFit="1" customWidth="1"/>
    <col min="11277" max="11277" width="14" style="79" bestFit="1" customWidth="1"/>
    <col min="11278" max="11278" width="14.85546875" style="79" bestFit="1" customWidth="1"/>
    <col min="11279" max="11279" width="14.28515625" style="79" bestFit="1" customWidth="1"/>
    <col min="11280" max="11280" width="14.140625" style="79" bestFit="1" customWidth="1"/>
    <col min="11281" max="11281" width="14" style="79" bestFit="1" customWidth="1"/>
    <col min="11282" max="11283" width="9.5703125" style="79" bestFit="1" customWidth="1"/>
    <col min="11284" max="11284" width="12.7109375" style="79" bestFit="1" customWidth="1"/>
    <col min="11285" max="11285" width="12.5703125" style="79" bestFit="1" customWidth="1"/>
    <col min="11286" max="11286" width="12.42578125" style="79" bestFit="1" customWidth="1"/>
    <col min="11287" max="11520" width="9.140625" style="79"/>
    <col min="11521" max="11521" width="7" style="79" bestFit="1" customWidth="1"/>
    <col min="11522" max="11522" width="38" style="79" bestFit="1" customWidth="1"/>
    <col min="11523" max="11523" width="9.140625" style="79" bestFit="1" customWidth="1"/>
    <col min="11524" max="11524" width="11.42578125" style="79" bestFit="1" customWidth="1"/>
    <col min="11525" max="11525" width="11.28515625" style="79" bestFit="1" customWidth="1"/>
    <col min="11526" max="11526" width="11.140625" style="79" bestFit="1" customWidth="1"/>
    <col min="11527" max="11528" width="9.28515625" style="79" bestFit="1" customWidth="1"/>
    <col min="11529" max="11529" width="7.5703125" style="79" bestFit="1" customWidth="1"/>
    <col min="11530" max="11530" width="14.5703125" style="79" bestFit="1" customWidth="1"/>
    <col min="11531" max="11531" width="16" style="79" bestFit="1" customWidth="1"/>
    <col min="11532" max="11532" width="15.85546875" style="79" bestFit="1" customWidth="1"/>
    <col min="11533" max="11533" width="14" style="79" bestFit="1" customWidth="1"/>
    <col min="11534" max="11534" width="14.85546875" style="79" bestFit="1" customWidth="1"/>
    <col min="11535" max="11535" width="14.28515625" style="79" bestFit="1" customWidth="1"/>
    <col min="11536" max="11536" width="14.140625" style="79" bestFit="1" customWidth="1"/>
    <col min="11537" max="11537" width="14" style="79" bestFit="1" customWidth="1"/>
    <col min="11538" max="11539" width="9.5703125" style="79" bestFit="1" customWidth="1"/>
    <col min="11540" max="11540" width="12.7109375" style="79" bestFit="1" customWidth="1"/>
    <col min="11541" max="11541" width="12.5703125" style="79" bestFit="1" customWidth="1"/>
    <col min="11542" max="11542" width="12.42578125" style="79" bestFit="1" customWidth="1"/>
    <col min="11543" max="11776" width="9.140625" style="79"/>
    <col min="11777" max="11777" width="7" style="79" bestFit="1" customWidth="1"/>
    <col min="11778" max="11778" width="38" style="79" bestFit="1" customWidth="1"/>
    <col min="11779" max="11779" width="9.140625" style="79" bestFit="1" customWidth="1"/>
    <col min="11780" max="11780" width="11.42578125" style="79" bestFit="1" customWidth="1"/>
    <col min="11781" max="11781" width="11.28515625" style="79" bestFit="1" customWidth="1"/>
    <col min="11782" max="11782" width="11.140625" style="79" bestFit="1" customWidth="1"/>
    <col min="11783" max="11784" width="9.28515625" style="79" bestFit="1" customWidth="1"/>
    <col min="11785" max="11785" width="7.5703125" style="79" bestFit="1" customWidth="1"/>
    <col min="11786" max="11786" width="14.5703125" style="79" bestFit="1" customWidth="1"/>
    <col min="11787" max="11787" width="16" style="79" bestFit="1" customWidth="1"/>
    <col min="11788" max="11788" width="15.85546875" style="79" bestFit="1" customWidth="1"/>
    <col min="11789" max="11789" width="14" style="79" bestFit="1" customWidth="1"/>
    <col min="11790" max="11790" width="14.85546875" style="79" bestFit="1" customWidth="1"/>
    <col min="11791" max="11791" width="14.28515625" style="79" bestFit="1" customWidth="1"/>
    <col min="11792" max="11792" width="14.140625" style="79" bestFit="1" customWidth="1"/>
    <col min="11793" max="11793" width="14" style="79" bestFit="1" customWidth="1"/>
    <col min="11794" max="11795" width="9.5703125" style="79" bestFit="1" customWidth="1"/>
    <col min="11796" max="11796" width="12.7109375" style="79" bestFit="1" customWidth="1"/>
    <col min="11797" max="11797" width="12.5703125" style="79" bestFit="1" customWidth="1"/>
    <col min="11798" max="11798" width="12.42578125" style="79" bestFit="1" customWidth="1"/>
    <col min="11799" max="12032" width="9.140625" style="79"/>
    <col min="12033" max="12033" width="7" style="79" bestFit="1" customWidth="1"/>
    <col min="12034" max="12034" width="38" style="79" bestFit="1" customWidth="1"/>
    <col min="12035" max="12035" width="9.140625" style="79" bestFit="1" customWidth="1"/>
    <col min="12036" max="12036" width="11.42578125" style="79" bestFit="1" customWidth="1"/>
    <col min="12037" max="12037" width="11.28515625" style="79" bestFit="1" customWidth="1"/>
    <col min="12038" max="12038" width="11.140625" style="79" bestFit="1" customWidth="1"/>
    <col min="12039" max="12040" width="9.28515625" style="79" bestFit="1" customWidth="1"/>
    <col min="12041" max="12041" width="7.5703125" style="79" bestFit="1" customWidth="1"/>
    <col min="12042" max="12042" width="14.5703125" style="79" bestFit="1" customWidth="1"/>
    <col min="12043" max="12043" width="16" style="79" bestFit="1" customWidth="1"/>
    <col min="12044" max="12044" width="15.85546875" style="79" bestFit="1" customWidth="1"/>
    <col min="12045" max="12045" width="14" style="79" bestFit="1" customWidth="1"/>
    <col min="12046" max="12046" width="14.85546875" style="79" bestFit="1" customWidth="1"/>
    <col min="12047" max="12047" width="14.28515625" style="79" bestFit="1" customWidth="1"/>
    <col min="12048" max="12048" width="14.140625" style="79" bestFit="1" customWidth="1"/>
    <col min="12049" max="12049" width="14" style="79" bestFit="1" customWidth="1"/>
    <col min="12050" max="12051" width="9.5703125" style="79" bestFit="1" customWidth="1"/>
    <col min="12052" max="12052" width="12.7109375" style="79" bestFit="1" customWidth="1"/>
    <col min="12053" max="12053" width="12.5703125" style="79" bestFit="1" customWidth="1"/>
    <col min="12054" max="12054" width="12.42578125" style="79" bestFit="1" customWidth="1"/>
    <col min="12055" max="12288" width="9.140625" style="79"/>
    <col min="12289" max="12289" width="7" style="79" bestFit="1" customWidth="1"/>
    <col min="12290" max="12290" width="38" style="79" bestFit="1" customWidth="1"/>
    <col min="12291" max="12291" width="9.140625" style="79" bestFit="1" customWidth="1"/>
    <col min="12292" max="12292" width="11.42578125" style="79" bestFit="1" customWidth="1"/>
    <col min="12293" max="12293" width="11.28515625" style="79" bestFit="1" customWidth="1"/>
    <col min="12294" max="12294" width="11.140625" style="79" bestFit="1" customWidth="1"/>
    <col min="12295" max="12296" width="9.28515625" style="79" bestFit="1" customWidth="1"/>
    <col min="12297" max="12297" width="7.5703125" style="79" bestFit="1" customWidth="1"/>
    <col min="12298" max="12298" width="14.5703125" style="79" bestFit="1" customWidth="1"/>
    <col min="12299" max="12299" width="16" style="79" bestFit="1" customWidth="1"/>
    <col min="12300" max="12300" width="15.85546875" style="79" bestFit="1" customWidth="1"/>
    <col min="12301" max="12301" width="14" style="79" bestFit="1" customWidth="1"/>
    <col min="12302" max="12302" width="14.85546875" style="79" bestFit="1" customWidth="1"/>
    <col min="12303" max="12303" width="14.28515625" style="79" bestFit="1" customWidth="1"/>
    <col min="12304" max="12304" width="14.140625" style="79" bestFit="1" customWidth="1"/>
    <col min="12305" max="12305" width="14" style="79" bestFit="1" customWidth="1"/>
    <col min="12306" max="12307" width="9.5703125" style="79" bestFit="1" customWidth="1"/>
    <col min="12308" max="12308" width="12.7109375" style="79" bestFit="1" customWidth="1"/>
    <col min="12309" max="12309" width="12.5703125" style="79" bestFit="1" customWidth="1"/>
    <col min="12310" max="12310" width="12.42578125" style="79" bestFit="1" customWidth="1"/>
    <col min="12311" max="12544" width="9.140625" style="79"/>
    <col min="12545" max="12545" width="7" style="79" bestFit="1" customWidth="1"/>
    <col min="12546" max="12546" width="38" style="79" bestFit="1" customWidth="1"/>
    <col min="12547" max="12547" width="9.140625" style="79" bestFit="1" customWidth="1"/>
    <col min="12548" max="12548" width="11.42578125" style="79" bestFit="1" customWidth="1"/>
    <col min="12549" max="12549" width="11.28515625" style="79" bestFit="1" customWidth="1"/>
    <col min="12550" max="12550" width="11.140625" style="79" bestFit="1" customWidth="1"/>
    <col min="12551" max="12552" width="9.28515625" style="79" bestFit="1" customWidth="1"/>
    <col min="12553" max="12553" width="7.5703125" style="79" bestFit="1" customWidth="1"/>
    <col min="12554" max="12554" width="14.5703125" style="79" bestFit="1" customWidth="1"/>
    <col min="12555" max="12555" width="16" style="79" bestFit="1" customWidth="1"/>
    <col min="12556" max="12556" width="15.85546875" style="79" bestFit="1" customWidth="1"/>
    <col min="12557" max="12557" width="14" style="79" bestFit="1" customWidth="1"/>
    <col min="12558" max="12558" width="14.85546875" style="79" bestFit="1" customWidth="1"/>
    <col min="12559" max="12559" width="14.28515625" style="79" bestFit="1" customWidth="1"/>
    <col min="12560" max="12560" width="14.140625" style="79" bestFit="1" customWidth="1"/>
    <col min="12561" max="12561" width="14" style="79" bestFit="1" customWidth="1"/>
    <col min="12562" max="12563" width="9.5703125" style="79" bestFit="1" customWidth="1"/>
    <col min="12564" max="12564" width="12.7109375" style="79" bestFit="1" customWidth="1"/>
    <col min="12565" max="12565" width="12.5703125" style="79" bestFit="1" customWidth="1"/>
    <col min="12566" max="12566" width="12.42578125" style="79" bestFit="1" customWidth="1"/>
    <col min="12567" max="12800" width="9.140625" style="79"/>
    <col min="12801" max="12801" width="7" style="79" bestFit="1" customWidth="1"/>
    <col min="12802" max="12802" width="38" style="79" bestFit="1" customWidth="1"/>
    <col min="12803" max="12803" width="9.140625" style="79" bestFit="1" customWidth="1"/>
    <col min="12804" max="12804" width="11.42578125" style="79" bestFit="1" customWidth="1"/>
    <col min="12805" max="12805" width="11.28515625" style="79" bestFit="1" customWidth="1"/>
    <col min="12806" max="12806" width="11.140625" style="79" bestFit="1" customWidth="1"/>
    <col min="12807" max="12808" width="9.28515625" style="79" bestFit="1" customWidth="1"/>
    <col min="12809" max="12809" width="7.5703125" style="79" bestFit="1" customWidth="1"/>
    <col min="12810" max="12810" width="14.5703125" style="79" bestFit="1" customWidth="1"/>
    <col min="12811" max="12811" width="16" style="79" bestFit="1" customWidth="1"/>
    <col min="12812" max="12812" width="15.85546875" style="79" bestFit="1" customWidth="1"/>
    <col min="12813" max="12813" width="14" style="79" bestFit="1" customWidth="1"/>
    <col min="12814" max="12814" width="14.85546875" style="79" bestFit="1" customWidth="1"/>
    <col min="12815" max="12815" width="14.28515625" style="79" bestFit="1" customWidth="1"/>
    <col min="12816" max="12816" width="14.140625" style="79" bestFit="1" customWidth="1"/>
    <col min="12817" max="12817" width="14" style="79" bestFit="1" customWidth="1"/>
    <col min="12818" max="12819" width="9.5703125" style="79" bestFit="1" customWidth="1"/>
    <col min="12820" max="12820" width="12.7109375" style="79" bestFit="1" customWidth="1"/>
    <col min="12821" max="12821" width="12.5703125" style="79" bestFit="1" customWidth="1"/>
    <col min="12822" max="12822" width="12.42578125" style="79" bestFit="1" customWidth="1"/>
    <col min="12823" max="13056" width="9.140625" style="79"/>
    <col min="13057" max="13057" width="7" style="79" bestFit="1" customWidth="1"/>
    <col min="13058" max="13058" width="38" style="79" bestFit="1" customWidth="1"/>
    <col min="13059" max="13059" width="9.140625" style="79" bestFit="1" customWidth="1"/>
    <col min="13060" max="13060" width="11.42578125" style="79" bestFit="1" customWidth="1"/>
    <col min="13061" max="13061" width="11.28515625" style="79" bestFit="1" customWidth="1"/>
    <col min="13062" max="13062" width="11.140625" style="79" bestFit="1" customWidth="1"/>
    <col min="13063" max="13064" width="9.28515625" style="79" bestFit="1" customWidth="1"/>
    <col min="13065" max="13065" width="7.5703125" style="79" bestFit="1" customWidth="1"/>
    <col min="13066" max="13066" width="14.5703125" style="79" bestFit="1" customWidth="1"/>
    <col min="13067" max="13067" width="16" style="79" bestFit="1" customWidth="1"/>
    <col min="13068" max="13068" width="15.85546875" style="79" bestFit="1" customWidth="1"/>
    <col min="13069" max="13069" width="14" style="79" bestFit="1" customWidth="1"/>
    <col min="13070" max="13070" width="14.85546875" style="79" bestFit="1" customWidth="1"/>
    <col min="13071" max="13071" width="14.28515625" style="79" bestFit="1" customWidth="1"/>
    <col min="13072" max="13072" width="14.140625" style="79" bestFit="1" customWidth="1"/>
    <col min="13073" max="13073" width="14" style="79" bestFit="1" customWidth="1"/>
    <col min="13074" max="13075" width="9.5703125" style="79" bestFit="1" customWidth="1"/>
    <col min="13076" max="13076" width="12.7109375" style="79" bestFit="1" customWidth="1"/>
    <col min="13077" max="13077" width="12.5703125" style="79" bestFit="1" customWidth="1"/>
    <col min="13078" max="13078" width="12.42578125" style="79" bestFit="1" customWidth="1"/>
    <col min="13079" max="13312" width="9.140625" style="79"/>
    <col min="13313" max="13313" width="7" style="79" bestFit="1" customWidth="1"/>
    <col min="13314" max="13314" width="38" style="79" bestFit="1" customWidth="1"/>
    <col min="13315" max="13315" width="9.140625" style="79" bestFit="1" customWidth="1"/>
    <col min="13316" max="13316" width="11.42578125" style="79" bestFit="1" customWidth="1"/>
    <col min="13317" max="13317" width="11.28515625" style="79" bestFit="1" customWidth="1"/>
    <col min="13318" max="13318" width="11.140625" style="79" bestFit="1" customWidth="1"/>
    <col min="13319" max="13320" width="9.28515625" style="79" bestFit="1" customWidth="1"/>
    <col min="13321" max="13321" width="7.5703125" style="79" bestFit="1" customWidth="1"/>
    <col min="13322" max="13322" width="14.5703125" style="79" bestFit="1" customWidth="1"/>
    <col min="13323" max="13323" width="16" style="79" bestFit="1" customWidth="1"/>
    <col min="13324" max="13324" width="15.85546875" style="79" bestFit="1" customWidth="1"/>
    <col min="13325" max="13325" width="14" style="79" bestFit="1" customWidth="1"/>
    <col min="13326" max="13326" width="14.85546875" style="79" bestFit="1" customWidth="1"/>
    <col min="13327" max="13327" width="14.28515625" style="79" bestFit="1" customWidth="1"/>
    <col min="13328" max="13328" width="14.140625" style="79" bestFit="1" customWidth="1"/>
    <col min="13329" max="13329" width="14" style="79" bestFit="1" customWidth="1"/>
    <col min="13330" max="13331" width="9.5703125" style="79" bestFit="1" customWidth="1"/>
    <col min="13332" max="13332" width="12.7109375" style="79" bestFit="1" customWidth="1"/>
    <col min="13333" max="13333" width="12.5703125" style="79" bestFit="1" customWidth="1"/>
    <col min="13334" max="13334" width="12.42578125" style="79" bestFit="1" customWidth="1"/>
    <col min="13335" max="13568" width="9.140625" style="79"/>
    <col min="13569" max="13569" width="7" style="79" bestFit="1" customWidth="1"/>
    <col min="13570" max="13570" width="38" style="79" bestFit="1" customWidth="1"/>
    <col min="13571" max="13571" width="9.140625" style="79" bestFit="1" customWidth="1"/>
    <col min="13572" max="13572" width="11.42578125" style="79" bestFit="1" customWidth="1"/>
    <col min="13573" max="13573" width="11.28515625" style="79" bestFit="1" customWidth="1"/>
    <col min="13574" max="13574" width="11.140625" style="79" bestFit="1" customWidth="1"/>
    <col min="13575" max="13576" width="9.28515625" style="79" bestFit="1" customWidth="1"/>
    <col min="13577" max="13577" width="7.5703125" style="79" bestFit="1" customWidth="1"/>
    <col min="13578" max="13578" width="14.5703125" style="79" bestFit="1" customWidth="1"/>
    <col min="13579" max="13579" width="16" style="79" bestFit="1" customWidth="1"/>
    <col min="13580" max="13580" width="15.85546875" style="79" bestFit="1" customWidth="1"/>
    <col min="13581" max="13581" width="14" style="79" bestFit="1" customWidth="1"/>
    <col min="13582" max="13582" width="14.85546875" style="79" bestFit="1" customWidth="1"/>
    <col min="13583" max="13583" width="14.28515625" style="79" bestFit="1" customWidth="1"/>
    <col min="13584" max="13584" width="14.140625" style="79" bestFit="1" customWidth="1"/>
    <col min="13585" max="13585" width="14" style="79" bestFit="1" customWidth="1"/>
    <col min="13586" max="13587" width="9.5703125" style="79" bestFit="1" customWidth="1"/>
    <col min="13588" max="13588" width="12.7109375" style="79" bestFit="1" customWidth="1"/>
    <col min="13589" max="13589" width="12.5703125" style="79" bestFit="1" customWidth="1"/>
    <col min="13590" max="13590" width="12.42578125" style="79" bestFit="1" customWidth="1"/>
    <col min="13591" max="13824" width="9.140625" style="79"/>
    <col min="13825" max="13825" width="7" style="79" bestFit="1" customWidth="1"/>
    <col min="13826" max="13826" width="38" style="79" bestFit="1" customWidth="1"/>
    <col min="13827" max="13827" width="9.140625" style="79" bestFit="1" customWidth="1"/>
    <col min="13828" max="13828" width="11.42578125" style="79" bestFit="1" customWidth="1"/>
    <col min="13829" max="13829" width="11.28515625" style="79" bestFit="1" customWidth="1"/>
    <col min="13830" max="13830" width="11.140625" style="79" bestFit="1" customWidth="1"/>
    <col min="13831" max="13832" width="9.28515625" style="79" bestFit="1" customWidth="1"/>
    <col min="13833" max="13833" width="7.5703125" style="79" bestFit="1" customWidth="1"/>
    <col min="13834" max="13834" width="14.5703125" style="79" bestFit="1" customWidth="1"/>
    <col min="13835" max="13835" width="16" style="79" bestFit="1" customWidth="1"/>
    <col min="13836" max="13836" width="15.85546875" style="79" bestFit="1" customWidth="1"/>
    <col min="13837" max="13837" width="14" style="79" bestFit="1" customWidth="1"/>
    <col min="13838" max="13838" width="14.85546875" style="79" bestFit="1" customWidth="1"/>
    <col min="13839" max="13839" width="14.28515625" style="79" bestFit="1" customWidth="1"/>
    <col min="13840" max="13840" width="14.140625" style="79" bestFit="1" customWidth="1"/>
    <col min="13841" max="13841" width="14" style="79" bestFit="1" customWidth="1"/>
    <col min="13842" max="13843" width="9.5703125" style="79" bestFit="1" customWidth="1"/>
    <col min="13844" max="13844" width="12.7109375" style="79" bestFit="1" customWidth="1"/>
    <col min="13845" max="13845" width="12.5703125" style="79" bestFit="1" customWidth="1"/>
    <col min="13846" max="13846" width="12.42578125" style="79" bestFit="1" customWidth="1"/>
    <col min="13847" max="14080" width="9.140625" style="79"/>
    <col min="14081" max="14081" width="7" style="79" bestFit="1" customWidth="1"/>
    <col min="14082" max="14082" width="38" style="79" bestFit="1" customWidth="1"/>
    <col min="14083" max="14083" width="9.140625" style="79" bestFit="1" customWidth="1"/>
    <col min="14084" max="14084" width="11.42578125" style="79" bestFit="1" customWidth="1"/>
    <col min="14085" max="14085" width="11.28515625" style="79" bestFit="1" customWidth="1"/>
    <col min="14086" max="14086" width="11.140625" style="79" bestFit="1" customWidth="1"/>
    <col min="14087" max="14088" width="9.28515625" style="79" bestFit="1" customWidth="1"/>
    <col min="14089" max="14089" width="7.5703125" style="79" bestFit="1" customWidth="1"/>
    <col min="14090" max="14090" width="14.5703125" style="79" bestFit="1" customWidth="1"/>
    <col min="14091" max="14091" width="16" style="79" bestFit="1" customWidth="1"/>
    <col min="14092" max="14092" width="15.85546875" style="79" bestFit="1" customWidth="1"/>
    <col min="14093" max="14093" width="14" style="79" bestFit="1" customWidth="1"/>
    <col min="14094" max="14094" width="14.85546875" style="79" bestFit="1" customWidth="1"/>
    <col min="14095" max="14095" width="14.28515625" style="79" bestFit="1" customWidth="1"/>
    <col min="14096" max="14096" width="14.140625" style="79" bestFit="1" customWidth="1"/>
    <col min="14097" max="14097" width="14" style="79" bestFit="1" customWidth="1"/>
    <col min="14098" max="14099" width="9.5703125" style="79" bestFit="1" customWidth="1"/>
    <col min="14100" max="14100" width="12.7109375" style="79" bestFit="1" customWidth="1"/>
    <col min="14101" max="14101" width="12.5703125" style="79" bestFit="1" customWidth="1"/>
    <col min="14102" max="14102" width="12.42578125" style="79" bestFit="1" customWidth="1"/>
    <col min="14103" max="14336" width="9.140625" style="79"/>
    <col min="14337" max="14337" width="7" style="79" bestFit="1" customWidth="1"/>
    <col min="14338" max="14338" width="38" style="79" bestFit="1" customWidth="1"/>
    <col min="14339" max="14339" width="9.140625" style="79" bestFit="1" customWidth="1"/>
    <col min="14340" max="14340" width="11.42578125" style="79" bestFit="1" customWidth="1"/>
    <col min="14341" max="14341" width="11.28515625" style="79" bestFit="1" customWidth="1"/>
    <col min="14342" max="14342" width="11.140625" style="79" bestFit="1" customWidth="1"/>
    <col min="14343" max="14344" width="9.28515625" style="79" bestFit="1" customWidth="1"/>
    <col min="14345" max="14345" width="7.5703125" style="79" bestFit="1" customWidth="1"/>
    <col min="14346" max="14346" width="14.5703125" style="79" bestFit="1" customWidth="1"/>
    <col min="14347" max="14347" width="16" style="79" bestFit="1" customWidth="1"/>
    <col min="14348" max="14348" width="15.85546875" style="79" bestFit="1" customWidth="1"/>
    <col min="14349" max="14349" width="14" style="79" bestFit="1" customWidth="1"/>
    <col min="14350" max="14350" width="14.85546875" style="79" bestFit="1" customWidth="1"/>
    <col min="14351" max="14351" width="14.28515625" style="79" bestFit="1" customWidth="1"/>
    <col min="14352" max="14352" width="14.140625" style="79" bestFit="1" customWidth="1"/>
    <col min="14353" max="14353" width="14" style="79" bestFit="1" customWidth="1"/>
    <col min="14354" max="14355" width="9.5703125" style="79" bestFit="1" customWidth="1"/>
    <col min="14356" max="14356" width="12.7109375" style="79" bestFit="1" customWidth="1"/>
    <col min="14357" max="14357" width="12.5703125" style="79" bestFit="1" customWidth="1"/>
    <col min="14358" max="14358" width="12.42578125" style="79" bestFit="1" customWidth="1"/>
    <col min="14359" max="14592" width="9.140625" style="79"/>
    <col min="14593" max="14593" width="7" style="79" bestFit="1" customWidth="1"/>
    <col min="14594" max="14594" width="38" style="79" bestFit="1" customWidth="1"/>
    <col min="14595" max="14595" width="9.140625" style="79" bestFit="1" customWidth="1"/>
    <col min="14596" max="14596" width="11.42578125" style="79" bestFit="1" customWidth="1"/>
    <col min="14597" max="14597" width="11.28515625" style="79" bestFit="1" customWidth="1"/>
    <col min="14598" max="14598" width="11.140625" style="79" bestFit="1" customWidth="1"/>
    <col min="14599" max="14600" width="9.28515625" style="79" bestFit="1" customWidth="1"/>
    <col min="14601" max="14601" width="7.5703125" style="79" bestFit="1" customWidth="1"/>
    <col min="14602" max="14602" width="14.5703125" style="79" bestFit="1" customWidth="1"/>
    <col min="14603" max="14603" width="16" style="79" bestFit="1" customWidth="1"/>
    <col min="14604" max="14604" width="15.85546875" style="79" bestFit="1" customWidth="1"/>
    <col min="14605" max="14605" width="14" style="79" bestFit="1" customWidth="1"/>
    <col min="14606" max="14606" width="14.85546875" style="79" bestFit="1" customWidth="1"/>
    <col min="14607" max="14607" width="14.28515625" style="79" bestFit="1" customWidth="1"/>
    <col min="14608" max="14608" width="14.140625" style="79" bestFit="1" customWidth="1"/>
    <col min="14609" max="14609" width="14" style="79" bestFit="1" customWidth="1"/>
    <col min="14610" max="14611" width="9.5703125" style="79" bestFit="1" customWidth="1"/>
    <col min="14612" max="14612" width="12.7109375" style="79" bestFit="1" customWidth="1"/>
    <col min="14613" max="14613" width="12.5703125" style="79" bestFit="1" customWidth="1"/>
    <col min="14614" max="14614" width="12.42578125" style="79" bestFit="1" customWidth="1"/>
    <col min="14615" max="14848" width="9.140625" style="79"/>
    <col min="14849" max="14849" width="7" style="79" bestFit="1" customWidth="1"/>
    <col min="14850" max="14850" width="38" style="79" bestFit="1" customWidth="1"/>
    <col min="14851" max="14851" width="9.140625" style="79" bestFit="1" customWidth="1"/>
    <col min="14852" max="14852" width="11.42578125" style="79" bestFit="1" customWidth="1"/>
    <col min="14853" max="14853" width="11.28515625" style="79" bestFit="1" customWidth="1"/>
    <col min="14854" max="14854" width="11.140625" style="79" bestFit="1" customWidth="1"/>
    <col min="14855" max="14856" width="9.28515625" style="79" bestFit="1" customWidth="1"/>
    <col min="14857" max="14857" width="7.5703125" style="79" bestFit="1" customWidth="1"/>
    <col min="14858" max="14858" width="14.5703125" style="79" bestFit="1" customWidth="1"/>
    <col min="14859" max="14859" width="16" style="79" bestFit="1" customWidth="1"/>
    <col min="14860" max="14860" width="15.85546875" style="79" bestFit="1" customWidth="1"/>
    <col min="14861" max="14861" width="14" style="79" bestFit="1" customWidth="1"/>
    <col min="14862" max="14862" width="14.85546875" style="79" bestFit="1" customWidth="1"/>
    <col min="14863" max="14863" width="14.28515625" style="79" bestFit="1" customWidth="1"/>
    <col min="14864" max="14864" width="14.140625" style="79" bestFit="1" customWidth="1"/>
    <col min="14865" max="14865" width="14" style="79" bestFit="1" customWidth="1"/>
    <col min="14866" max="14867" width="9.5703125" style="79" bestFit="1" customWidth="1"/>
    <col min="14868" max="14868" width="12.7109375" style="79" bestFit="1" customWidth="1"/>
    <col min="14869" max="14869" width="12.5703125" style="79" bestFit="1" customWidth="1"/>
    <col min="14870" max="14870" width="12.42578125" style="79" bestFit="1" customWidth="1"/>
    <col min="14871" max="15104" width="9.140625" style="79"/>
    <col min="15105" max="15105" width="7" style="79" bestFit="1" customWidth="1"/>
    <col min="15106" max="15106" width="38" style="79" bestFit="1" customWidth="1"/>
    <col min="15107" max="15107" width="9.140625" style="79" bestFit="1" customWidth="1"/>
    <col min="15108" max="15108" width="11.42578125" style="79" bestFit="1" customWidth="1"/>
    <col min="15109" max="15109" width="11.28515625" style="79" bestFit="1" customWidth="1"/>
    <col min="15110" max="15110" width="11.140625" style="79" bestFit="1" customWidth="1"/>
    <col min="15111" max="15112" width="9.28515625" style="79" bestFit="1" customWidth="1"/>
    <col min="15113" max="15113" width="7.5703125" style="79" bestFit="1" customWidth="1"/>
    <col min="15114" max="15114" width="14.5703125" style="79" bestFit="1" customWidth="1"/>
    <col min="15115" max="15115" width="16" style="79" bestFit="1" customWidth="1"/>
    <col min="15116" max="15116" width="15.85546875" style="79" bestFit="1" customWidth="1"/>
    <col min="15117" max="15117" width="14" style="79" bestFit="1" customWidth="1"/>
    <col min="15118" max="15118" width="14.85546875" style="79" bestFit="1" customWidth="1"/>
    <col min="15119" max="15119" width="14.28515625" style="79" bestFit="1" customWidth="1"/>
    <col min="15120" max="15120" width="14.140625" style="79" bestFit="1" customWidth="1"/>
    <col min="15121" max="15121" width="14" style="79" bestFit="1" customWidth="1"/>
    <col min="15122" max="15123" width="9.5703125" style="79" bestFit="1" customWidth="1"/>
    <col min="15124" max="15124" width="12.7109375" style="79" bestFit="1" customWidth="1"/>
    <col min="15125" max="15125" width="12.5703125" style="79" bestFit="1" customWidth="1"/>
    <col min="15126" max="15126" width="12.42578125" style="79" bestFit="1" customWidth="1"/>
    <col min="15127" max="15360" width="9.140625" style="79"/>
    <col min="15361" max="15361" width="7" style="79" bestFit="1" customWidth="1"/>
    <col min="15362" max="15362" width="38" style="79" bestFit="1" customWidth="1"/>
    <col min="15363" max="15363" width="9.140625" style="79" bestFit="1" customWidth="1"/>
    <col min="15364" max="15364" width="11.42578125" style="79" bestFit="1" customWidth="1"/>
    <col min="15365" max="15365" width="11.28515625" style="79" bestFit="1" customWidth="1"/>
    <col min="15366" max="15366" width="11.140625" style="79" bestFit="1" customWidth="1"/>
    <col min="15367" max="15368" width="9.28515625" style="79" bestFit="1" customWidth="1"/>
    <col min="15369" max="15369" width="7.5703125" style="79" bestFit="1" customWidth="1"/>
    <col min="15370" max="15370" width="14.5703125" style="79" bestFit="1" customWidth="1"/>
    <col min="15371" max="15371" width="16" style="79" bestFit="1" customWidth="1"/>
    <col min="15372" max="15372" width="15.85546875" style="79" bestFit="1" customWidth="1"/>
    <col min="15373" max="15373" width="14" style="79" bestFit="1" customWidth="1"/>
    <col min="15374" max="15374" width="14.85546875" style="79" bestFit="1" customWidth="1"/>
    <col min="15375" max="15375" width="14.28515625" style="79" bestFit="1" customWidth="1"/>
    <col min="15376" max="15376" width="14.140625" style="79" bestFit="1" customWidth="1"/>
    <col min="15377" max="15377" width="14" style="79" bestFit="1" customWidth="1"/>
    <col min="15378" max="15379" width="9.5703125" style="79" bestFit="1" customWidth="1"/>
    <col min="15380" max="15380" width="12.7109375" style="79" bestFit="1" customWidth="1"/>
    <col min="15381" max="15381" width="12.5703125" style="79" bestFit="1" customWidth="1"/>
    <col min="15382" max="15382" width="12.42578125" style="79" bestFit="1" customWidth="1"/>
    <col min="15383" max="15616" width="9.140625" style="79"/>
    <col min="15617" max="15617" width="7" style="79" bestFit="1" customWidth="1"/>
    <col min="15618" max="15618" width="38" style="79" bestFit="1" customWidth="1"/>
    <col min="15619" max="15619" width="9.140625" style="79" bestFit="1" customWidth="1"/>
    <col min="15620" max="15620" width="11.42578125" style="79" bestFit="1" customWidth="1"/>
    <col min="15621" max="15621" width="11.28515625" style="79" bestFit="1" customWidth="1"/>
    <col min="15622" max="15622" width="11.140625" style="79" bestFit="1" customWidth="1"/>
    <col min="15623" max="15624" width="9.28515625" style="79" bestFit="1" customWidth="1"/>
    <col min="15625" max="15625" width="7.5703125" style="79" bestFit="1" customWidth="1"/>
    <col min="15626" max="15626" width="14.5703125" style="79" bestFit="1" customWidth="1"/>
    <col min="15627" max="15627" width="16" style="79" bestFit="1" customWidth="1"/>
    <col min="15628" max="15628" width="15.85546875" style="79" bestFit="1" customWidth="1"/>
    <col min="15629" max="15629" width="14" style="79" bestFit="1" customWidth="1"/>
    <col min="15630" max="15630" width="14.85546875" style="79" bestFit="1" customWidth="1"/>
    <col min="15631" max="15631" width="14.28515625" style="79" bestFit="1" customWidth="1"/>
    <col min="15632" max="15632" width="14.140625" style="79" bestFit="1" customWidth="1"/>
    <col min="15633" max="15633" width="14" style="79" bestFit="1" customWidth="1"/>
    <col min="15634" max="15635" width="9.5703125" style="79" bestFit="1" customWidth="1"/>
    <col min="15636" max="15636" width="12.7109375" style="79" bestFit="1" customWidth="1"/>
    <col min="15637" max="15637" width="12.5703125" style="79" bestFit="1" customWidth="1"/>
    <col min="15638" max="15638" width="12.42578125" style="79" bestFit="1" customWidth="1"/>
    <col min="15639" max="15872" width="9.140625" style="79"/>
    <col min="15873" max="15873" width="7" style="79" bestFit="1" customWidth="1"/>
    <col min="15874" max="15874" width="38" style="79" bestFit="1" customWidth="1"/>
    <col min="15875" max="15875" width="9.140625" style="79" bestFit="1" customWidth="1"/>
    <col min="15876" max="15876" width="11.42578125" style="79" bestFit="1" customWidth="1"/>
    <col min="15877" max="15877" width="11.28515625" style="79" bestFit="1" customWidth="1"/>
    <col min="15878" max="15878" width="11.140625" style="79" bestFit="1" customWidth="1"/>
    <col min="15879" max="15880" width="9.28515625" style="79" bestFit="1" customWidth="1"/>
    <col min="15881" max="15881" width="7.5703125" style="79" bestFit="1" customWidth="1"/>
    <col min="15882" max="15882" width="14.5703125" style="79" bestFit="1" customWidth="1"/>
    <col min="15883" max="15883" width="16" style="79" bestFit="1" customWidth="1"/>
    <col min="15884" max="15884" width="15.85546875" style="79" bestFit="1" customWidth="1"/>
    <col min="15885" max="15885" width="14" style="79" bestFit="1" customWidth="1"/>
    <col min="15886" max="15886" width="14.85546875" style="79" bestFit="1" customWidth="1"/>
    <col min="15887" max="15887" width="14.28515625" style="79" bestFit="1" customWidth="1"/>
    <col min="15888" max="15888" width="14.140625" style="79" bestFit="1" customWidth="1"/>
    <col min="15889" max="15889" width="14" style="79" bestFit="1" customWidth="1"/>
    <col min="15890" max="15891" width="9.5703125" style="79" bestFit="1" customWidth="1"/>
    <col min="15892" max="15892" width="12.7109375" style="79" bestFit="1" customWidth="1"/>
    <col min="15893" max="15893" width="12.5703125" style="79" bestFit="1" customWidth="1"/>
    <col min="15894" max="15894" width="12.42578125" style="79" bestFit="1" customWidth="1"/>
    <col min="15895" max="16128" width="9.140625" style="79"/>
    <col min="16129" max="16129" width="7" style="79" bestFit="1" customWidth="1"/>
    <col min="16130" max="16130" width="38" style="79" bestFit="1" customWidth="1"/>
    <col min="16131" max="16131" width="9.140625" style="79" bestFit="1" customWidth="1"/>
    <col min="16132" max="16132" width="11.42578125" style="79" bestFit="1" customWidth="1"/>
    <col min="16133" max="16133" width="11.28515625" style="79" bestFit="1" customWidth="1"/>
    <col min="16134" max="16134" width="11.140625" style="79" bestFit="1" customWidth="1"/>
    <col min="16135" max="16136" width="9.28515625" style="79" bestFit="1" customWidth="1"/>
    <col min="16137" max="16137" width="7.5703125" style="79" bestFit="1" customWidth="1"/>
    <col min="16138" max="16138" width="14.5703125" style="79" bestFit="1" customWidth="1"/>
    <col min="16139" max="16139" width="16" style="79" bestFit="1" customWidth="1"/>
    <col min="16140" max="16140" width="15.85546875" style="79" bestFit="1" customWidth="1"/>
    <col min="16141" max="16141" width="14" style="79" bestFit="1" customWidth="1"/>
    <col min="16142" max="16142" width="14.85546875" style="79" bestFit="1" customWidth="1"/>
    <col min="16143" max="16143" width="14.28515625" style="79" bestFit="1" customWidth="1"/>
    <col min="16144" max="16144" width="14.140625" style="79" bestFit="1" customWidth="1"/>
    <col min="16145" max="16145" width="14" style="79" bestFit="1" customWidth="1"/>
    <col min="16146" max="16147" width="9.5703125" style="79" bestFit="1" customWidth="1"/>
    <col min="16148" max="16148" width="12.7109375" style="79" bestFit="1" customWidth="1"/>
    <col min="16149" max="16149" width="12.5703125" style="79" bestFit="1" customWidth="1"/>
    <col min="16150" max="16150" width="12.42578125" style="79" bestFit="1" customWidth="1"/>
    <col min="16151" max="16384" width="9.140625" style="79"/>
  </cols>
  <sheetData>
    <row r="1" spans="1:23" x14ac:dyDescent="0.2">
      <c r="A1" s="81" t="s">
        <v>460</v>
      </c>
      <c r="B1" s="81" t="s">
        <v>461</v>
      </c>
      <c r="C1" s="82" t="s">
        <v>462</v>
      </c>
      <c r="D1" s="82" t="s">
        <v>535</v>
      </c>
      <c r="E1" s="82" t="s">
        <v>536</v>
      </c>
      <c r="F1" s="82" t="s">
        <v>537</v>
      </c>
      <c r="G1" s="82" t="s">
        <v>538</v>
      </c>
      <c r="H1" s="82" t="s">
        <v>539</v>
      </c>
      <c r="I1" s="82" t="s">
        <v>468</v>
      </c>
      <c r="J1" s="82" t="s">
        <v>540</v>
      </c>
      <c r="K1" s="82" t="s">
        <v>541</v>
      </c>
      <c r="L1" s="82" t="s">
        <v>542</v>
      </c>
      <c r="M1" s="82" t="s">
        <v>543</v>
      </c>
      <c r="N1" s="82" t="s">
        <v>544</v>
      </c>
      <c r="O1" s="83"/>
      <c r="P1" s="82" t="s">
        <v>474</v>
      </c>
      <c r="Q1" s="82" t="s">
        <v>475</v>
      </c>
      <c r="R1" s="82" t="s">
        <v>476</v>
      </c>
      <c r="S1" s="82" t="s">
        <v>477</v>
      </c>
      <c r="T1" s="82" t="s">
        <v>478</v>
      </c>
      <c r="U1" s="82" t="s">
        <v>479</v>
      </c>
      <c r="V1" s="82" t="s">
        <v>480</v>
      </c>
      <c r="W1" s="82" t="s">
        <v>481</v>
      </c>
    </row>
    <row r="2" spans="1:23" x14ac:dyDescent="0.2">
      <c r="A2" s="81" t="s">
        <v>8</v>
      </c>
      <c r="B2" s="81" t="s">
        <v>482</v>
      </c>
      <c r="C2" s="82">
        <v>7860</v>
      </c>
      <c r="D2" s="82">
        <v>150</v>
      </c>
      <c r="E2" s="82">
        <v>158</v>
      </c>
      <c r="F2" s="82">
        <v>160</v>
      </c>
      <c r="G2" s="82">
        <v>1634</v>
      </c>
      <c r="H2" s="82">
        <v>1046</v>
      </c>
      <c r="I2" s="82">
        <v>527</v>
      </c>
      <c r="J2" s="82">
        <v>775</v>
      </c>
      <c r="K2" s="82">
        <v>1507</v>
      </c>
      <c r="L2" s="82">
        <v>1004</v>
      </c>
      <c r="M2" s="82">
        <v>204</v>
      </c>
      <c r="N2" s="82">
        <v>695</v>
      </c>
      <c r="O2" s="83"/>
      <c r="P2" s="82">
        <v>31</v>
      </c>
      <c r="Q2" s="82">
        <v>26</v>
      </c>
      <c r="R2" s="82">
        <v>31</v>
      </c>
      <c r="S2" s="82">
        <v>42</v>
      </c>
      <c r="T2" s="82">
        <v>53</v>
      </c>
      <c r="U2" s="82">
        <v>40</v>
      </c>
      <c r="V2" s="82">
        <v>177</v>
      </c>
      <c r="W2" s="82">
        <v>15</v>
      </c>
    </row>
    <row r="3" spans="1:23" x14ac:dyDescent="0.2">
      <c r="A3" s="81" t="s">
        <v>9</v>
      </c>
      <c r="B3" s="81" t="s">
        <v>483</v>
      </c>
      <c r="C3" s="82">
        <v>15679</v>
      </c>
      <c r="D3" s="82">
        <v>373</v>
      </c>
      <c r="E3" s="82">
        <v>288</v>
      </c>
      <c r="F3" s="82">
        <v>299</v>
      </c>
      <c r="G3" s="82">
        <v>2938</v>
      </c>
      <c r="H3" s="82">
        <v>1763</v>
      </c>
      <c r="I3" s="82">
        <v>1072</v>
      </c>
      <c r="J3" s="82">
        <v>1910</v>
      </c>
      <c r="K3" s="82">
        <v>2981</v>
      </c>
      <c r="L3" s="82">
        <v>2188</v>
      </c>
      <c r="M3" s="82">
        <v>526</v>
      </c>
      <c r="N3" s="82">
        <v>1341</v>
      </c>
      <c r="O3" s="83"/>
      <c r="P3" s="82">
        <v>32</v>
      </c>
      <c r="Q3" s="82">
        <v>25</v>
      </c>
      <c r="R3" s="82">
        <v>31</v>
      </c>
      <c r="S3" s="82">
        <v>71</v>
      </c>
      <c r="T3" s="82">
        <v>100</v>
      </c>
      <c r="U3" s="82">
        <v>17</v>
      </c>
      <c r="V3" s="82">
        <v>115</v>
      </c>
      <c r="W3" s="82">
        <v>24</v>
      </c>
    </row>
    <row r="4" spans="1:23" x14ac:dyDescent="0.2">
      <c r="A4" s="81" t="s">
        <v>10</v>
      </c>
      <c r="B4" s="81" t="s">
        <v>484</v>
      </c>
      <c r="C4" s="82">
        <v>6881</v>
      </c>
      <c r="D4" s="82">
        <v>304</v>
      </c>
      <c r="E4" s="82">
        <v>344</v>
      </c>
      <c r="F4" s="82">
        <v>312</v>
      </c>
      <c r="G4" s="82">
        <v>1275</v>
      </c>
      <c r="H4" s="82">
        <v>718</v>
      </c>
      <c r="I4" s="82">
        <v>403</v>
      </c>
      <c r="J4" s="82">
        <v>549</v>
      </c>
      <c r="K4" s="82">
        <v>1398</v>
      </c>
      <c r="L4" s="82">
        <v>930</v>
      </c>
      <c r="M4" s="82">
        <v>234</v>
      </c>
      <c r="N4" s="82">
        <v>414</v>
      </c>
      <c r="O4" s="83"/>
      <c r="P4" s="82">
        <v>22</v>
      </c>
      <c r="Q4" s="82">
        <v>27</v>
      </c>
      <c r="R4" s="82">
        <v>23</v>
      </c>
      <c r="S4" s="82">
        <v>16</v>
      </c>
      <c r="T4" s="82">
        <v>44</v>
      </c>
      <c r="U4" s="82">
        <v>7</v>
      </c>
      <c r="V4" s="82">
        <v>94</v>
      </c>
      <c r="W4" s="82">
        <v>20</v>
      </c>
    </row>
    <row r="5" spans="1:23" x14ac:dyDescent="0.2">
      <c r="A5" s="81" t="s">
        <v>11</v>
      </c>
      <c r="B5" s="81" t="s">
        <v>485</v>
      </c>
      <c r="C5" s="82">
        <v>33577</v>
      </c>
      <c r="D5" s="82">
        <v>448</v>
      </c>
      <c r="E5" s="82">
        <v>321</v>
      </c>
      <c r="F5" s="82">
        <v>362</v>
      </c>
      <c r="G5" s="82">
        <v>7606</v>
      </c>
      <c r="H5" s="82">
        <v>4706</v>
      </c>
      <c r="I5" s="82">
        <v>2994</v>
      </c>
      <c r="J5" s="82">
        <v>4901</v>
      </c>
      <c r="K5" s="82">
        <v>7438</v>
      </c>
      <c r="L5" s="82">
        <v>3068</v>
      </c>
      <c r="M5" s="82">
        <v>387</v>
      </c>
      <c r="N5" s="82">
        <v>1346</v>
      </c>
      <c r="O5" s="83"/>
      <c r="P5" s="82">
        <v>192</v>
      </c>
      <c r="Q5" s="82">
        <v>145</v>
      </c>
      <c r="R5" s="82">
        <v>155</v>
      </c>
      <c r="S5" s="82">
        <v>131</v>
      </c>
      <c r="T5" s="82">
        <v>124</v>
      </c>
      <c r="U5" s="82">
        <v>827</v>
      </c>
      <c r="V5" s="82">
        <v>1901</v>
      </c>
      <c r="W5" s="82">
        <v>228</v>
      </c>
    </row>
    <row r="6" spans="1:23" x14ac:dyDescent="0.2">
      <c r="A6" s="81" t="s">
        <v>12</v>
      </c>
      <c r="B6" s="81" t="s">
        <v>486</v>
      </c>
      <c r="C6" s="82">
        <v>6548</v>
      </c>
      <c r="D6" s="82">
        <v>159</v>
      </c>
      <c r="E6" s="82">
        <v>116</v>
      </c>
      <c r="F6" s="82">
        <v>101</v>
      </c>
      <c r="G6" s="82">
        <v>1311</v>
      </c>
      <c r="H6" s="82">
        <v>747</v>
      </c>
      <c r="I6" s="82">
        <v>456</v>
      </c>
      <c r="J6" s="82">
        <v>704</v>
      </c>
      <c r="K6" s="82">
        <v>1399</v>
      </c>
      <c r="L6" s="82">
        <v>996</v>
      </c>
      <c r="M6" s="82">
        <v>124</v>
      </c>
      <c r="N6" s="82">
        <v>435</v>
      </c>
      <c r="O6" s="83"/>
      <c r="P6" s="82">
        <v>25</v>
      </c>
      <c r="Q6" s="82">
        <v>20</v>
      </c>
      <c r="R6" s="82">
        <v>28</v>
      </c>
      <c r="S6" s="82">
        <v>15</v>
      </c>
      <c r="T6" s="82">
        <v>18</v>
      </c>
      <c r="U6" s="82">
        <v>18</v>
      </c>
      <c r="V6" s="82">
        <v>92</v>
      </c>
      <c r="W6" s="82">
        <v>35</v>
      </c>
    </row>
    <row r="7" spans="1:23" x14ac:dyDescent="0.2">
      <c r="A7" s="81" t="s">
        <v>13</v>
      </c>
      <c r="B7" s="81" t="s">
        <v>487</v>
      </c>
      <c r="C7" s="82">
        <v>2481</v>
      </c>
      <c r="D7" s="82">
        <v>72</v>
      </c>
      <c r="E7" s="82">
        <v>67</v>
      </c>
      <c r="F7" s="82">
        <v>55</v>
      </c>
      <c r="G7" s="82">
        <v>519</v>
      </c>
      <c r="H7" s="82">
        <v>311</v>
      </c>
      <c r="I7" s="82">
        <v>187</v>
      </c>
      <c r="J7" s="82">
        <v>269</v>
      </c>
      <c r="K7" s="82">
        <v>362</v>
      </c>
      <c r="L7" s="82">
        <v>361</v>
      </c>
      <c r="M7" s="82">
        <v>61</v>
      </c>
      <c r="N7" s="82">
        <v>217</v>
      </c>
      <c r="O7" s="83"/>
      <c r="P7" s="82">
        <v>3</v>
      </c>
      <c r="Q7" s="82">
        <v>10</v>
      </c>
      <c r="R7" s="82">
        <v>9</v>
      </c>
      <c r="S7" s="82">
        <v>2</v>
      </c>
      <c r="T7" s="82">
        <v>4</v>
      </c>
      <c r="U7" s="82">
        <v>4</v>
      </c>
      <c r="V7" s="82">
        <v>24</v>
      </c>
      <c r="W7" s="82">
        <v>2</v>
      </c>
    </row>
    <row r="8" spans="1:23" x14ac:dyDescent="0.2">
      <c r="A8" s="81" t="s">
        <v>14</v>
      </c>
      <c r="B8" s="81" t="s">
        <v>488</v>
      </c>
      <c r="C8" s="82">
        <v>16267</v>
      </c>
      <c r="D8" s="82">
        <v>518</v>
      </c>
      <c r="E8" s="82">
        <v>309</v>
      </c>
      <c r="F8" s="82">
        <v>319</v>
      </c>
      <c r="G8" s="82">
        <v>3048</v>
      </c>
      <c r="H8" s="82">
        <v>1813</v>
      </c>
      <c r="I8" s="82">
        <v>1211</v>
      </c>
      <c r="J8" s="82">
        <v>1891</v>
      </c>
      <c r="K8" s="82">
        <v>3286</v>
      </c>
      <c r="L8" s="82">
        <v>2567</v>
      </c>
      <c r="M8" s="82">
        <v>302</v>
      </c>
      <c r="N8" s="82">
        <v>1003</v>
      </c>
      <c r="O8" s="83"/>
      <c r="P8" s="82">
        <v>67</v>
      </c>
      <c r="Q8" s="82">
        <v>187</v>
      </c>
      <c r="R8" s="82">
        <v>179</v>
      </c>
      <c r="S8" s="82">
        <v>44</v>
      </c>
      <c r="T8" s="82">
        <v>84</v>
      </c>
      <c r="U8" s="82">
        <v>131</v>
      </c>
      <c r="V8" s="82">
        <v>409</v>
      </c>
      <c r="W8" s="82">
        <v>88</v>
      </c>
    </row>
    <row r="9" spans="1:23" x14ac:dyDescent="0.2">
      <c r="A9" s="81" t="s">
        <v>15</v>
      </c>
      <c r="B9" s="81" t="s">
        <v>489</v>
      </c>
      <c r="C9" s="82">
        <v>14275</v>
      </c>
      <c r="D9" s="82">
        <v>374</v>
      </c>
      <c r="E9" s="82">
        <v>323</v>
      </c>
      <c r="F9" s="82">
        <v>144</v>
      </c>
      <c r="G9" s="82">
        <v>2845</v>
      </c>
      <c r="H9" s="82">
        <v>1803</v>
      </c>
      <c r="I9" s="82">
        <v>822</v>
      </c>
      <c r="J9" s="82">
        <v>1699</v>
      </c>
      <c r="K9" s="82">
        <v>2551</v>
      </c>
      <c r="L9" s="82">
        <v>2078</v>
      </c>
      <c r="M9" s="82">
        <v>385</v>
      </c>
      <c r="N9" s="82">
        <v>1251</v>
      </c>
      <c r="O9" s="83"/>
      <c r="P9" s="82">
        <v>36</v>
      </c>
      <c r="Q9" s="82">
        <v>49</v>
      </c>
      <c r="R9" s="82">
        <v>47</v>
      </c>
      <c r="S9" s="82">
        <v>96</v>
      </c>
      <c r="T9" s="82">
        <v>166</v>
      </c>
      <c r="U9" s="82">
        <v>121</v>
      </c>
      <c r="V9" s="82">
        <v>473</v>
      </c>
      <c r="W9" s="82">
        <v>122</v>
      </c>
    </row>
    <row r="10" spans="1:23" x14ac:dyDescent="0.2">
      <c r="A10" s="81" t="s">
        <v>16</v>
      </c>
      <c r="B10" s="81" t="s">
        <v>490</v>
      </c>
      <c r="C10" s="82">
        <v>2655</v>
      </c>
      <c r="D10" s="82">
        <v>71</v>
      </c>
      <c r="E10" s="82">
        <v>59</v>
      </c>
      <c r="F10" s="82">
        <v>62</v>
      </c>
      <c r="G10" s="82">
        <v>523</v>
      </c>
      <c r="H10" s="82">
        <v>239</v>
      </c>
      <c r="I10" s="82">
        <v>155</v>
      </c>
      <c r="J10" s="82">
        <v>393</v>
      </c>
      <c r="K10" s="82">
        <v>579</v>
      </c>
      <c r="L10" s="82">
        <v>408</v>
      </c>
      <c r="M10" s="82">
        <v>48</v>
      </c>
      <c r="N10" s="82">
        <v>118</v>
      </c>
      <c r="O10" s="83"/>
      <c r="P10" s="82">
        <v>4</v>
      </c>
      <c r="Q10" s="82">
        <v>5</v>
      </c>
      <c r="R10" s="82">
        <v>6</v>
      </c>
      <c r="S10" s="82">
        <v>2</v>
      </c>
      <c r="T10" s="82">
        <v>7</v>
      </c>
      <c r="U10" s="82">
        <v>7</v>
      </c>
      <c r="V10" s="82">
        <v>97</v>
      </c>
      <c r="W10" s="82">
        <v>4</v>
      </c>
    </row>
    <row r="11" spans="1:23" x14ac:dyDescent="0.2">
      <c r="A11" s="81" t="s">
        <v>17</v>
      </c>
      <c r="B11" s="81" t="s">
        <v>491</v>
      </c>
      <c r="C11" s="82">
        <v>7630</v>
      </c>
      <c r="D11" s="82">
        <v>244</v>
      </c>
      <c r="E11" s="82">
        <v>125</v>
      </c>
      <c r="F11" s="82">
        <v>131</v>
      </c>
      <c r="G11" s="82">
        <v>1484</v>
      </c>
      <c r="H11" s="82">
        <v>891</v>
      </c>
      <c r="I11" s="82">
        <v>506</v>
      </c>
      <c r="J11" s="82">
        <v>809</v>
      </c>
      <c r="K11" s="82">
        <v>1654</v>
      </c>
      <c r="L11" s="82">
        <v>1066</v>
      </c>
      <c r="M11" s="82">
        <v>299</v>
      </c>
      <c r="N11" s="82">
        <v>421</v>
      </c>
      <c r="O11" s="83"/>
      <c r="P11" s="82">
        <v>15</v>
      </c>
      <c r="Q11" s="82">
        <v>9</v>
      </c>
      <c r="R11" s="82">
        <v>10</v>
      </c>
      <c r="S11" s="82">
        <v>24</v>
      </c>
      <c r="T11" s="82">
        <v>61</v>
      </c>
      <c r="U11" s="82">
        <v>21</v>
      </c>
      <c r="V11" s="82">
        <v>461</v>
      </c>
      <c r="W11" s="82">
        <v>7</v>
      </c>
    </row>
    <row r="12" spans="1:23" x14ac:dyDescent="0.2">
      <c r="A12" s="81" t="s">
        <v>18</v>
      </c>
      <c r="B12" s="81" t="s">
        <v>492</v>
      </c>
      <c r="C12" s="82">
        <v>12475</v>
      </c>
      <c r="D12" s="82">
        <v>899</v>
      </c>
      <c r="E12" s="82">
        <v>209</v>
      </c>
      <c r="F12" s="82">
        <v>232</v>
      </c>
      <c r="G12" s="82">
        <v>2387</v>
      </c>
      <c r="H12" s="82">
        <v>1318</v>
      </c>
      <c r="I12" s="82">
        <v>817</v>
      </c>
      <c r="J12" s="82">
        <v>1226</v>
      </c>
      <c r="K12" s="82">
        <v>2029</v>
      </c>
      <c r="L12" s="82">
        <v>1550</v>
      </c>
      <c r="M12" s="82">
        <v>510</v>
      </c>
      <c r="N12" s="82">
        <v>1298</v>
      </c>
      <c r="O12" s="83"/>
      <c r="P12" s="82">
        <v>57</v>
      </c>
      <c r="Q12" s="82">
        <v>36</v>
      </c>
      <c r="R12" s="82">
        <v>33</v>
      </c>
      <c r="S12" s="82">
        <v>46</v>
      </c>
      <c r="T12" s="82">
        <v>70</v>
      </c>
      <c r="U12" s="82">
        <v>41</v>
      </c>
      <c r="V12" s="82">
        <v>124</v>
      </c>
      <c r="W12" s="82">
        <v>29</v>
      </c>
    </row>
    <row r="13" spans="1:23" x14ac:dyDescent="0.2">
      <c r="A13" s="81" t="s">
        <v>19</v>
      </c>
      <c r="B13" s="81" t="s">
        <v>493</v>
      </c>
      <c r="C13" s="82">
        <v>7099</v>
      </c>
      <c r="D13" s="82">
        <v>131</v>
      </c>
      <c r="E13" s="82">
        <v>119</v>
      </c>
      <c r="F13" s="82">
        <v>115</v>
      </c>
      <c r="G13" s="82">
        <v>1331</v>
      </c>
      <c r="H13" s="82">
        <v>767</v>
      </c>
      <c r="I13" s="82">
        <v>549</v>
      </c>
      <c r="J13" s="82">
        <v>925</v>
      </c>
      <c r="K13" s="82">
        <v>1386</v>
      </c>
      <c r="L13" s="82">
        <v>1215</v>
      </c>
      <c r="M13" s="82">
        <v>52</v>
      </c>
      <c r="N13" s="82">
        <v>509</v>
      </c>
      <c r="O13" s="83"/>
      <c r="P13" s="82">
        <v>18</v>
      </c>
      <c r="Q13" s="82">
        <v>21</v>
      </c>
      <c r="R13" s="82">
        <v>18</v>
      </c>
      <c r="S13" s="82">
        <v>10</v>
      </c>
      <c r="T13" s="82">
        <v>32</v>
      </c>
      <c r="U13" s="82">
        <v>56</v>
      </c>
      <c r="V13" s="82">
        <v>193</v>
      </c>
      <c r="W13" s="82">
        <v>101</v>
      </c>
    </row>
    <row r="14" spans="1:23" x14ac:dyDescent="0.2">
      <c r="A14" s="81" t="s">
        <v>20</v>
      </c>
      <c r="B14" s="81" t="s">
        <v>494</v>
      </c>
      <c r="C14" s="82">
        <v>5661</v>
      </c>
      <c r="D14" s="82">
        <v>146</v>
      </c>
      <c r="E14" s="82">
        <v>77</v>
      </c>
      <c r="F14" s="82">
        <v>104</v>
      </c>
      <c r="G14" s="82">
        <v>1151</v>
      </c>
      <c r="H14" s="82">
        <v>513</v>
      </c>
      <c r="I14" s="82">
        <v>523</v>
      </c>
      <c r="J14" s="82">
        <v>636</v>
      </c>
      <c r="K14" s="82">
        <v>1175</v>
      </c>
      <c r="L14" s="82">
        <v>836</v>
      </c>
      <c r="M14" s="82">
        <v>157</v>
      </c>
      <c r="N14" s="82">
        <v>343</v>
      </c>
      <c r="O14" s="83"/>
      <c r="P14" s="82">
        <v>23</v>
      </c>
      <c r="Q14" s="82">
        <v>15</v>
      </c>
      <c r="R14" s="82">
        <v>18</v>
      </c>
      <c r="S14" s="82">
        <v>17</v>
      </c>
      <c r="T14" s="82">
        <v>31</v>
      </c>
      <c r="U14" s="82">
        <v>11</v>
      </c>
      <c r="V14" s="82">
        <v>83</v>
      </c>
      <c r="W14" s="82">
        <v>15</v>
      </c>
    </row>
    <row r="15" spans="1:23" x14ac:dyDescent="0.2">
      <c r="A15" s="81" t="s">
        <v>21</v>
      </c>
      <c r="B15" s="81" t="s">
        <v>495</v>
      </c>
      <c r="C15" s="82">
        <v>9023</v>
      </c>
      <c r="D15" s="82">
        <v>215</v>
      </c>
      <c r="E15" s="82">
        <v>130</v>
      </c>
      <c r="F15" s="82">
        <v>146</v>
      </c>
      <c r="G15" s="82">
        <v>1679</v>
      </c>
      <c r="H15" s="82">
        <v>1146</v>
      </c>
      <c r="I15" s="82">
        <v>626</v>
      </c>
      <c r="J15" s="82">
        <v>906</v>
      </c>
      <c r="K15" s="82">
        <v>1648</v>
      </c>
      <c r="L15" s="82">
        <v>1170</v>
      </c>
      <c r="M15" s="82">
        <v>396</v>
      </c>
      <c r="N15" s="82">
        <v>961</v>
      </c>
      <c r="O15" s="83"/>
      <c r="P15" s="82">
        <v>18</v>
      </c>
      <c r="Q15" s="82">
        <v>28</v>
      </c>
      <c r="R15" s="82">
        <v>23</v>
      </c>
      <c r="S15" s="82">
        <v>26</v>
      </c>
      <c r="T15" s="82">
        <v>64</v>
      </c>
      <c r="U15" s="82">
        <v>35</v>
      </c>
      <c r="V15" s="82">
        <v>79</v>
      </c>
      <c r="W15" s="82">
        <v>13</v>
      </c>
    </row>
    <row r="16" spans="1:23" x14ac:dyDescent="0.2">
      <c r="A16" s="81" t="s">
        <v>22</v>
      </c>
      <c r="B16" s="81" t="s">
        <v>496</v>
      </c>
      <c r="C16" s="82">
        <v>11945</v>
      </c>
      <c r="D16" s="82">
        <v>376</v>
      </c>
      <c r="E16" s="82">
        <v>332</v>
      </c>
      <c r="F16" s="82">
        <v>289</v>
      </c>
      <c r="G16" s="82">
        <v>2281</v>
      </c>
      <c r="H16" s="82">
        <v>1486</v>
      </c>
      <c r="I16" s="82">
        <v>750</v>
      </c>
      <c r="J16" s="82">
        <v>1422</v>
      </c>
      <c r="K16" s="82">
        <v>1769</v>
      </c>
      <c r="L16" s="82">
        <v>1769</v>
      </c>
      <c r="M16" s="82">
        <v>400</v>
      </c>
      <c r="N16" s="82">
        <v>1071</v>
      </c>
      <c r="O16" s="83"/>
      <c r="P16" s="82">
        <v>26</v>
      </c>
      <c r="Q16" s="82">
        <v>22</v>
      </c>
      <c r="R16" s="82">
        <v>21</v>
      </c>
      <c r="S16" s="82">
        <v>46</v>
      </c>
      <c r="T16" s="82">
        <v>101</v>
      </c>
      <c r="U16" s="82">
        <v>13</v>
      </c>
      <c r="V16" s="82">
        <v>1</v>
      </c>
      <c r="W16" s="82">
        <v>1</v>
      </c>
    </row>
    <row r="17" spans="1:23" x14ac:dyDescent="0.2">
      <c r="A17" s="81" t="s">
        <v>23</v>
      </c>
      <c r="B17" s="81" t="s">
        <v>497</v>
      </c>
      <c r="C17" s="82">
        <v>8701</v>
      </c>
      <c r="D17" s="82">
        <v>127</v>
      </c>
      <c r="E17" s="82">
        <v>256</v>
      </c>
      <c r="F17" s="82">
        <v>268</v>
      </c>
      <c r="G17" s="82">
        <v>2042</v>
      </c>
      <c r="H17" s="82">
        <v>1273</v>
      </c>
      <c r="I17" s="82">
        <v>464</v>
      </c>
      <c r="J17" s="82">
        <v>655</v>
      </c>
      <c r="K17" s="82">
        <v>910</v>
      </c>
      <c r="L17" s="82">
        <v>1147</v>
      </c>
      <c r="M17" s="82">
        <v>470</v>
      </c>
      <c r="N17" s="82">
        <v>1089</v>
      </c>
      <c r="O17" s="83"/>
      <c r="P17" s="82">
        <v>25</v>
      </c>
      <c r="Q17" s="82">
        <v>24</v>
      </c>
      <c r="R17" s="82">
        <v>23</v>
      </c>
      <c r="S17" s="82">
        <v>49</v>
      </c>
      <c r="T17" s="82">
        <v>70</v>
      </c>
      <c r="U17" s="82">
        <v>27</v>
      </c>
      <c r="V17" s="82">
        <v>30</v>
      </c>
      <c r="W17" s="82">
        <v>17</v>
      </c>
    </row>
    <row r="18" spans="1:23" x14ac:dyDescent="0.2">
      <c r="A18" s="81" t="s">
        <v>24</v>
      </c>
      <c r="B18" s="81" t="s">
        <v>498</v>
      </c>
      <c r="C18" s="82">
        <v>12335</v>
      </c>
      <c r="D18" s="82">
        <v>305</v>
      </c>
      <c r="E18" s="82">
        <v>209</v>
      </c>
      <c r="F18" s="82">
        <v>244</v>
      </c>
      <c r="G18" s="82">
        <v>2385</v>
      </c>
      <c r="H18" s="82">
        <v>1572</v>
      </c>
      <c r="I18" s="82">
        <v>834</v>
      </c>
      <c r="J18" s="82">
        <v>1173</v>
      </c>
      <c r="K18" s="82">
        <v>2272</v>
      </c>
      <c r="L18" s="82">
        <v>1624</v>
      </c>
      <c r="M18" s="82">
        <v>370</v>
      </c>
      <c r="N18" s="82">
        <v>1347</v>
      </c>
      <c r="O18" s="83"/>
      <c r="P18" s="82">
        <v>44</v>
      </c>
      <c r="Q18" s="82">
        <v>43</v>
      </c>
      <c r="R18" s="82">
        <v>42</v>
      </c>
      <c r="S18" s="82">
        <v>58</v>
      </c>
      <c r="T18" s="82">
        <v>95</v>
      </c>
      <c r="U18" s="82">
        <v>20</v>
      </c>
      <c r="V18" s="82">
        <v>210</v>
      </c>
      <c r="W18" s="82">
        <v>52</v>
      </c>
    </row>
    <row r="19" spans="1:23" x14ac:dyDescent="0.2">
      <c r="A19" s="81" t="s">
        <v>25</v>
      </c>
      <c r="B19" s="81" t="s">
        <v>499</v>
      </c>
      <c r="C19" s="82">
        <v>15348</v>
      </c>
      <c r="D19" s="82">
        <v>505</v>
      </c>
      <c r="E19" s="82">
        <v>384</v>
      </c>
      <c r="F19" s="82">
        <v>412</v>
      </c>
      <c r="G19" s="82">
        <v>3044</v>
      </c>
      <c r="H19" s="82">
        <v>1964</v>
      </c>
      <c r="I19" s="82">
        <v>1142</v>
      </c>
      <c r="J19" s="82">
        <v>1714</v>
      </c>
      <c r="K19" s="82">
        <v>2308</v>
      </c>
      <c r="L19" s="82">
        <v>2308</v>
      </c>
      <c r="M19" s="82">
        <v>424</v>
      </c>
      <c r="N19" s="82">
        <v>1143</v>
      </c>
      <c r="O19" s="83"/>
      <c r="P19" s="82">
        <v>48</v>
      </c>
      <c r="Q19" s="82">
        <v>70</v>
      </c>
      <c r="R19" s="82">
        <v>65</v>
      </c>
      <c r="S19" s="82">
        <v>142</v>
      </c>
      <c r="T19" s="82">
        <v>172</v>
      </c>
      <c r="U19" s="82">
        <v>46</v>
      </c>
      <c r="V19" s="82">
        <v>148</v>
      </c>
      <c r="W19" s="82">
        <v>41</v>
      </c>
    </row>
    <row r="20" spans="1:23" x14ac:dyDescent="0.2">
      <c r="A20" s="81" t="s">
        <v>26</v>
      </c>
      <c r="B20" s="81" t="s">
        <v>500</v>
      </c>
      <c r="C20" s="82">
        <v>7222</v>
      </c>
      <c r="D20" s="82">
        <v>256</v>
      </c>
      <c r="E20" s="82">
        <v>174</v>
      </c>
      <c r="F20" s="82">
        <v>174</v>
      </c>
      <c r="G20" s="82">
        <v>1591</v>
      </c>
      <c r="H20" s="82">
        <v>908</v>
      </c>
      <c r="I20" s="82">
        <v>516</v>
      </c>
      <c r="J20" s="82">
        <v>696</v>
      </c>
      <c r="K20" s="82">
        <v>1097</v>
      </c>
      <c r="L20" s="82">
        <v>998</v>
      </c>
      <c r="M20" s="82">
        <v>183</v>
      </c>
      <c r="N20" s="82">
        <v>629</v>
      </c>
      <c r="O20" s="83"/>
      <c r="P20" s="82">
        <v>21</v>
      </c>
      <c r="Q20" s="82">
        <v>17</v>
      </c>
      <c r="R20" s="82">
        <v>21</v>
      </c>
      <c r="S20" s="82">
        <v>38</v>
      </c>
      <c r="T20" s="82">
        <v>53</v>
      </c>
      <c r="U20" s="82">
        <v>21</v>
      </c>
      <c r="V20" s="82">
        <v>75</v>
      </c>
      <c r="W20" s="82">
        <v>4</v>
      </c>
    </row>
    <row r="21" spans="1:23" x14ac:dyDescent="0.2">
      <c r="A21" s="81" t="s">
        <v>27</v>
      </c>
      <c r="B21" s="81" t="s">
        <v>501</v>
      </c>
      <c r="C21" s="82">
        <v>3799</v>
      </c>
      <c r="D21" s="82">
        <v>126</v>
      </c>
      <c r="E21" s="82">
        <v>74</v>
      </c>
      <c r="F21" s="82">
        <v>95</v>
      </c>
      <c r="G21" s="82">
        <v>844</v>
      </c>
      <c r="H21" s="82">
        <v>550</v>
      </c>
      <c r="I21" s="82">
        <v>234</v>
      </c>
      <c r="J21" s="82">
        <v>301</v>
      </c>
      <c r="K21" s="82">
        <v>596</v>
      </c>
      <c r="L21" s="82">
        <v>506</v>
      </c>
      <c r="M21" s="82">
        <v>227</v>
      </c>
      <c r="N21" s="82">
        <v>246</v>
      </c>
      <c r="O21" s="83"/>
      <c r="P21" s="82">
        <v>10</v>
      </c>
      <c r="Q21" s="82">
        <v>18</v>
      </c>
      <c r="R21" s="82">
        <v>16</v>
      </c>
      <c r="S21" s="82">
        <v>9</v>
      </c>
      <c r="T21" s="82">
        <v>29</v>
      </c>
      <c r="U21" s="82">
        <v>22</v>
      </c>
      <c r="V21" s="82">
        <v>73</v>
      </c>
      <c r="W21" s="82">
        <v>16</v>
      </c>
    </row>
    <row r="22" spans="1:23" x14ac:dyDescent="0.2">
      <c r="A22" s="81" t="s">
        <v>28</v>
      </c>
      <c r="B22" s="81" t="s">
        <v>502</v>
      </c>
      <c r="C22" s="82">
        <v>9434</v>
      </c>
      <c r="D22" s="82">
        <v>473</v>
      </c>
      <c r="E22" s="82">
        <v>218</v>
      </c>
      <c r="F22" s="82">
        <v>239</v>
      </c>
      <c r="G22" s="82">
        <v>1812</v>
      </c>
      <c r="H22" s="82">
        <v>1188</v>
      </c>
      <c r="I22" s="82">
        <v>713</v>
      </c>
      <c r="J22" s="82">
        <v>1072</v>
      </c>
      <c r="K22" s="82">
        <v>1444</v>
      </c>
      <c r="L22" s="82">
        <v>1234</v>
      </c>
      <c r="M22" s="82">
        <v>285</v>
      </c>
      <c r="N22" s="82">
        <v>756</v>
      </c>
      <c r="O22" s="83"/>
      <c r="P22" s="82">
        <v>37</v>
      </c>
      <c r="Q22" s="82">
        <v>43</v>
      </c>
      <c r="R22" s="82">
        <v>39</v>
      </c>
      <c r="S22" s="82">
        <v>17</v>
      </c>
      <c r="T22" s="82">
        <v>46</v>
      </c>
      <c r="U22" s="82">
        <v>24</v>
      </c>
      <c r="V22" s="82">
        <v>80</v>
      </c>
      <c r="W22" s="82">
        <v>21</v>
      </c>
    </row>
    <row r="23" spans="1:23" x14ac:dyDescent="0.2">
      <c r="A23" s="81" t="s">
        <v>29</v>
      </c>
      <c r="B23" s="81" t="s">
        <v>503</v>
      </c>
      <c r="C23" s="82">
        <v>3853</v>
      </c>
      <c r="D23" s="82">
        <v>127</v>
      </c>
      <c r="E23" s="82">
        <v>121</v>
      </c>
      <c r="F23" s="82">
        <v>127</v>
      </c>
      <c r="G23" s="82">
        <v>832</v>
      </c>
      <c r="H23" s="82">
        <v>472</v>
      </c>
      <c r="I23" s="82">
        <v>308</v>
      </c>
      <c r="J23" s="82">
        <v>406</v>
      </c>
      <c r="K23" s="82">
        <v>673</v>
      </c>
      <c r="L23" s="82">
        <v>548</v>
      </c>
      <c r="M23" s="82">
        <v>93</v>
      </c>
      <c r="N23" s="82">
        <v>146</v>
      </c>
      <c r="O23" s="83"/>
      <c r="P23" s="82">
        <v>21</v>
      </c>
      <c r="Q23" s="82">
        <v>18</v>
      </c>
      <c r="R23" s="82">
        <v>14</v>
      </c>
      <c r="S23" s="82">
        <v>11</v>
      </c>
      <c r="T23" s="82">
        <v>10</v>
      </c>
      <c r="U23" s="82">
        <v>5</v>
      </c>
      <c r="V23" s="82">
        <v>28</v>
      </c>
      <c r="W23" s="82">
        <v>13</v>
      </c>
    </row>
    <row r="24" spans="1:23" x14ac:dyDescent="0.2">
      <c r="A24" s="81" t="s">
        <v>30</v>
      </c>
      <c r="B24" s="81" t="s">
        <v>504</v>
      </c>
      <c r="C24" s="82">
        <v>78997</v>
      </c>
      <c r="D24" s="82">
        <v>1997</v>
      </c>
      <c r="E24" s="82">
        <v>2192</v>
      </c>
      <c r="F24" s="82">
        <v>1959</v>
      </c>
      <c r="G24" s="82">
        <v>15616</v>
      </c>
      <c r="H24" s="82">
        <v>10033</v>
      </c>
      <c r="I24" s="82">
        <v>5752</v>
      </c>
      <c r="J24" s="82">
        <v>9909</v>
      </c>
      <c r="K24" s="82">
        <v>10721</v>
      </c>
      <c r="L24" s="82">
        <v>10508</v>
      </c>
      <c r="M24" s="82">
        <v>1545</v>
      </c>
      <c r="N24" s="82">
        <v>8765</v>
      </c>
      <c r="O24" s="83"/>
      <c r="P24" s="82">
        <v>92</v>
      </c>
      <c r="Q24" s="82">
        <v>102</v>
      </c>
      <c r="R24" s="82">
        <v>108</v>
      </c>
      <c r="S24" s="82">
        <v>818</v>
      </c>
      <c r="T24" s="82">
        <v>1076</v>
      </c>
      <c r="U24" s="82">
        <v>971</v>
      </c>
      <c r="V24" s="82">
        <v>1598</v>
      </c>
      <c r="W24" s="82">
        <v>700</v>
      </c>
    </row>
    <row r="25" spans="1:23" x14ac:dyDescent="0.2">
      <c r="A25" s="81" t="s">
        <v>31</v>
      </c>
      <c r="B25" s="81" t="s">
        <v>505</v>
      </c>
      <c r="C25" s="82">
        <v>16002</v>
      </c>
      <c r="D25" s="82">
        <v>381</v>
      </c>
      <c r="E25" s="82">
        <v>284</v>
      </c>
      <c r="F25" s="82">
        <v>257</v>
      </c>
      <c r="G25" s="82">
        <v>3175</v>
      </c>
      <c r="H25" s="82">
        <v>1952</v>
      </c>
      <c r="I25" s="82">
        <v>1245</v>
      </c>
      <c r="J25" s="82">
        <v>1659</v>
      </c>
      <c r="K25" s="82">
        <v>3109</v>
      </c>
      <c r="L25" s="82">
        <v>2664</v>
      </c>
      <c r="M25" s="82">
        <v>259</v>
      </c>
      <c r="N25" s="82">
        <v>1017</v>
      </c>
      <c r="O25" s="83"/>
      <c r="P25" s="82">
        <v>102</v>
      </c>
      <c r="Q25" s="82">
        <v>115</v>
      </c>
      <c r="R25" s="82">
        <v>119</v>
      </c>
      <c r="S25" s="82">
        <v>34</v>
      </c>
      <c r="T25" s="82">
        <v>87</v>
      </c>
      <c r="U25" s="82">
        <v>118</v>
      </c>
      <c r="V25" s="82">
        <v>262</v>
      </c>
      <c r="W25" s="82">
        <v>93</v>
      </c>
    </row>
    <row r="26" spans="1:23" x14ac:dyDescent="0.2">
      <c r="A26" s="81" t="s">
        <v>32</v>
      </c>
      <c r="B26" s="81" t="s">
        <v>506</v>
      </c>
      <c r="C26" s="82">
        <v>8884</v>
      </c>
      <c r="D26" s="82">
        <v>268</v>
      </c>
      <c r="E26" s="82">
        <v>346</v>
      </c>
      <c r="F26" s="82">
        <v>298</v>
      </c>
      <c r="G26" s="82">
        <v>1627</v>
      </c>
      <c r="H26" s="82">
        <v>900</v>
      </c>
      <c r="I26" s="82">
        <v>677</v>
      </c>
      <c r="J26" s="82">
        <v>977</v>
      </c>
      <c r="K26" s="82">
        <v>1639</v>
      </c>
      <c r="L26" s="82">
        <v>1270</v>
      </c>
      <c r="M26" s="82">
        <v>79</v>
      </c>
      <c r="N26" s="82">
        <v>803</v>
      </c>
      <c r="O26" s="83"/>
      <c r="P26" s="82">
        <v>7</v>
      </c>
      <c r="Q26" s="82">
        <v>8</v>
      </c>
      <c r="R26" s="82">
        <v>9</v>
      </c>
      <c r="S26" s="82">
        <v>86</v>
      </c>
      <c r="T26" s="82">
        <v>89</v>
      </c>
      <c r="U26" s="82">
        <v>7</v>
      </c>
      <c r="V26" s="82">
        <v>59</v>
      </c>
      <c r="W26" s="82">
        <v>24</v>
      </c>
    </row>
    <row r="27" spans="1:23" x14ac:dyDescent="0.2">
      <c r="A27" s="81" t="s">
        <v>33</v>
      </c>
      <c r="B27" s="81" t="s">
        <v>507</v>
      </c>
      <c r="C27" s="82">
        <v>80528</v>
      </c>
      <c r="D27" s="82">
        <v>1983</v>
      </c>
      <c r="E27" s="82">
        <v>1822</v>
      </c>
      <c r="F27" s="82">
        <v>1581</v>
      </c>
      <c r="G27" s="82">
        <v>14560</v>
      </c>
      <c r="H27" s="82">
        <v>8955</v>
      </c>
      <c r="I27" s="82">
        <v>5098</v>
      </c>
      <c r="J27" s="82">
        <v>9798</v>
      </c>
      <c r="K27" s="82">
        <v>17008</v>
      </c>
      <c r="L27" s="82">
        <v>12694</v>
      </c>
      <c r="M27" s="82">
        <v>911</v>
      </c>
      <c r="N27" s="82">
        <v>6118</v>
      </c>
      <c r="O27" s="83"/>
      <c r="P27" s="82">
        <v>214</v>
      </c>
      <c r="Q27" s="82">
        <v>255</v>
      </c>
      <c r="R27" s="82">
        <v>221</v>
      </c>
      <c r="S27" s="82">
        <v>517</v>
      </c>
      <c r="T27" s="82">
        <v>709</v>
      </c>
      <c r="U27" s="82">
        <v>518</v>
      </c>
      <c r="V27" s="82">
        <v>983</v>
      </c>
      <c r="W27" s="82">
        <v>164</v>
      </c>
    </row>
    <row r="28" spans="1:23" x14ac:dyDescent="0.2">
      <c r="A28" s="81" t="s">
        <v>34</v>
      </c>
      <c r="B28" s="81" t="s">
        <v>508</v>
      </c>
      <c r="C28" s="82">
        <v>9031</v>
      </c>
      <c r="D28" s="82">
        <v>251</v>
      </c>
      <c r="E28" s="82">
        <v>153</v>
      </c>
      <c r="F28" s="82">
        <v>166</v>
      </c>
      <c r="G28" s="82">
        <v>1561</v>
      </c>
      <c r="H28" s="82">
        <v>948</v>
      </c>
      <c r="I28" s="82">
        <v>588</v>
      </c>
      <c r="J28" s="82">
        <v>862</v>
      </c>
      <c r="K28" s="82">
        <v>1803</v>
      </c>
      <c r="L28" s="82">
        <v>1872</v>
      </c>
      <c r="M28" s="82">
        <v>236</v>
      </c>
      <c r="N28" s="82">
        <v>591</v>
      </c>
      <c r="O28" s="83"/>
      <c r="P28" s="82">
        <v>24</v>
      </c>
      <c r="Q28" s="82">
        <v>23</v>
      </c>
      <c r="R28" s="82">
        <v>25</v>
      </c>
      <c r="S28" s="82">
        <v>33</v>
      </c>
      <c r="T28" s="82">
        <v>58</v>
      </c>
      <c r="U28" s="82">
        <v>29</v>
      </c>
      <c r="V28" s="82">
        <v>61</v>
      </c>
      <c r="W28" s="82">
        <v>63</v>
      </c>
    </row>
    <row r="29" spans="1:23" x14ac:dyDescent="0.2">
      <c r="A29" s="81" t="s">
        <v>35</v>
      </c>
      <c r="B29" s="81" t="s">
        <v>509</v>
      </c>
      <c r="C29" s="82">
        <v>6444</v>
      </c>
      <c r="D29" s="82">
        <v>102</v>
      </c>
      <c r="E29" s="82">
        <v>99</v>
      </c>
      <c r="F29" s="82">
        <v>129</v>
      </c>
      <c r="G29" s="82">
        <v>1300</v>
      </c>
      <c r="H29" s="82">
        <v>807</v>
      </c>
      <c r="I29" s="82">
        <v>367</v>
      </c>
      <c r="J29" s="82">
        <v>644</v>
      </c>
      <c r="K29" s="82">
        <v>1081</v>
      </c>
      <c r="L29" s="82">
        <v>848</v>
      </c>
      <c r="M29" s="82">
        <v>294</v>
      </c>
      <c r="N29" s="82">
        <v>773</v>
      </c>
      <c r="O29" s="83"/>
      <c r="P29" s="82">
        <v>7</v>
      </c>
      <c r="Q29" s="82">
        <v>6</v>
      </c>
      <c r="R29" s="82">
        <v>5</v>
      </c>
      <c r="S29" s="82">
        <v>49</v>
      </c>
      <c r="T29" s="82">
        <v>51</v>
      </c>
      <c r="U29" s="82">
        <v>7</v>
      </c>
      <c r="V29" s="82">
        <v>18</v>
      </c>
      <c r="W29" s="82">
        <v>5</v>
      </c>
    </row>
    <row r="30" spans="1:23" x14ac:dyDescent="0.2">
      <c r="A30" s="81" t="s">
        <v>36</v>
      </c>
      <c r="B30" s="81" t="s">
        <v>510</v>
      </c>
      <c r="C30" s="82">
        <v>7221</v>
      </c>
      <c r="D30" s="82">
        <v>398</v>
      </c>
      <c r="E30" s="82">
        <v>365</v>
      </c>
      <c r="F30" s="82">
        <v>294</v>
      </c>
      <c r="G30" s="82">
        <v>1249</v>
      </c>
      <c r="H30" s="82">
        <v>690</v>
      </c>
      <c r="I30" s="82">
        <v>197</v>
      </c>
      <c r="J30" s="82">
        <v>1166</v>
      </c>
      <c r="K30" s="82">
        <v>1223</v>
      </c>
      <c r="L30" s="82">
        <v>1112</v>
      </c>
      <c r="M30" s="82">
        <v>181</v>
      </c>
      <c r="N30" s="82">
        <v>346</v>
      </c>
      <c r="O30" s="83"/>
      <c r="P30" s="82">
        <v>5</v>
      </c>
      <c r="Q30" s="82">
        <v>17</v>
      </c>
      <c r="R30" s="82">
        <v>17</v>
      </c>
      <c r="S30" s="82">
        <v>27</v>
      </c>
      <c r="T30" s="82">
        <v>55</v>
      </c>
      <c r="U30" s="82">
        <v>20</v>
      </c>
      <c r="V30" s="82">
        <v>46</v>
      </c>
      <c r="W30" s="82">
        <v>26</v>
      </c>
    </row>
    <row r="31" spans="1:23" x14ac:dyDescent="0.2">
      <c r="A31" s="81" t="s">
        <v>37</v>
      </c>
      <c r="B31" s="81" t="s">
        <v>511</v>
      </c>
      <c r="C31" s="82">
        <v>18555</v>
      </c>
      <c r="D31" s="82">
        <v>420</v>
      </c>
      <c r="E31" s="82">
        <v>544</v>
      </c>
      <c r="F31" s="82">
        <v>425</v>
      </c>
      <c r="G31" s="82">
        <v>3467</v>
      </c>
      <c r="H31" s="82">
        <v>2305</v>
      </c>
      <c r="I31" s="82">
        <v>1287</v>
      </c>
      <c r="J31" s="82">
        <v>1966</v>
      </c>
      <c r="K31" s="82">
        <v>3400</v>
      </c>
      <c r="L31" s="82">
        <v>2490</v>
      </c>
      <c r="M31" s="82">
        <v>641</v>
      </c>
      <c r="N31" s="82">
        <v>1610</v>
      </c>
      <c r="O31" s="83"/>
      <c r="P31" s="82">
        <v>57</v>
      </c>
      <c r="Q31" s="82">
        <v>63</v>
      </c>
      <c r="R31" s="82">
        <v>63</v>
      </c>
      <c r="S31" s="82">
        <v>128</v>
      </c>
      <c r="T31" s="82">
        <v>156</v>
      </c>
      <c r="U31" s="82">
        <v>78</v>
      </c>
      <c r="V31" s="82">
        <v>586</v>
      </c>
      <c r="W31" s="82">
        <v>62</v>
      </c>
    </row>
    <row r="32" spans="1:23" x14ac:dyDescent="0.2">
      <c r="A32" s="81" t="s">
        <v>38</v>
      </c>
      <c r="B32" s="81" t="s">
        <v>512</v>
      </c>
      <c r="C32" s="82">
        <v>6118</v>
      </c>
      <c r="D32" s="82">
        <v>242</v>
      </c>
      <c r="E32" s="82">
        <v>149</v>
      </c>
      <c r="F32" s="82">
        <v>168</v>
      </c>
      <c r="G32" s="82">
        <v>1109</v>
      </c>
      <c r="H32" s="82">
        <v>709</v>
      </c>
      <c r="I32" s="82">
        <v>354</v>
      </c>
      <c r="J32" s="82">
        <v>669</v>
      </c>
      <c r="K32" s="82">
        <v>1160</v>
      </c>
      <c r="L32" s="82">
        <v>876</v>
      </c>
      <c r="M32" s="82">
        <v>242</v>
      </c>
      <c r="N32" s="82">
        <v>440</v>
      </c>
      <c r="O32" s="83"/>
      <c r="P32" s="82">
        <v>19</v>
      </c>
      <c r="Q32" s="82">
        <v>18</v>
      </c>
      <c r="R32" s="82">
        <v>11</v>
      </c>
      <c r="S32" s="82">
        <v>41</v>
      </c>
      <c r="T32" s="82">
        <v>62</v>
      </c>
      <c r="U32" s="82">
        <v>43</v>
      </c>
      <c r="V32" s="82">
        <v>286</v>
      </c>
      <c r="W32" s="82">
        <v>6</v>
      </c>
    </row>
    <row r="33" spans="1:23" x14ac:dyDescent="0.2">
      <c r="A33" s="81" t="s">
        <v>39</v>
      </c>
      <c r="B33" s="81" t="s">
        <v>513</v>
      </c>
      <c r="C33" s="82">
        <v>8681</v>
      </c>
      <c r="D33" s="82">
        <v>224</v>
      </c>
      <c r="E33" s="82">
        <v>157</v>
      </c>
      <c r="F33" s="82">
        <v>198</v>
      </c>
      <c r="G33" s="82">
        <v>1700</v>
      </c>
      <c r="H33" s="82">
        <v>1123</v>
      </c>
      <c r="I33" s="82">
        <v>670</v>
      </c>
      <c r="J33" s="82">
        <v>759</v>
      </c>
      <c r="K33" s="82">
        <v>1428</v>
      </c>
      <c r="L33" s="82">
        <v>1438</v>
      </c>
      <c r="M33" s="82">
        <v>306</v>
      </c>
      <c r="N33" s="82">
        <v>678</v>
      </c>
      <c r="O33" s="83"/>
      <c r="P33" s="82">
        <v>21</v>
      </c>
      <c r="Q33" s="82">
        <v>18</v>
      </c>
      <c r="R33" s="82">
        <v>16</v>
      </c>
      <c r="S33" s="82">
        <v>18</v>
      </c>
      <c r="T33" s="82">
        <v>43</v>
      </c>
      <c r="U33" s="82">
        <v>30</v>
      </c>
      <c r="V33" s="82">
        <v>125</v>
      </c>
      <c r="W33" s="82">
        <v>26</v>
      </c>
    </row>
    <row r="34" spans="1:23" x14ac:dyDescent="0.2">
      <c r="A34" s="81" t="s">
        <v>40</v>
      </c>
      <c r="B34" s="81" t="s">
        <v>514</v>
      </c>
      <c r="C34" s="82">
        <v>13196</v>
      </c>
      <c r="D34" s="82">
        <v>359</v>
      </c>
      <c r="E34" s="82">
        <v>224</v>
      </c>
      <c r="F34" s="82">
        <v>236</v>
      </c>
      <c r="G34" s="82">
        <v>2379</v>
      </c>
      <c r="H34" s="82">
        <v>1576</v>
      </c>
      <c r="I34" s="82">
        <v>994</v>
      </c>
      <c r="J34" s="82">
        <v>1805</v>
      </c>
      <c r="K34" s="82">
        <v>2068</v>
      </c>
      <c r="L34" s="82">
        <v>2432</v>
      </c>
      <c r="M34" s="82">
        <v>200</v>
      </c>
      <c r="N34" s="82">
        <v>923</v>
      </c>
      <c r="O34" s="83"/>
      <c r="P34" s="82">
        <v>26</v>
      </c>
      <c r="Q34" s="82">
        <v>29</v>
      </c>
      <c r="R34" s="82">
        <v>26</v>
      </c>
      <c r="S34" s="82">
        <v>43</v>
      </c>
      <c r="T34" s="82">
        <v>55</v>
      </c>
      <c r="U34" s="82">
        <v>83</v>
      </c>
      <c r="V34" s="82">
        <v>107</v>
      </c>
      <c r="W34" s="82">
        <v>124</v>
      </c>
    </row>
    <row r="35" spans="1:23" x14ac:dyDescent="0.2">
      <c r="A35" s="81" t="s">
        <v>41</v>
      </c>
      <c r="B35" s="81" t="s">
        <v>515</v>
      </c>
      <c r="C35" s="82">
        <v>21689</v>
      </c>
      <c r="D35" s="82">
        <v>262</v>
      </c>
      <c r="E35" s="82">
        <v>402</v>
      </c>
      <c r="F35" s="82">
        <v>329</v>
      </c>
      <c r="G35" s="82">
        <v>4216</v>
      </c>
      <c r="H35" s="82">
        <v>2287</v>
      </c>
      <c r="I35" s="82">
        <v>1564</v>
      </c>
      <c r="J35" s="82">
        <v>2549</v>
      </c>
      <c r="K35" s="82">
        <v>4989</v>
      </c>
      <c r="L35" s="82">
        <v>3069</v>
      </c>
      <c r="M35" s="82">
        <v>400</v>
      </c>
      <c r="N35" s="82">
        <v>1622</v>
      </c>
      <c r="O35" s="83"/>
      <c r="P35" s="82">
        <v>23</v>
      </c>
      <c r="Q35" s="82">
        <v>40</v>
      </c>
      <c r="R35" s="82">
        <v>30</v>
      </c>
      <c r="S35" s="82">
        <v>109</v>
      </c>
      <c r="T35" s="82">
        <v>147</v>
      </c>
      <c r="U35" s="82">
        <v>48</v>
      </c>
      <c r="V35" s="82">
        <v>222</v>
      </c>
      <c r="W35" s="82">
        <v>31</v>
      </c>
    </row>
    <row r="36" spans="1:23" x14ac:dyDescent="0.2">
      <c r="A36" s="81" t="s">
        <v>42</v>
      </c>
      <c r="B36" s="81" t="s">
        <v>516</v>
      </c>
      <c r="C36" s="82">
        <v>7663</v>
      </c>
      <c r="D36" s="82">
        <v>217</v>
      </c>
      <c r="E36" s="82">
        <v>150</v>
      </c>
      <c r="F36" s="82">
        <v>213</v>
      </c>
      <c r="G36" s="82">
        <v>1525</v>
      </c>
      <c r="H36" s="82">
        <v>807</v>
      </c>
      <c r="I36" s="82">
        <v>567</v>
      </c>
      <c r="J36" s="82">
        <v>658</v>
      </c>
      <c r="K36" s="82">
        <v>1380</v>
      </c>
      <c r="L36" s="82">
        <v>1476</v>
      </c>
      <c r="M36" s="82">
        <v>317</v>
      </c>
      <c r="N36" s="82">
        <v>353</v>
      </c>
      <c r="O36" s="83"/>
      <c r="P36" s="82">
        <v>16</v>
      </c>
      <c r="Q36" s="82">
        <v>21</v>
      </c>
      <c r="R36" s="82">
        <v>26</v>
      </c>
      <c r="S36" s="82">
        <v>24</v>
      </c>
      <c r="T36" s="82">
        <v>37</v>
      </c>
      <c r="U36" s="82">
        <v>30</v>
      </c>
      <c r="V36" s="82">
        <v>76</v>
      </c>
      <c r="W36" s="82">
        <v>36</v>
      </c>
    </row>
    <row r="37" spans="1:23" x14ac:dyDescent="0.2">
      <c r="A37" s="81" t="s">
        <v>43</v>
      </c>
      <c r="B37" s="81" t="s">
        <v>517</v>
      </c>
      <c r="C37" s="82">
        <v>3262</v>
      </c>
      <c r="D37" s="82">
        <v>82</v>
      </c>
      <c r="E37" s="82">
        <v>49</v>
      </c>
      <c r="F37" s="82">
        <v>47</v>
      </c>
      <c r="G37" s="82">
        <v>747</v>
      </c>
      <c r="H37" s="82">
        <v>420</v>
      </c>
      <c r="I37" s="82">
        <v>217</v>
      </c>
      <c r="J37" s="82">
        <v>322</v>
      </c>
      <c r="K37" s="82">
        <v>464</v>
      </c>
      <c r="L37" s="82">
        <v>419</v>
      </c>
      <c r="M37" s="82">
        <v>203</v>
      </c>
      <c r="N37" s="82">
        <v>292</v>
      </c>
      <c r="O37" s="83"/>
      <c r="P37" s="82">
        <v>16</v>
      </c>
      <c r="Q37" s="82">
        <v>14</v>
      </c>
      <c r="R37" s="82">
        <v>18</v>
      </c>
      <c r="S37" s="82">
        <v>12</v>
      </c>
      <c r="T37" s="82">
        <v>19</v>
      </c>
      <c r="U37" s="82">
        <v>15</v>
      </c>
      <c r="V37" s="82">
        <v>55</v>
      </c>
      <c r="W37" s="82">
        <v>17</v>
      </c>
    </row>
    <row r="38" spans="1:23" x14ac:dyDescent="0.2">
      <c r="A38" s="81" t="s">
        <v>44</v>
      </c>
      <c r="B38" s="81" t="s">
        <v>518</v>
      </c>
      <c r="C38" s="82">
        <v>5791</v>
      </c>
      <c r="D38" s="82">
        <v>83</v>
      </c>
      <c r="E38" s="82">
        <v>37</v>
      </c>
      <c r="F38" s="82">
        <v>27</v>
      </c>
      <c r="G38" s="82">
        <v>1182</v>
      </c>
      <c r="H38" s="82">
        <v>613</v>
      </c>
      <c r="I38" s="82">
        <v>445</v>
      </c>
      <c r="J38" s="82">
        <v>506</v>
      </c>
      <c r="K38" s="82">
        <v>1248</v>
      </c>
      <c r="L38" s="82">
        <v>1019</v>
      </c>
      <c r="M38" s="82">
        <v>162</v>
      </c>
      <c r="N38" s="82">
        <v>469</v>
      </c>
      <c r="O38" s="83"/>
      <c r="P38" s="82">
        <v>20</v>
      </c>
      <c r="Q38" s="82">
        <v>18</v>
      </c>
      <c r="R38" s="82">
        <v>20</v>
      </c>
      <c r="S38" s="82">
        <v>21</v>
      </c>
      <c r="T38" s="82">
        <v>35</v>
      </c>
      <c r="U38" s="82">
        <v>10</v>
      </c>
      <c r="V38" s="82">
        <v>67</v>
      </c>
      <c r="W38" s="82">
        <v>18</v>
      </c>
    </row>
    <row r="39" spans="1:23" x14ac:dyDescent="0.2">
      <c r="A39" s="81" t="s">
        <v>45</v>
      </c>
      <c r="B39" s="81" t="s">
        <v>519</v>
      </c>
      <c r="C39" s="82">
        <v>5764</v>
      </c>
      <c r="D39" s="82">
        <v>141</v>
      </c>
      <c r="E39" s="82">
        <v>59</v>
      </c>
      <c r="F39" s="82">
        <v>69</v>
      </c>
      <c r="G39" s="82">
        <v>1263</v>
      </c>
      <c r="H39" s="82">
        <v>739</v>
      </c>
      <c r="I39" s="82">
        <v>424</v>
      </c>
      <c r="J39" s="82">
        <v>566</v>
      </c>
      <c r="K39" s="82">
        <v>991</v>
      </c>
      <c r="L39" s="82">
        <v>799</v>
      </c>
      <c r="M39" s="82">
        <v>179</v>
      </c>
      <c r="N39" s="82">
        <v>534</v>
      </c>
      <c r="O39" s="83"/>
      <c r="P39" s="82">
        <v>9</v>
      </c>
      <c r="Q39" s="82">
        <v>9</v>
      </c>
      <c r="R39" s="82">
        <v>9</v>
      </c>
      <c r="S39" s="82">
        <v>46</v>
      </c>
      <c r="T39" s="82">
        <v>80</v>
      </c>
      <c r="U39" s="82">
        <v>40</v>
      </c>
      <c r="V39" s="82">
        <v>96</v>
      </c>
      <c r="W39" s="82">
        <v>2</v>
      </c>
    </row>
    <row r="40" spans="1:23" x14ac:dyDescent="0.2">
      <c r="A40" s="81" t="s">
        <v>46</v>
      </c>
      <c r="B40" s="81" t="s">
        <v>520</v>
      </c>
      <c r="C40" s="82">
        <v>100307</v>
      </c>
      <c r="D40" s="82">
        <v>1836</v>
      </c>
      <c r="E40" s="82">
        <v>2271</v>
      </c>
      <c r="F40" s="82">
        <v>2240</v>
      </c>
      <c r="G40" s="82">
        <v>17899</v>
      </c>
      <c r="H40" s="82">
        <v>10727</v>
      </c>
      <c r="I40" s="82">
        <v>5138</v>
      </c>
      <c r="J40" s="82">
        <v>11597</v>
      </c>
      <c r="K40" s="82">
        <v>19855</v>
      </c>
      <c r="L40" s="82">
        <v>17110</v>
      </c>
      <c r="M40" s="82">
        <v>1685</v>
      </c>
      <c r="N40" s="82">
        <v>9949</v>
      </c>
      <c r="O40" s="83"/>
      <c r="P40" s="82">
        <v>256</v>
      </c>
      <c r="Q40" s="82">
        <v>326</v>
      </c>
      <c r="R40" s="82">
        <v>282</v>
      </c>
      <c r="S40" s="82">
        <v>633</v>
      </c>
      <c r="T40" s="82">
        <v>910</v>
      </c>
      <c r="U40" s="82">
        <v>760</v>
      </c>
      <c r="V40" s="82">
        <v>1698</v>
      </c>
      <c r="W40" s="82">
        <v>559</v>
      </c>
    </row>
    <row r="41" spans="1:23" x14ac:dyDescent="0.2">
      <c r="A41" s="81" t="s">
        <v>47</v>
      </c>
      <c r="B41" s="81" t="s">
        <v>521</v>
      </c>
      <c r="C41" s="82">
        <v>4582</v>
      </c>
      <c r="D41" s="82">
        <v>190</v>
      </c>
      <c r="E41" s="82">
        <v>124</v>
      </c>
      <c r="F41" s="82">
        <v>134</v>
      </c>
      <c r="G41" s="82">
        <v>757</v>
      </c>
      <c r="H41" s="82">
        <v>377</v>
      </c>
      <c r="I41" s="82">
        <v>268</v>
      </c>
      <c r="J41" s="82">
        <v>753</v>
      </c>
      <c r="K41" s="82">
        <v>828</v>
      </c>
      <c r="L41" s="82">
        <v>815</v>
      </c>
      <c r="M41" s="82">
        <v>84</v>
      </c>
      <c r="N41" s="82">
        <v>252</v>
      </c>
      <c r="O41" s="83"/>
      <c r="P41" s="82">
        <v>70</v>
      </c>
      <c r="Q41" s="82">
        <v>53</v>
      </c>
      <c r="R41" s="82">
        <v>54</v>
      </c>
      <c r="S41" s="82">
        <v>5</v>
      </c>
      <c r="T41" s="82">
        <v>5</v>
      </c>
      <c r="U41" s="82">
        <v>377</v>
      </c>
      <c r="V41" s="82">
        <v>66</v>
      </c>
      <c r="W41" s="82">
        <v>27</v>
      </c>
    </row>
    <row r="42" spans="1:23" x14ac:dyDescent="0.2">
      <c r="A42" s="81" t="s">
        <v>48</v>
      </c>
      <c r="B42" s="81" t="s">
        <v>522</v>
      </c>
      <c r="C42" s="82">
        <v>7801</v>
      </c>
      <c r="D42" s="82">
        <v>184</v>
      </c>
      <c r="E42" s="82">
        <v>85</v>
      </c>
      <c r="F42" s="82">
        <v>80</v>
      </c>
      <c r="G42" s="82">
        <v>1531</v>
      </c>
      <c r="H42" s="82">
        <v>798</v>
      </c>
      <c r="I42" s="82">
        <v>578</v>
      </c>
      <c r="J42" s="82">
        <v>791</v>
      </c>
      <c r="K42" s="82">
        <v>1699</v>
      </c>
      <c r="L42" s="82">
        <v>1391</v>
      </c>
      <c r="M42" s="82">
        <v>145</v>
      </c>
      <c r="N42" s="82">
        <v>519</v>
      </c>
      <c r="O42" s="83"/>
      <c r="P42" s="82">
        <v>49</v>
      </c>
      <c r="Q42" s="82">
        <v>44</v>
      </c>
      <c r="R42" s="82">
        <v>45</v>
      </c>
      <c r="S42" s="82">
        <v>25</v>
      </c>
      <c r="T42" s="82">
        <v>64</v>
      </c>
      <c r="U42" s="82">
        <v>28</v>
      </c>
      <c r="V42" s="82">
        <v>427</v>
      </c>
      <c r="W42" s="82">
        <v>83</v>
      </c>
    </row>
    <row r="43" spans="1:23" x14ac:dyDescent="0.2">
      <c r="A43" s="81" t="s">
        <v>49</v>
      </c>
      <c r="B43" s="81" t="s">
        <v>523</v>
      </c>
      <c r="C43" s="82">
        <v>5206</v>
      </c>
      <c r="D43" s="82">
        <v>133</v>
      </c>
      <c r="E43" s="82">
        <v>96</v>
      </c>
      <c r="F43" s="82">
        <v>103</v>
      </c>
      <c r="G43" s="82">
        <v>1059</v>
      </c>
      <c r="H43" s="82">
        <v>698</v>
      </c>
      <c r="I43" s="82">
        <v>351</v>
      </c>
      <c r="J43" s="82">
        <v>555</v>
      </c>
      <c r="K43" s="82">
        <v>861</v>
      </c>
      <c r="L43" s="82">
        <v>736</v>
      </c>
      <c r="M43" s="82">
        <v>302</v>
      </c>
      <c r="N43" s="82">
        <v>312</v>
      </c>
      <c r="O43" s="83"/>
      <c r="P43" s="82">
        <v>13</v>
      </c>
      <c r="Q43" s="82">
        <v>14</v>
      </c>
      <c r="R43" s="82">
        <v>12</v>
      </c>
      <c r="S43" s="82">
        <v>15</v>
      </c>
      <c r="T43" s="82">
        <v>20</v>
      </c>
      <c r="U43" s="82">
        <v>4</v>
      </c>
      <c r="V43" s="82">
        <v>44</v>
      </c>
      <c r="W43" s="82">
        <v>13</v>
      </c>
    </row>
    <row r="44" spans="1:23" x14ac:dyDescent="0.2">
      <c r="A44" s="81" t="s">
        <v>50</v>
      </c>
      <c r="B44" s="81" t="s">
        <v>524</v>
      </c>
      <c r="C44" s="82">
        <v>46596</v>
      </c>
      <c r="D44" s="82">
        <v>1442</v>
      </c>
      <c r="E44" s="82">
        <v>2231</v>
      </c>
      <c r="F44" s="82">
        <v>1990</v>
      </c>
      <c r="G44" s="82">
        <v>7818</v>
      </c>
      <c r="H44" s="82">
        <v>5053</v>
      </c>
      <c r="I44" s="82">
        <v>3044</v>
      </c>
      <c r="J44" s="82">
        <v>5180</v>
      </c>
      <c r="K44" s="82">
        <v>8235</v>
      </c>
      <c r="L44" s="82">
        <v>6814</v>
      </c>
      <c r="M44" s="82">
        <v>578</v>
      </c>
      <c r="N44" s="82">
        <v>4211</v>
      </c>
      <c r="O44" s="83"/>
      <c r="P44" s="82">
        <v>43</v>
      </c>
      <c r="Q44" s="82">
        <v>110</v>
      </c>
      <c r="R44" s="82">
        <v>82</v>
      </c>
      <c r="S44" s="82">
        <v>270</v>
      </c>
      <c r="T44" s="82">
        <v>496</v>
      </c>
      <c r="U44" s="82">
        <v>175</v>
      </c>
      <c r="V44" s="82">
        <v>429</v>
      </c>
      <c r="W44" s="82">
        <v>15</v>
      </c>
    </row>
    <row r="45" spans="1:23" x14ac:dyDescent="0.2">
      <c r="A45" s="81" t="s">
        <v>51</v>
      </c>
      <c r="B45" s="81" t="s">
        <v>525</v>
      </c>
      <c r="C45" s="82">
        <v>83012</v>
      </c>
      <c r="D45" s="82">
        <v>2692</v>
      </c>
      <c r="E45" s="82">
        <v>1962</v>
      </c>
      <c r="F45" s="82">
        <v>2137</v>
      </c>
      <c r="G45" s="82">
        <v>16241</v>
      </c>
      <c r="H45" s="82">
        <v>10130</v>
      </c>
      <c r="I45" s="82">
        <v>4481</v>
      </c>
      <c r="J45" s="82">
        <v>9383</v>
      </c>
      <c r="K45" s="82">
        <v>14557</v>
      </c>
      <c r="L45" s="82">
        <v>12709</v>
      </c>
      <c r="M45" s="82">
        <v>968</v>
      </c>
      <c r="N45" s="82">
        <v>7752</v>
      </c>
      <c r="O45" s="83"/>
      <c r="P45" s="82">
        <v>387</v>
      </c>
      <c r="Q45" s="82">
        <v>507</v>
      </c>
      <c r="R45" s="82">
        <v>542</v>
      </c>
      <c r="S45" s="82">
        <v>457</v>
      </c>
      <c r="T45" s="82">
        <v>738</v>
      </c>
      <c r="U45" s="82">
        <v>848</v>
      </c>
      <c r="V45" s="82">
        <v>1816</v>
      </c>
      <c r="W45" s="82">
        <v>413</v>
      </c>
    </row>
    <row r="46" spans="1:23" x14ac:dyDescent="0.2">
      <c r="A46" s="81" t="s">
        <v>52</v>
      </c>
      <c r="B46" s="81" t="s">
        <v>526</v>
      </c>
      <c r="C46" s="82">
        <v>95364</v>
      </c>
      <c r="D46" s="82">
        <v>3189</v>
      </c>
      <c r="E46" s="82">
        <v>3152</v>
      </c>
      <c r="F46" s="82">
        <v>3151</v>
      </c>
      <c r="G46" s="82">
        <v>18689</v>
      </c>
      <c r="H46" s="82">
        <v>10953</v>
      </c>
      <c r="I46" s="82">
        <v>6269</v>
      </c>
      <c r="J46" s="82">
        <v>10085</v>
      </c>
      <c r="K46" s="82">
        <v>16845</v>
      </c>
      <c r="L46" s="82">
        <v>15141</v>
      </c>
      <c r="M46" s="82">
        <v>1567</v>
      </c>
      <c r="N46" s="82">
        <v>6323</v>
      </c>
      <c r="O46" s="83"/>
      <c r="P46" s="82">
        <v>300</v>
      </c>
      <c r="Q46" s="82">
        <v>350</v>
      </c>
      <c r="R46" s="82">
        <v>338</v>
      </c>
      <c r="S46" s="82">
        <v>365</v>
      </c>
      <c r="T46" s="82">
        <v>750</v>
      </c>
      <c r="U46" s="82">
        <v>854</v>
      </c>
      <c r="V46" s="82">
        <v>1086</v>
      </c>
      <c r="W46" s="82">
        <v>792</v>
      </c>
    </row>
    <row r="47" spans="1:23" x14ac:dyDescent="0.2">
      <c r="A47" s="81" t="s">
        <v>53</v>
      </c>
      <c r="B47" s="81" t="s">
        <v>527</v>
      </c>
      <c r="C47" s="82">
        <v>65469</v>
      </c>
      <c r="D47" s="82">
        <v>1041</v>
      </c>
      <c r="E47" s="82">
        <v>819</v>
      </c>
      <c r="F47" s="82">
        <v>769</v>
      </c>
      <c r="G47" s="82">
        <v>11819</v>
      </c>
      <c r="H47" s="82">
        <v>6142</v>
      </c>
      <c r="I47" s="82">
        <v>3878</v>
      </c>
      <c r="J47" s="82">
        <v>5101</v>
      </c>
      <c r="K47" s="82">
        <v>15780</v>
      </c>
      <c r="L47" s="82">
        <v>15756</v>
      </c>
      <c r="M47" s="82">
        <v>968</v>
      </c>
      <c r="N47" s="82">
        <v>3396</v>
      </c>
      <c r="O47" s="83"/>
      <c r="P47" s="82">
        <v>176</v>
      </c>
      <c r="Q47" s="82">
        <v>185</v>
      </c>
      <c r="R47" s="82">
        <v>177</v>
      </c>
      <c r="S47" s="82">
        <v>440</v>
      </c>
      <c r="T47" s="82">
        <v>633</v>
      </c>
      <c r="U47" s="82">
        <v>317</v>
      </c>
      <c r="V47" s="82">
        <v>265</v>
      </c>
      <c r="W47" s="82">
        <v>242</v>
      </c>
    </row>
    <row r="48" spans="1:23" x14ac:dyDescent="0.2">
      <c r="A48" s="81" t="s">
        <v>54</v>
      </c>
      <c r="B48" s="81" t="s">
        <v>528</v>
      </c>
      <c r="C48" s="82">
        <v>3863</v>
      </c>
      <c r="D48" s="82">
        <v>128</v>
      </c>
      <c r="E48" s="82">
        <v>117</v>
      </c>
      <c r="F48" s="82">
        <v>139</v>
      </c>
      <c r="G48" s="82">
        <v>934</v>
      </c>
      <c r="H48" s="82">
        <v>663</v>
      </c>
      <c r="I48" s="82">
        <v>333</v>
      </c>
      <c r="J48" s="82">
        <v>377</v>
      </c>
      <c r="K48" s="82">
        <v>383</v>
      </c>
      <c r="L48" s="82">
        <v>248</v>
      </c>
      <c r="M48" s="82">
        <v>166</v>
      </c>
      <c r="N48" s="82">
        <v>375</v>
      </c>
      <c r="O48" s="83"/>
      <c r="P48" s="82">
        <v>12</v>
      </c>
      <c r="Q48" s="82">
        <v>16</v>
      </c>
      <c r="R48" s="82">
        <v>19</v>
      </c>
      <c r="S48" s="82">
        <v>8</v>
      </c>
      <c r="T48" s="82">
        <v>45</v>
      </c>
      <c r="U48" s="82">
        <v>13</v>
      </c>
      <c r="V48" s="82">
        <v>49</v>
      </c>
      <c r="W48" s="82">
        <v>5</v>
      </c>
    </row>
    <row r="49" spans="1:23" x14ac:dyDescent="0.2">
      <c r="A49" s="81" t="s">
        <v>55</v>
      </c>
      <c r="B49" s="81" t="s">
        <v>529</v>
      </c>
      <c r="C49" s="82">
        <v>48121</v>
      </c>
      <c r="D49" s="82">
        <v>751</v>
      </c>
      <c r="E49" s="82">
        <v>674</v>
      </c>
      <c r="F49" s="82">
        <v>611</v>
      </c>
      <c r="G49" s="82">
        <v>8310</v>
      </c>
      <c r="H49" s="82">
        <v>5169</v>
      </c>
      <c r="I49" s="82">
        <v>2911</v>
      </c>
      <c r="J49" s="82">
        <v>5311</v>
      </c>
      <c r="K49" s="82">
        <v>10403</v>
      </c>
      <c r="L49" s="82">
        <v>10159</v>
      </c>
      <c r="M49" s="82">
        <v>412</v>
      </c>
      <c r="N49" s="82">
        <v>3410</v>
      </c>
      <c r="O49" s="83"/>
      <c r="P49" s="82">
        <v>102</v>
      </c>
      <c r="Q49" s="82">
        <v>88</v>
      </c>
      <c r="R49" s="82">
        <v>98</v>
      </c>
      <c r="S49" s="82">
        <v>167</v>
      </c>
      <c r="T49" s="82">
        <v>296</v>
      </c>
      <c r="U49" s="82">
        <v>314</v>
      </c>
      <c r="V49" s="82">
        <v>458</v>
      </c>
      <c r="W49" s="82">
        <v>323</v>
      </c>
    </row>
    <row r="50" spans="1:23" x14ac:dyDescent="0.2">
      <c r="A50" s="81" t="s">
        <v>56</v>
      </c>
      <c r="B50" s="81" t="s">
        <v>530</v>
      </c>
      <c r="C50" s="82">
        <v>42705</v>
      </c>
      <c r="D50" s="82">
        <v>1232</v>
      </c>
      <c r="E50" s="82">
        <v>1002</v>
      </c>
      <c r="F50" s="82">
        <v>1004</v>
      </c>
      <c r="G50" s="82">
        <v>8303</v>
      </c>
      <c r="H50" s="82">
        <v>5897</v>
      </c>
      <c r="I50" s="82">
        <v>2572</v>
      </c>
      <c r="J50" s="82">
        <v>5013</v>
      </c>
      <c r="K50" s="82">
        <v>7857</v>
      </c>
      <c r="L50" s="82">
        <v>4208</v>
      </c>
      <c r="M50" s="82">
        <v>1409</v>
      </c>
      <c r="N50" s="82">
        <v>4208</v>
      </c>
      <c r="O50" s="83"/>
      <c r="P50" s="82">
        <v>142</v>
      </c>
      <c r="Q50" s="82">
        <v>139</v>
      </c>
      <c r="R50" s="82">
        <v>134</v>
      </c>
      <c r="S50" s="82">
        <v>183</v>
      </c>
      <c r="T50" s="82">
        <v>354</v>
      </c>
      <c r="U50" s="82">
        <v>712</v>
      </c>
      <c r="V50" s="82">
        <v>2260</v>
      </c>
      <c r="W50" s="82">
        <v>149</v>
      </c>
    </row>
    <row r="51" spans="1:23" x14ac:dyDescent="0.2">
      <c r="A51" s="81" t="s">
        <v>57</v>
      </c>
      <c r="B51" s="81" t="s">
        <v>531</v>
      </c>
      <c r="C51" s="82">
        <v>45191</v>
      </c>
      <c r="D51" s="82">
        <v>1289</v>
      </c>
      <c r="E51" s="82">
        <v>1229</v>
      </c>
      <c r="F51" s="82">
        <v>1222</v>
      </c>
      <c r="G51" s="82">
        <v>8574</v>
      </c>
      <c r="H51" s="82">
        <v>5011</v>
      </c>
      <c r="I51" s="82">
        <v>3202</v>
      </c>
      <c r="J51" s="82">
        <v>5654</v>
      </c>
      <c r="K51" s="82">
        <v>7366</v>
      </c>
      <c r="L51" s="82">
        <v>6261</v>
      </c>
      <c r="M51" s="82">
        <v>1955</v>
      </c>
      <c r="N51" s="82">
        <v>3428</v>
      </c>
      <c r="O51" s="83"/>
      <c r="P51" s="82">
        <v>51</v>
      </c>
      <c r="Q51" s="82">
        <v>66</v>
      </c>
      <c r="R51" s="82">
        <v>77</v>
      </c>
      <c r="S51" s="82">
        <v>895</v>
      </c>
      <c r="T51" s="82">
        <v>854</v>
      </c>
      <c r="U51" s="82">
        <v>37</v>
      </c>
      <c r="V51" s="82">
        <v>1027</v>
      </c>
      <c r="W51" s="82">
        <v>47</v>
      </c>
    </row>
    <row r="52" spans="1:23" x14ac:dyDescent="0.2">
      <c r="A52" s="81" t="s">
        <v>532</v>
      </c>
      <c r="B52" s="81" t="s">
        <v>533</v>
      </c>
      <c r="C52" s="82">
        <v>1066791</v>
      </c>
      <c r="D52" s="82">
        <v>27916</v>
      </c>
      <c r="E52" s="82">
        <v>25207</v>
      </c>
      <c r="F52" s="82">
        <v>24366</v>
      </c>
      <c r="G52" s="82">
        <v>203172</v>
      </c>
      <c r="H52" s="82">
        <v>123676</v>
      </c>
      <c r="I52" s="82">
        <v>69280</v>
      </c>
      <c r="J52" s="82">
        <v>119647</v>
      </c>
      <c r="K52" s="82">
        <v>198843</v>
      </c>
      <c r="L52" s="82">
        <v>165905</v>
      </c>
      <c r="M52" s="82">
        <v>22531</v>
      </c>
      <c r="N52" s="82">
        <v>86248</v>
      </c>
      <c r="O52" s="83"/>
      <c r="P52" s="82">
        <v>3034</v>
      </c>
      <c r="Q52" s="82">
        <v>3512</v>
      </c>
      <c r="R52" s="82">
        <v>3435</v>
      </c>
      <c r="S52" s="82">
        <v>6381</v>
      </c>
      <c r="T52" s="82">
        <v>9358</v>
      </c>
      <c r="U52" s="82">
        <v>8000</v>
      </c>
      <c r="V52" s="82">
        <v>19239</v>
      </c>
      <c r="W52" s="82">
        <v>4933</v>
      </c>
    </row>
    <row r="55" spans="1:23" x14ac:dyDescent="0.2">
      <c r="A55" s="81" t="s">
        <v>7</v>
      </c>
      <c r="B55" s="81" t="s">
        <v>534</v>
      </c>
      <c r="C55" s="82">
        <v>157</v>
      </c>
      <c r="D55" s="82">
        <v>16</v>
      </c>
      <c r="E55" s="82">
        <v>8</v>
      </c>
      <c r="F55" s="82">
        <v>13</v>
      </c>
      <c r="G55" s="82">
        <v>35</v>
      </c>
      <c r="H55" s="82">
        <v>21</v>
      </c>
      <c r="I55" s="82">
        <v>5</v>
      </c>
      <c r="J55" s="82">
        <v>1</v>
      </c>
      <c r="K55" s="82">
        <v>18</v>
      </c>
      <c r="L55" s="82">
        <v>15</v>
      </c>
      <c r="M55" s="82">
        <v>5</v>
      </c>
      <c r="N55" s="82">
        <v>20</v>
      </c>
      <c r="O55" s="83"/>
      <c r="P55" s="82">
        <v>2</v>
      </c>
      <c r="Q55" s="82">
        <v>1</v>
      </c>
      <c r="R55" s="82">
        <v>2</v>
      </c>
      <c r="S55" s="82">
        <v>1</v>
      </c>
      <c r="T55" s="82">
        <v>1</v>
      </c>
      <c r="U55" s="82">
        <v>0</v>
      </c>
      <c r="V55" s="82">
        <v>0</v>
      </c>
      <c r="W55" s="82">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W54"/>
  <sheetViews>
    <sheetView workbookViewId="0">
      <selection activeCell="H37" activeCellId="1" sqref="J38 H37"/>
    </sheetView>
  </sheetViews>
  <sheetFormatPr defaultRowHeight="12.75" x14ac:dyDescent="0.2"/>
  <cols>
    <col min="1" max="1" width="7" style="79" bestFit="1" customWidth="1"/>
    <col min="2" max="2" width="38" style="79" bestFit="1" customWidth="1"/>
    <col min="3" max="3" width="9.140625" style="80" bestFit="1" customWidth="1"/>
    <col min="4" max="4" width="11.42578125" style="80" bestFit="1" customWidth="1"/>
    <col min="5" max="5" width="11.28515625" style="80" bestFit="1" customWidth="1"/>
    <col min="6" max="6" width="11.140625" style="80" bestFit="1" customWidth="1"/>
    <col min="7" max="8" width="9.28515625" style="80" bestFit="1" customWidth="1"/>
    <col min="9" max="9" width="7.28515625" style="80" bestFit="1" customWidth="1"/>
    <col min="10" max="10" width="14.5703125" style="80" bestFit="1" customWidth="1"/>
    <col min="11" max="11" width="16" style="80" bestFit="1" customWidth="1"/>
    <col min="12" max="12" width="15.85546875" style="80" bestFit="1" customWidth="1"/>
    <col min="13" max="13" width="14" style="80" bestFit="1" customWidth="1"/>
    <col min="14" max="14" width="14.85546875" style="80" bestFit="1" customWidth="1"/>
    <col min="15" max="15" width="3.85546875" style="80" customWidth="1"/>
    <col min="16" max="16" width="14.28515625" style="80" bestFit="1" customWidth="1"/>
    <col min="17" max="17" width="14.140625" style="80" bestFit="1" customWidth="1"/>
    <col min="18" max="18" width="14" style="80" bestFit="1" customWidth="1"/>
    <col min="19" max="20" width="9.5703125" style="80" bestFit="1" customWidth="1"/>
    <col min="21" max="21" width="12.7109375" style="80" bestFit="1" customWidth="1"/>
    <col min="22" max="22" width="12.5703125" style="80" bestFit="1" customWidth="1"/>
    <col min="23" max="23" width="12.42578125" style="80" bestFit="1" customWidth="1"/>
    <col min="24" max="256" width="9.140625" style="80"/>
    <col min="257" max="257" width="7" style="80" bestFit="1" customWidth="1"/>
    <col min="258" max="258" width="33.140625" style="80" bestFit="1" customWidth="1"/>
    <col min="259" max="259" width="9.140625" style="80" bestFit="1" customWidth="1"/>
    <col min="260" max="260" width="13.42578125" style="80" bestFit="1" customWidth="1"/>
    <col min="261" max="261" width="12.85546875" style="80" bestFit="1" customWidth="1"/>
    <col min="262" max="262" width="13.42578125" style="80" bestFit="1" customWidth="1"/>
    <col min="263" max="264" width="9.140625" style="80"/>
    <col min="265" max="265" width="8.7109375" style="80" bestFit="1" customWidth="1"/>
    <col min="266" max="266" width="12.5703125" style="80" bestFit="1" customWidth="1"/>
    <col min="267" max="267" width="12.140625" style="80" bestFit="1" customWidth="1"/>
    <col min="268" max="268" width="12.5703125" style="80" bestFit="1" customWidth="1"/>
    <col min="269" max="269" width="13.42578125" style="80" bestFit="1" customWidth="1"/>
    <col min="270" max="270" width="14.140625" style="80" bestFit="1" customWidth="1"/>
    <col min="271" max="271" width="7" style="80" customWidth="1"/>
    <col min="272" max="272" width="13.7109375" style="80" bestFit="1" customWidth="1"/>
    <col min="273" max="273" width="13.28515625" style="80" bestFit="1" customWidth="1"/>
    <col min="274" max="274" width="13.7109375" style="80" bestFit="1" customWidth="1"/>
    <col min="275" max="276" width="9.42578125" style="80" bestFit="1" customWidth="1"/>
    <col min="277" max="277" width="12.5703125" style="80" bestFit="1" customWidth="1"/>
    <col min="278" max="278" width="12.140625" style="80" bestFit="1" customWidth="1"/>
    <col min="279" max="279" width="12.5703125" style="80" bestFit="1" customWidth="1"/>
    <col min="280" max="512" width="9.140625" style="80"/>
    <col min="513" max="513" width="7" style="80" bestFit="1" customWidth="1"/>
    <col min="514" max="514" width="33.140625" style="80" bestFit="1" customWidth="1"/>
    <col min="515" max="515" width="9.140625" style="80" bestFit="1" customWidth="1"/>
    <col min="516" max="516" width="13.42578125" style="80" bestFit="1" customWidth="1"/>
    <col min="517" max="517" width="12.85546875" style="80" bestFit="1" customWidth="1"/>
    <col min="518" max="518" width="13.42578125" style="80" bestFit="1" customWidth="1"/>
    <col min="519" max="520" width="9.140625" style="80"/>
    <col min="521" max="521" width="8.7109375" style="80" bestFit="1" customWidth="1"/>
    <col min="522" max="522" width="12.5703125" style="80" bestFit="1" customWidth="1"/>
    <col min="523" max="523" width="12.140625" style="80" bestFit="1" customWidth="1"/>
    <col min="524" max="524" width="12.5703125" style="80" bestFit="1" customWidth="1"/>
    <col min="525" max="525" width="13.42578125" style="80" bestFit="1" customWidth="1"/>
    <col min="526" max="526" width="14.140625" style="80" bestFit="1" customWidth="1"/>
    <col min="527" max="527" width="7" style="80" customWidth="1"/>
    <col min="528" max="528" width="13.7109375" style="80" bestFit="1" customWidth="1"/>
    <col min="529" max="529" width="13.28515625" style="80" bestFit="1" customWidth="1"/>
    <col min="530" max="530" width="13.7109375" style="80" bestFit="1" customWidth="1"/>
    <col min="531" max="532" width="9.42578125" style="80" bestFit="1" customWidth="1"/>
    <col min="533" max="533" width="12.5703125" style="80" bestFit="1" customWidth="1"/>
    <col min="534" max="534" width="12.140625" style="80" bestFit="1" customWidth="1"/>
    <col min="535" max="535" width="12.5703125" style="80" bestFit="1" customWidth="1"/>
    <col min="536" max="768" width="9.140625" style="80"/>
    <col min="769" max="769" width="7" style="80" bestFit="1" customWidth="1"/>
    <col min="770" max="770" width="33.140625" style="80" bestFit="1" customWidth="1"/>
    <col min="771" max="771" width="9.140625" style="80" bestFit="1" customWidth="1"/>
    <col min="772" max="772" width="13.42578125" style="80" bestFit="1" customWidth="1"/>
    <col min="773" max="773" width="12.85546875" style="80" bestFit="1" customWidth="1"/>
    <col min="774" max="774" width="13.42578125" style="80" bestFit="1" customWidth="1"/>
    <col min="775" max="776" width="9.140625" style="80"/>
    <col min="777" max="777" width="8.7109375" style="80" bestFit="1" customWidth="1"/>
    <col min="778" max="778" width="12.5703125" style="80" bestFit="1" customWidth="1"/>
    <col min="779" max="779" width="12.140625" style="80" bestFit="1" customWidth="1"/>
    <col min="780" max="780" width="12.5703125" style="80" bestFit="1" customWidth="1"/>
    <col min="781" max="781" width="13.42578125" style="80" bestFit="1" customWidth="1"/>
    <col min="782" max="782" width="14.140625" style="80" bestFit="1" customWidth="1"/>
    <col min="783" max="783" width="7" style="80" customWidth="1"/>
    <col min="784" max="784" width="13.7109375" style="80" bestFit="1" customWidth="1"/>
    <col min="785" max="785" width="13.28515625" style="80" bestFit="1" customWidth="1"/>
    <col min="786" max="786" width="13.7109375" style="80" bestFit="1" customWidth="1"/>
    <col min="787" max="788" width="9.42578125" style="80" bestFit="1" customWidth="1"/>
    <col min="789" max="789" width="12.5703125" style="80" bestFit="1" customWidth="1"/>
    <col min="790" max="790" width="12.140625" style="80" bestFit="1" customWidth="1"/>
    <col min="791" max="791" width="12.5703125" style="80" bestFit="1" customWidth="1"/>
    <col min="792" max="1024" width="9.140625" style="80"/>
    <col min="1025" max="1025" width="7" style="80" bestFit="1" customWidth="1"/>
    <col min="1026" max="1026" width="33.140625" style="80" bestFit="1" customWidth="1"/>
    <col min="1027" max="1027" width="9.140625" style="80" bestFit="1" customWidth="1"/>
    <col min="1028" max="1028" width="13.42578125" style="80" bestFit="1" customWidth="1"/>
    <col min="1029" max="1029" width="12.85546875" style="80" bestFit="1" customWidth="1"/>
    <col min="1030" max="1030" width="13.42578125" style="80" bestFit="1" customWidth="1"/>
    <col min="1031" max="1032" width="9.140625" style="80"/>
    <col min="1033" max="1033" width="8.7109375" style="80" bestFit="1" customWidth="1"/>
    <col min="1034" max="1034" width="12.5703125" style="80" bestFit="1" customWidth="1"/>
    <col min="1035" max="1035" width="12.140625" style="80" bestFit="1" customWidth="1"/>
    <col min="1036" max="1036" width="12.5703125" style="80" bestFit="1" customWidth="1"/>
    <col min="1037" max="1037" width="13.42578125" style="80" bestFit="1" customWidth="1"/>
    <col min="1038" max="1038" width="14.140625" style="80" bestFit="1" customWidth="1"/>
    <col min="1039" max="1039" width="7" style="80" customWidth="1"/>
    <col min="1040" max="1040" width="13.7109375" style="80" bestFit="1" customWidth="1"/>
    <col min="1041" max="1041" width="13.28515625" style="80" bestFit="1" customWidth="1"/>
    <col min="1042" max="1042" width="13.7109375" style="80" bestFit="1" customWidth="1"/>
    <col min="1043" max="1044" width="9.42578125" style="80" bestFit="1" customWidth="1"/>
    <col min="1045" max="1045" width="12.5703125" style="80" bestFit="1" customWidth="1"/>
    <col min="1046" max="1046" width="12.140625" style="80" bestFit="1" customWidth="1"/>
    <col min="1047" max="1047" width="12.5703125" style="80" bestFit="1" customWidth="1"/>
    <col min="1048" max="1280" width="9.140625" style="80"/>
    <col min="1281" max="1281" width="7" style="80" bestFit="1" customWidth="1"/>
    <col min="1282" max="1282" width="33.140625" style="80" bestFit="1" customWidth="1"/>
    <col min="1283" max="1283" width="9.140625" style="80" bestFit="1" customWidth="1"/>
    <col min="1284" max="1284" width="13.42578125" style="80" bestFit="1" customWidth="1"/>
    <col min="1285" max="1285" width="12.85546875" style="80" bestFit="1" customWidth="1"/>
    <col min="1286" max="1286" width="13.42578125" style="80" bestFit="1" customWidth="1"/>
    <col min="1287" max="1288" width="9.140625" style="80"/>
    <col min="1289" max="1289" width="8.7109375" style="80" bestFit="1" customWidth="1"/>
    <col min="1290" max="1290" width="12.5703125" style="80" bestFit="1" customWidth="1"/>
    <col min="1291" max="1291" width="12.140625" style="80" bestFit="1" customWidth="1"/>
    <col min="1292" max="1292" width="12.5703125" style="80" bestFit="1" customWidth="1"/>
    <col min="1293" max="1293" width="13.42578125" style="80" bestFit="1" customWidth="1"/>
    <col min="1294" max="1294" width="14.140625" style="80" bestFit="1" customWidth="1"/>
    <col min="1295" max="1295" width="7" style="80" customWidth="1"/>
    <col min="1296" max="1296" width="13.7109375" style="80" bestFit="1" customWidth="1"/>
    <col min="1297" max="1297" width="13.28515625" style="80" bestFit="1" customWidth="1"/>
    <col min="1298" max="1298" width="13.7109375" style="80" bestFit="1" customWidth="1"/>
    <col min="1299" max="1300" width="9.42578125" style="80" bestFit="1" customWidth="1"/>
    <col min="1301" max="1301" width="12.5703125" style="80" bestFit="1" customWidth="1"/>
    <col min="1302" max="1302" width="12.140625" style="80" bestFit="1" customWidth="1"/>
    <col min="1303" max="1303" width="12.5703125" style="80" bestFit="1" customWidth="1"/>
    <col min="1304" max="1536" width="9.140625" style="80"/>
    <col min="1537" max="1537" width="7" style="80" bestFit="1" customWidth="1"/>
    <col min="1538" max="1538" width="33.140625" style="80" bestFit="1" customWidth="1"/>
    <col min="1539" max="1539" width="9.140625" style="80" bestFit="1" customWidth="1"/>
    <col min="1540" max="1540" width="13.42578125" style="80" bestFit="1" customWidth="1"/>
    <col min="1541" max="1541" width="12.85546875" style="80" bestFit="1" customWidth="1"/>
    <col min="1542" max="1542" width="13.42578125" style="80" bestFit="1" customWidth="1"/>
    <col min="1543" max="1544" width="9.140625" style="80"/>
    <col min="1545" max="1545" width="8.7109375" style="80" bestFit="1" customWidth="1"/>
    <col min="1546" max="1546" width="12.5703125" style="80" bestFit="1" customWidth="1"/>
    <col min="1547" max="1547" width="12.140625" style="80" bestFit="1" customWidth="1"/>
    <col min="1548" max="1548" width="12.5703125" style="80" bestFit="1" customWidth="1"/>
    <col min="1549" max="1549" width="13.42578125" style="80" bestFit="1" customWidth="1"/>
    <col min="1550" max="1550" width="14.140625" style="80" bestFit="1" customWidth="1"/>
    <col min="1551" max="1551" width="7" style="80" customWidth="1"/>
    <col min="1552" max="1552" width="13.7109375" style="80" bestFit="1" customWidth="1"/>
    <col min="1553" max="1553" width="13.28515625" style="80" bestFit="1" customWidth="1"/>
    <col min="1554" max="1554" width="13.7109375" style="80" bestFit="1" customWidth="1"/>
    <col min="1555" max="1556" width="9.42578125" style="80" bestFit="1" customWidth="1"/>
    <col min="1557" max="1557" width="12.5703125" style="80" bestFit="1" customWidth="1"/>
    <col min="1558" max="1558" width="12.140625" style="80" bestFit="1" customWidth="1"/>
    <col min="1559" max="1559" width="12.5703125" style="80" bestFit="1" customWidth="1"/>
    <col min="1560" max="1792" width="9.140625" style="80"/>
    <col min="1793" max="1793" width="7" style="80" bestFit="1" customWidth="1"/>
    <col min="1794" max="1794" width="33.140625" style="80" bestFit="1" customWidth="1"/>
    <col min="1795" max="1795" width="9.140625" style="80" bestFit="1" customWidth="1"/>
    <col min="1796" max="1796" width="13.42578125" style="80" bestFit="1" customWidth="1"/>
    <col min="1797" max="1797" width="12.85546875" style="80" bestFit="1" customWidth="1"/>
    <col min="1798" max="1798" width="13.42578125" style="80" bestFit="1" customWidth="1"/>
    <col min="1799" max="1800" width="9.140625" style="80"/>
    <col min="1801" max="1801" width="8.7109375" style="80" bestFit="1" customWidth="1"/>
    <col min="1802" max="1802" width="12.5703125" style="80" bestFit="1" customWidth="1"/>
    <col min="1803" max="1803" width="12.140625" style="80" bestFit="1" customWidth="1"/>
    <col min="1804" max="1804" width="12.5703125" style="80" bestFit="1" customWidth="1"/>
    <col min="1805" max="1805" width="13.42578125" style="80" bestFit="1" customWidth="1"/>
    <col min="1806" max="1806" width="14.140625" style="80" bestFit="1" customWidth="1"/>
    <col min="1807" max="1807" width="7" style="80" customWidth="1"/>
    <col min="1808" max="1808" width="13.7109375" style="80" bestFit="1" customWidth="1"/>
    <col min="1809" max="1809" width="13.28515625" style="80" bestFit="1" customWidth="1"/>
    <col min="1810" max="1810" width="13.7109375" style="80" bestFit="1" customWidth="1"/>
    <col min="1811" max="1812" width="9.42578125" style="80" bestFit="1" customWidth="1"/>
    <col min="1813" max="1813" width="12.5703125" style="80" bestFit="1" customWidth="1"/>
    <col min="1814" max="1814" width="12.140625" style="80" bestFit="1" customWidth="1"/>
    <col min="1815" max="1815" width="12.5703125" style="80" bestFit="1" customWidth="1"/>
    <col min="1816" max="2048" width="9.140625" style="80"/>
    <col min="2049" max="2049" width="7" style="80" bestFit="1" customWidth="1"/>
    <col min="2050" max="2050" width="33.140625" style="80" bestFit="1" customWidth="1"/>
    <col min="2051" max="2051" width="9.140625" style="80" bestFit="1" customWidth="1"/>
    <col min="2052" max="2052" width="13.42578125" style="80" bestFit="1" customWidth="1"/>
    <col min="2053" max="2053" width="12.85546875" style="80" bestFit="1" customWidth="1"/>
    <col min="2054" max="2054" width="13.42578125" style="80" bestFit="1" customWidth="1"/>
    <col min="2055" max="2056" width="9.140625" style="80"/>
    <col min="2057" max="2057" width="8.7109375" style="80" bestFit="1" customWidth="1"/>
    <col min="2058" max="2058" width="12.5703125" style="80" bestFit="1" customWidth="1"/>
    <col min="2059" max="2059" width="12.140625" style="80" bestFit="1" customWidth="1"/>
    <col min="2060" max="2060" width="12.5703125" style="80" bestFit="1" customWidth="1"/>
    <col min="2061" max="2061" width="13.42578125" style="80" bestFit="1" customWidth="1"/>
    <col min="2062" max="2062" width="14.140625" style="80" bestFit="1" customWidth="1"/>
    <col min="2063" max="2063" width="7" style="80" customWidth="1"/>
    <col min="2064" max="2064" width="13.7109375" style="80" bestFit="1" customWidth="1"/>
    <col min="2065" max="2065" width="13.28515625" style="80" bestFit="1" customWidth="1"/>
    <col min="2066" max="2066" width="13.7109375" style="80" bestFit="1" customWidth="1"/>
    <col min="2067" max="2068" width="9.42578125" style="80" bestFit="1" customWidth="1"/>
    <col min="2069" max="2069" width="12.5703125" style="80" bestFit="1" customWidth="1"/>
    <col min="2070" max="2070" width="12.140625" style="80" bestFit="1" customWidth="1"/>
    <col min="2071" max="2071" width="12.5703125" style="80" bestFit="1" customWidth="1"/>
    <col min="2072" max="2304" width="9.140625" style="80"/>
    <col min="2305" max="2305" width="7" style="80" bestFit="1" customWidth="1"/>
    <col min="2306" max="2306" width="33.140625" style="80" bestFit="1" customWidth="1"/>
    <col min="2307" max="2307" width="9.140625" style="80" bestFit="1" customWidth="1"/>
    <col min="2308" max="2308" width="13.42578125" style="80" bestFit="1" customWidth="1"/>
    <col min="2309" max="2309" width="12.85546875" style="80" bestFit="1" customWidth="1"/>
    <col min="2310" max="2310" width="13.42578125" style="80" bestFit="1" customWidth="1"/>
    <col min="2311" max="2312" width="9.140625" style="80"/>
    <col min="2313" max="2313" width="8.7109375" style="80" bestFit="1" customWidth="1"/>
    <col min="2314" max="2314" width="12.5703125" style="80" bestFit="1" customWidth="1"/>
    <col min="2315" max="2315" width="12.140625" style="80" bestFit="1" customWidth="1"/>
    <col min="2316" max="2316" width="12.5703125" style="80" bestFit="1" customWidth="1"/>
    <col min="2317" max="2317" width="13.42578125" style="80" bestFit="1" customWidth="1"/>
    <col min="2318" max="2318" width="14.140625" style="80" bestFit="1" customWidth="1"/>
    <col min="2319" max="2319" width="7" style="80" customWidth="1"/>
    <col min="2320" max="2320" width="13.7109375" style="80" bestFit="1" customWidth="1"/>
    <col min="2321" max="2321" width="13.28515625" style="80" bestFit="1" customWidth="1"/>
    <col min="2322" max="2322" width="13.7109375" style="80" bestFit="1" customWidth="1"/>
    <col min="2323" max="2324" width="9.42578125" style="80" bestFit="1" customWidth="1"/>
    <col min="2325" max="2325" width="12.5703125" style="80" bestFit="1" customWidth="1"/>
    <col min="2326" max="2326" width="12.140625" style="80" bestFit="1" customWidth="1"/>
    <col min="2327" max="2327" width="12.5703125" style="80" bestFit="1" customWidth="1"/>
    <col min="2328" max="2560" width="9.140625" style="80"/>
    <col min="2561" max="2561" width="7" style="80" bestFit="1" customWidth="1"/>
    <col min="2562" max="2562" width="33.140625" style="80" bestFit="1" customWidth="1"/>
    <col min="2563" max="2563" width="9.140625" style="80" bestFit="1" customWidth="1"/>
    <col min="2564" max="2564" width="13.42578125" style="80" bestFit="1" customWidth="1"/>
    <col min="2565" max="2565" width="12.85546875" style="80" bestFit="1" customWidth="1"/>
    <col min="2566" max="2566" width="13.42578125" style="80" bestFit="1" customWidth="1"/>
    <col min="2567" max="2568" width="9.140625" style="80"/>
    <col min="2569" max="2569" width="8.7109375" style="80" bestFit="1" customWidth="1"/>
    <col min="2570" max="2570" width="12.5703125" style="80" bestFit="1" customWidth="1"/>
    <col min="2571" max="2571" width="12.140625" style="80" bestFit="1" customWidth="1"/>
    <col min="2572" max="2572" width="12.5703125" style="80" bestFit="1" customWidth="1"/>
    <col min="2573" max="2573" width="13.42578125" style="80" bestFit="1" customWidth="1"/>
    <col min="2574" max="2574" width="14.140625" style="80" bestFit="1" customWidth="1"/>
    <col min="2575" max="2575" width="7" style="80" customWidth="1"/>
    <col min="2576" max="2576" width="13.7109375" style="80" bestFit="1" customWidth="1"/>
    <col min="2577" max="2577" width="13.28515625" style="80" bestFit="1" customWidth="1"/>
    <col min="2578" max="2578" width="13.7109375" style="80" bestFit="1" customWidth="1"/>
    <col min="2579" max="2580" width="9.42578125" style="80" bestFit="1" customWidth="1"/>
    <col min="2581" max="2581" width="12.5703125" style="80" bestFit="1" customWidth="1"/>
    <col min="2582" max="2582" width="12.140625" style="80" bestFit="1" customWidth="1"/>
    <col min="2583" max="2583" width="12.5703125" style="80" bestFit="1" customWidth="1"/>
    <col min="2584" max="2816" width="9.140625" style="80"/>
    <col min="2817" max="2817" width="7" style="80" bestFit="1" customWidth="1"/>
    <col min="2818" max="2818" width="33.140625" style="80" bestFit="1" customWidth="1"/>
    <col min="2819" max="2819" width="9.140625" style="80" bestFit="1" customWidth="1"/>
    <col min="2820" max="2820" width="13.42578125" style="80" bestFit="1" customWidth="1"/>
    <col min="2821" max="2821" width="12.85546875" style="80" bestFit="1" customWidth="1"/>
    <col min="2822" max="2822" width="13.42578125" style="80" bestFit="1" customWidth="1"/>
    <col min="2823" max="2824" width="9.140625" style="80"/>
    <col min="2825" max="2825" width="8.7109375" style="80" bestFit="1" customWidth="1"/>
    <col min="2826" max="2826" width="12.5703125" style="80" bestFit="1" customWidth="1"/>
    <col min="2827" max="2827" width="12.140625" style="80" bestFit="1" customWidth="1"/>
    <col min="2828" max="2828" width="12.5703125" style="80" bestFit="1" customWidth="1"/>
    <col min="2829" max="2829" width="13.42578125" style="80" bestFit="1" customWidth="1"/>
    <col min="2830" max="2830" width="14.140625" style="80" bestFit="1" customWidth="1"/>
    <col min="2831" max="2831" width="7" style="80" customWidth="1"/>
    <col min="2832" max="2832" width="13.7109375" style="80" bestFit="1" customWidth="1"/>
    <col min="2833" max="2833" width="13.28515625" style="80" bestFit="1" customWidth="1"/>
    <col min="2834" max="2834" width="13.7109375" style="80" bestFit="1" customWidth="1"/>
    <col min="2835" max="2836" width="9.42578125" style="80" bestFit="1" customWidth="1"/>
    <col min="2837" max="2837" width="12.5703125" style="80" bestFit="1" customWidth="1"/>
    <col min="2838" max="2838" width="12.140625" style="80" bestFit="1" customWidth="1"/>
    <col min="2839" max="2839" width="12.5703125" style="80" bestFit="1" customWidth="1"/>
    <col min="2840" max="3072" width="9.140625" style="80"/>
    <col min="3073" max="3073" width="7" style="80" bestFit="1" customWidth="1"/>
    <col min="3074" max="3074" width="33.140625" style="80" bestFit="1" customWidth="1"/>
    <col min="3075" max="3075" width="9.140625" style="80" bestFit="1" customWidth="1"/>
    <col min="3076" max="3076" width="13.42578125" style="80" bestFit="1" customWidth="1"/>
    <col min="3077" max="3077" width="12.85546875" style="80" bestFit="1" customWidth="1"/>
    <col min="3078" max="3078" width="13.42578125" style="80" bestFit="1" customWidth="1"/>
    <col min="3079" max="3080" width="9.140625" style="80"/>
    <col min="3081" max="3081" width="8.7109375" style="80" bestFit="1" customWidth="1"/>
    <col min="3082" max="3082" width="12.5703125" style="80" bestFit="1" customWidth="1"/>
    <col min="3083" max="3083" width="12.140625" style="80" bestFit="1" customWidth="1"/>
    <col min="3084" max="3084" width="12.5703125" style="80" bestFit="1" customWidth="1"/>
    <col min="3085" max="3085" width="13.42578125" style="80" bestFit="1" customWidth="1"/>
    <col min="3086" max="3086" width="14.140625" style="80" bestFit="1" customWidth="1"/>
    <col min="3087" max="3087" width="7" style="80" customWidth="1"/>
    <col min="3088" max="3088" width="13.7109375" style="80" bestFit="1" customWidth="1"/>
    <col min="3089" max="3089" width="13.28515625" style="80" bestFit="1" customWidth="1"/>
    <col min="3090" max="3090" width="13.7109375" style="80" bestFit="1" customWidth="1"/>
    <col min="3091" max="3092" width="9.42578125" style="80" bestFit="1" customWidth="1"/>
    <col min="3093" max="3093" width="12.5703125" style="80" bestFit="1" customWidth="1"/>
    <col min="3094" max="3094" width="12.140625" style="80" bestFit="1" customWidth="1"/>
    <col min="3095" max="3095" width="12.5703125" style="80" bestFit="1" customWidth="1"/>
    <col min="3096" max="3328" width="9.140625" style="80"/>
    <col min="3329" max="3329" width="7" style="80" bestFit="1" customWidth="1"/>
    <col min="3330" max="3330" width="33.140625" style="80" bestFit="1" customWidth="1"/>
    <col min="3331" max="3331" width="9.140625" style="80" bestFit="1" customWidth="1"/>
    <col min="3332" max="3332" width="13.42578125" style="80" bestFit="1" customWidth="1"/>
    <col min="3333" max="3333" width="12.85546875" style="80" bestFit="1" customWidth="1"/>
    <col min="3334" max="3334" width="13.42578125" style="80" bestFit="1" customWidth="1"/>
    <col min="3335" max="3336" width="9.140625" style="80"/>
    <col min="3337" max="3337" width="8.7109375" style="80" bestFit="1" customWidth="1"/>
    <col min="3338" max="3338" width="12.5703125" style="80" bestFit="1" customWidth="1"/>
    <col min="3339" max="3339" width="12.140625" style="80" bestFit="1" customWidth="1"/>
    <col min="3340" max="3340" width="12.5703125" style="80" bestFit="1" customWidth="1"/>
    <col min="3341" max="3341" width="13.42578125" style="80" bestFit="1" customWidth="1"/>
    <col min="3342" max="3342" width="14.140625" style="80" bestFit="1" customWidth="1"/>
    <col min="3343" max="3343" width="7" style="80" customWidth="1"/>
    <col min="3344" max="3344" width="13.7109375" style="80" bestFit="1" customWidth="1"/>
    <col min="3345" max="3345" width="13.28515625" style="80" bestFit="1" customWidth="1"/>
    <col min="3346" max="3346" width="13.7109375" style="80" bestFit="1" customWidth="1"/>
    <col min="3347" max="3348" width="9.42578125" style="80" bestFit="1" customWidth="1"/>
    <col min="3349" max="3349" width="12.5703125" style="80" bestFit="1" customWidth="1"/>
    <col min="3350" max="3350" width="12.140625" style="80" bestFit="1" customWidth="1"/>
    <col min="3351" max="3351" width="12.5703125" style="80" bestFit="1" customWidth="1"/>
    <col min="3352" max="3584" width="9.140625" style="80"/>
    <col min="3585" max="3585" width="7" style="80" bestFit="1" customWidth="1"/>
    <col min="3586" max="3586" width="33.140625" style="80" bestFit="1" customWidth="1"/>
    <col min="3587" max="3587" width="9.140625" style="80" bestFit="1" customWidth="1"/>
    <col min="3588" max="3588" width="13.42578125" style="80" bestFit="1" customWidth="1"/>
    <col min="3589" max="3589" width="12.85546875" style="80" bestFit="1" customWidth="1"/>
    <col min="3590" max="3590" width="13.42578125" style="80" bestFit="1" customWidth="1"/>
    <col min="3591" max="3592" width="9.140625" style="80"/>
    <col min="3593" max="3593" width="8.7109375" style="80" bestFit="1" customWidth="1"/>
    <col min="3594" max="3594" width="12.5703125" style="80" bestFit="1" customWidth="1"/>
    <col min="3595" max="3595" width="12.140625" style="80" bestFit="1" customWidth="1"/>
    <col min="3596" max="3596" width="12.5703125" style="80" bestFit="1" customWidth="1"/>
    <col min="3597" max="3597" width="13.42578125" style="80" bestFit="1" customWidth="1"/>
    <col min="3598" max="3598" width="14.140625" style="80" bestFit="1" customWidth="1"/>
    <col min="3599" max="3599" width="7" style="80" customWidth="1"/>
    <col min="3600" max="3600" width="13.7109375" style="80" bestFit="1" customWidth="1"/>
    <col min="3601" max="3601" width="13.28515625" style="80" bestFit="1" customWidth="1"/>
    <col min="3602" max="3602" width="13.7109375" style="80" bestFit="1" customWidth="1"/>
    <col min="3603" max="3604" width="9.42578125" style="80" bestFit="1" customWidth="1"/>
    <col min="3605" max="3605" width="12.5703125" style="80" bestFit="1" customWidth="1"/>
    <col min="3606" max="3606" width="12.140625" style="80" bestFit="1" customWidth="1"/>
    <col min="3607" max="3607" width="12.5703125" style="80" bestFit="1" customWidth="1"/>
    <col min="3608" max="3840" width="9.140625" style="80"/>
    <col min="3841" max="3841" width="7" style="80" bestFit="1" customWidth="1"/>
    <col min="3842" max="3842" width="33.140625" style="80" bestFit="1" customWidth="1"/>
    <col min="3843" max="3843" width="9.140625" style="80" bestFit="1" customWidth="1"/>
    <col min="3844" max="3844" width="13.42578125" style="80" bestFit="1" customWidth="1"/>
    <col min="3845" max="3845" width="12.85546875" style="80" bestFit="1" customWidth="1"/>
    <col min="3846" max="3846" width="13.42578125" style="80" bestFit="1" customWidth="1"/>
    <col min="3847" max="3848" width="9.140625" style="80"/>
    <col min="3849" max="3849" width="8.7109375" style="80" bestFit="1" customWidth="1"/>
    <col min="3850" max="3850" width="12.5703125" style="80" bestFit="1" customWidth="1"/>
    <col min="3851" max="3851" width="12.140625" style="80" bestFit="1" customWidth="1"/>
    <col min="3852" max="3852" width="12.5703125" style="80" bestFit="1" customWidth="1"/>
    <col min="3853" max="3853" width="13.42578125" style="80" bestFit="1" customWidth="1"/>
    <col min="3854" max="3854" width="14.140625" style="80" bestFit="1" customWidth="1"/>
    <col min="3855" max="3855" width="7" style="80" customWidth="1"/>
    <col min="3856" max="3856" width="13.7109375" style="80" bestFit="1" customWidth="1"/>
    <col min="3857" max="3857" width="13.28515625" style="80" bestFit="1" customWidth="1"/>
    <col min="3858" max="3858" width="13.7109375" style="80" bestFit="1" customWidth="1"/>
    <col min="3859" max="3860" width="9.42578125" style="80" bestFit="1" customWidth="1"/>
    <col min="3861" max="3861" width="12.5703125" style="80" bestFit="1" customWidth="1"/>
    <col min="3862" max="3862" width="12.140625" style="80" bestFit="1" customWidth="1"/>
    <col min="3863" max="3863" width="12.5703125" style="80" bestFit="1" customWidth="1"/>
    <col min="3864" max="4096" width="9.140625" style="80"/>
    <col min="4097" max="4097" width="7" style="80" bestFit="1" customWidth="1"/>
    <col min="4098" max="4098" width="33.140625" style="80" bestFit="1" customWidth="1"/>
    <col min="4099" max="4099" width="9.140625" style="80" bestFit="1" customWidth="1"/>
    <col min="4100" max="4100" width="13.42578125" style="80" bestFit="1" customWidth="1"/>
    <col min="4101" max="4101" width="12.85546875" style="80" bestFit="1" customWidth="1"/>
    <col min="4102" max="4102" width="13.42578125" style="80" bestFit="1" customWidth="1"/>
    <col min="4103" max="4104" width="9.140625" style="80"/>
    <col min="4105" max="4105" width="8.7109375" style="80" bestFit="1" customWidth="1"/>
    <col min="4106" max="4106" width="12.5703125" style="80" bestFit="1" customWidth="1"/>
    <col min="4107" max="4107" width="12.140625" style="80" bestFit="1" customWidth="1"/>
    <col min="4108" max="4108" width="12.5703125" style="80" bestFit="1" customWidth="1"/>
    <col min="4109" max="4109" width="13.42578125" style="80" bestFit="1" customWidth="1"/>
    <col min="4110" max="4110" width="14.140625" style="80" bestFit="1" customWidth="1"/>
    <col min="4111" max="4111" width="7" style="80" customWidth="1"/>
    <col min="4112" max="4112" width="13.7109375" style="80" bestFit="1" customWidth="1"/>
    <col min="4113" max="4113" width="13.28515625" style="80" bestFit="1" customWidth="1"/>
    <col min="4114" max="4114" width="13.7109375" style="80" bestFit="1" customWidth="1"/>
    <col min="4115" max="4116" width="9.42578125" style="80" bestFit="1" customWidth="1"/>
    <col min="4117" max="4117" width="12.5703125" style="80" bestFit="1" customWidth="1"/>
    <col min="4118" max="4118" width="12.140625" style="80" bestFit="1" customWidth="1"/>
    <col min="4119" max="4119" width="12.5703125" style="80" bestFit="1" customWidth="1"/>
    <col min="4120" max="4352" width="9.140625" style="80"/>
    <col min="4353" max="4353" width="7" style="80" bestFit="1" customWidth="1"/>
    <col min="4354" max="4354" width="33.140625" style="80" bestFit="1" customWidth="1"/>
    <col min="4355" max="4355" width="9.140625" style="80" bestFit="1" customWidth="1"/>
    <col min="4356" max="4356" width="13.42578125" style="80" bestFit="1" customWidth="1"/>
    <col min="4357" max="4357" width="12.85546875" style="80" bestFit="1" customWidth="1"/>
    <col min="4358" max="4358" width="13.42578125" style="80" bestFit="1" customWidth="1"/>
    <col min="4359" max="4360" width="9.140625" style="80"/>
    <col min="4361" max="4361" width="8.7109375" style="80" bestFit="1" customWidth="1"/>
    <col min="4362" max="4362" width="12.5703125" style="80" bestFit="1" customWidth="1"/>
    <col min="4363" max="4363" width="12.140625" style="80" bestFit="1" customWidth="1"/>
    <col min="4364" max="4364" width="12.5703125" style="80" bestFit="1" customWidth="1"/>
    <col min="4365" max="4365" width="13.42578125" style="80" bestFit="1" customWidth="1"/>
    <col min="4366" max="4366" width="14.140625" style="80" bestFit="1" customWidth="1"/>
    <col min="4367" max="4367" width="7" style="80" customWidth="1"/>
    <col min="4368" max="4368" width="13.7109375" style="80" bestFit="1" customWidth="1"/>
    <col min="4369" max="4369" width="13.28515625" style="80" bestFit="1" customWidth="1"/>
    <col min="4370" max="4370" width="13.7109375" style="80" bestFit="1" customWidth="1"/>
    <col min="4371" max="4372" width="9.42578125" style="80" bestFit="1" customWidth="1"/>
    <col min="4373" max="4373" width="12.5703125" style="80" bestFit="1" customWidth="1"/>
    <col min="4374" max="4374" width="12.140625" style="80" bestFit="1" customWidth="1"/>
    <col min="4375" max="4375" width="12.5703125" style="80" bestFit="1" customWidth="1"/>
    <col min="4376" max="4608" width="9.140625" style="80"/>
    <col min="4609" max="4609" width="7" style="80" bestFit="1" customWidth="1"/>
    <col min="4610" max="4610" width="33.140625" style="80" bestFit="1" customWidth="1"/>
    <col min="4611" max="4611" width="9.140625" style="80" bestFit="1" customWidth="1"/>
    <col min="4612" max="4612" width="13.42578125" style="80" bestFit="1" customWidth="1"/>
    <col min="4613" max="4613" width="12.85546875" style="80" bestFit="1" customWidth="1"/>
    <col min="4614" max="4614" width="13.42578125" style="80" bestFit="1" customWidth="1"/>
    <col min="4615" max="4616" width="9.140625" style="80"/>
    <col min="4617" max="4617" width="8.7109375" style="80" bestFit="1" customWidth="1"/>
    <col min="4618" max="4618" width="12.5703125" style="80" bestFit="1" customWidth="1"/>
    <col min="4619" max="4619" width="12.140625" style="80" bestFit="1" customWidth="1"/>
    <col min="4620" max="4620" width="12.5703125" style="80" bestFit="1" customWidth="1"/>
    <col min="4621" max="4621" width="13.42578125" style="80" bestFit="1" customWidth="1"/>
    <col min="4622" max="4622" width="14.140625" style="80" bestFit="1" customWidth="1"/>
    <col min="4623" max="4623" width="7" style="80" customWidth="1"/>
    <col min="4624" max="4624" width="13.7109375" style="80" bestFit="1" customWidth="1"/>
    <col min="4625" max="4625" width="13.28515625" style="80" bestFit="1" customWidth="1"/>
    <col min="4626" max="4626" width="13.7109375" style="80" bestFit="1" customWidth="1"/>
    <col min="4627" max="4628" width="9.42578125" style="80" bestFit="1" customWidth="1"/>
    <col min="4629" max="4629" width="12.5703125" style="80" bestFit="1" customWidth="1"/>
    <col min="4630" max="4630" width="12.140625" style="80" bestFit="1" customWidth="1"/>
    <col min="4631" max="4631" width="12.5703125" style="80" bestFit="1" customWidth="1"/>
    <col min="4632" max="4864" width="9.140625" style="80"/>
    <col min="4865" max="4865" width="7" style="80" bestFit="1" customWidth="1"/>
    <col min="4866" max="4866" width="33.140625" style="80" bestFit="1" customWidth="1"/>
    <col min="4867" max="4867" width="9.140625" style="80" bestFit="1" customWidth="1"/>
    <col min="4868" max="4868" width="13.42578125" style="80" bestFit="1" customWidth="1"/>
    <col min="4869" max="4869" width="12.85546875" style="80" bestFit="1" customWidth="1"/>
    <col min="4870" max="4870" width="13.42578125" style="80" bestFit="1" customWidth="1"/>
    <col min="4871" max="4872" width="9.140625" style="80"/>
    <col min="4873" max="4873" width="8.7109375" style="80" bestFit="1" customWidth="1"/>
    <col min="4874" max="4874" width="12.5703125" style="80" bestFit="1" customWidth="1"/>
    <col min="4875" max="4875" width="12.140625" style="80" bestFit="1" customWidth="1"/>
    <col min="4876" max="4876" width="12.5703125" style="80" bestFit="1" customWidth="1"/>
    <col min="4877" max="4877" width="13.42578125" style="80" bestFit="1" customWidth="1"/>
    <col min="4878" max="4878" width="14.140625" style="80" bestFit="1" customWidth="1"/>
    <col min="4879" max="4879" width="7" style="80" customWidth="1"/>
    <col min="4880" max="4880" width="13.7109375" style="80" bestFit="1" customWidth="1"/>
    <col min="4881" max="4881" width="13.28515625" style="80" bestFit="1" customWidth="1"/>
    <col min="4882" max="4882" width="13.7109375" style="80" bestFit="1" customWidth="1"/>
    <col min="4883" max="4884" width="9.42578125" style="80" bestFit="1" customWidth="1"/>
    <col min="4885" max="4885" width="12.5703125" style="80" bestFit="1" customWidth="1"/>
    <col min="4886" max="4886" width="12.140625" style="80" bestFit="1" customWidth="1"/>
    <col min="4887" max="4887" width="12.5703125" style="80" bestFit="1" customWidth="1"/>
    <col min="4888" max="5120" width="9.140625" style="80"/>
    <col min="5121" max="5121" width="7" style="80" bestFit="1" customWidth="1"/>
    <col min="5122" max="5122" width="33.140625" style="80" bestFit="1" customWidth="1"/>
    <col min="5123" max="5123" width="9.140625" style="80" bestFit="1" customWidth="1"/>
    <col min="5124" max="5124" width="13.42578125" style="80" bestFit="1" customWidth="1"/>
    <col min="5125" max="5125" width="12.85546875" style="80" bestFit="1" customWidth="1"/>
    <col min="5126" max="5126" width="13.42578125" style="80" bestFit="1" customWidth="1"/>
    <col min="5127" max="5128" width="9.140625" style="80"/>
    <col min="5129" max="5129" width="8.7109375" style="80" bestFit="1" customWidth="1"/>
    <col min="5130" max="5130" width="12.5703125" style="80" bestFit="1" customWidth="1"/>
    <col min="5131" max="5131" width="12.140625" style="80" bestFit="1" customWidth="1"/>
    <col min="5132" max="5132" width="12.5703125" style="80" bestFit="1" customWidth="1"/>
    <col min="5133" max="5133" width="13.42578125" style="80" bestFit="1" customWidth="1"/>
    <col min="5134" max="5134" width="14.140625" style="80" bestFit="1" customWidth="1"/>
    <col min="5135" max="5135" width="7" style="80" customWidth="1"/>
    <col min="5136" max="5136" width="13.7109375" style="80" bestFit="1" customWidth="1"/>
    <col min="5137" max="5137" width="13.28515625" style="80" bestFit="1" customWidth="1"/>
    <col min="5138" max="5138" width="13.7109375" style="80" bestFit="1" customWidth="1"/>
    <col min="5139" max="5140" width="9.42578125" style="80" bestFit="1" customWidth="1"/>
    <col min="5141" max="5141" width="12.5703125" style="80" bestFit="1" customWidth="1"/>
    <col min="5142" max="5142" width="12.140625" style="80" bestFit="1" customWidth="1"/>
    <col min="5143" max="5143" width="12.5703125" style="80" bestFit="1" customWidth="1"/>
    <col min="5144" max="5376" width="9.140625" style="80"/>
    <col min="5377" max="5377" width="7" style="80" bestFit="1" customWidth="1"/>
    <col min="5378" max="5378" width="33.140625" style="80" bestFit="1" customWidth="1"/>
    <col min="5379" max="5379" width="9.140625" style="80" bestFit="1" customWidth="1"/>
    <col min="5380" max="5380" width="13.42578125" style="80" bestFit="1" customWidth="1"/>
    <col min="5381" max="5381" width="12.85546875" style="80" bestFit="1" customWidth="1"/>
    <col min="5382" max="5382" width="13.42578125" style="80" bestFit="1" customWidth="1"/>
    <col min="5383" max="5384" width="9.140625" style="80"/>
    <col min="5385" max="5385" width="8.7109375" style="80" bestFit="1" customWidth="1"/>
    <col min="5386" max="5386" width="12.5703125" style="80" bestFit="1" customWidth="1"/>
    <col min="5387" max="5387" width="12.140625" style="80" bestFit="1" customWidth="1"/>
    <col min="5388" max="5388" width="12.5703125" style="80" bestFit="1" customWidth="1"/>
    <col min="5389" max="5389" width="13.42578125" style="80" bestFit="1" customWidth="1"/>
    <col min="5390" max="5390" width="14.140625" style="80" bestFit="1" customWidth="1"/>
    <col min="5391" max="5391" width="7" style="80" customWidth="1"/>
    <col min="5392" max="5392" width="13.7109375" style="80" bestFit="1" customWidth="1"/>
    <col min="5393" max="5393" width="13.28515625" style="80" bestFit="1" customWidth="1"/>
    <col min="5394" max="5394" width="13.7109375" style="80" bestFit="1" customWidth="1"/>
    <col min="5395" max="5396" width="9.42578125" style="80" bestFit="1" customWidth="1"/>
    <col min="5397" max="5397" width="12.5703125" style="80" bestFit="1" customWidth="1"/>
    <col min="5398" max="5398" width="12.140625" style="80" bestFit="1" customWidth="1"/>
    <col min="5399" max="5399" width="12.5703125" style="80" bestFit="1" customWidth="1"/>
    <col min="5400" max="5632" width="9.140625" style="80"/>
    <col min="5633" max="5633" width="7" style="80" bestFit="1" customWidth="1"/>
    <col min="5634" max="5634" width="33.140625" style="80" bestFit="1" customWidth="1"/>
    <col min="5635" max="5635" width="9.140625" style="80" bestFit="1" customWidth="1"/>
    <col min="5636" max="5636" width="13.42578125" style="80" bestFit="1" customWidth="1"/>
    <col min="5637" max="5637" width="12.85546875" style="80" bestFit="1" customWidth="1"/>
    <col min="5638" max="5638" width="13.42578125" style="80" bestFit="1" customWidth="1"/>
    <col min="5639" max="5640" width="9.140625" style="80"/>
    <col min="5641" max="5641" width="8.7109375" style="80" bestFit="1" customWidth="1"/>
    <col min="5642" max="5642" width="12.5703125" style="80" bestFit="1" customWidth="1"/>
    <col min="5643" max="5643" width="12.140625" style="80" bestFit="1" customWidth="1"/>
    <col min="5644" max="5644" width="12.5703125" style="80" bestFit="1" customWidth="1"/>
    <col min="5645" max="5645" width="13.42578125" style="80" bestFit="1" customWidth="1"/>
    <col min="5646" max="5646" width="14.140625" style="80" bestFit="1" customWidth="1"/>
    <col min="5647" max="5647" width="7" style="80" customWidth="1"/>
    <col min="5648" max="5648" width="13.7109375" style="80" bestFit="1" customWidth="1"/>
    <col min="5649" max="5649" width="13.28515625" style="80" bestFit="1" customWidth="1"/>
    <col min="5650" max="5650" width="13.7109375" style="80" bestFit="1" customWidth="1"/>
    <col min="5651" max="5652" width="9.42578125" style="80" bestFit="1" customWidth="1"/>
    <col min="5653" max="5653" width="12.5703125" style="80" bestFit="1" customWidth="1"/>
    <col min="5654" max="5654" width="12.140625" style="80" bestFit="1" customWidth="1"/>
    <col min="5655" max="5655" width="12.5703125" style="80" bestFit="1" customWidth="1"/>
    <col min="5656" max="5888" width="9.140625" style="80"/>
    <col min="5889" max="5889" width="7" style="80" bestFit="1" customWidth="1"/>
    <col min="5890" max="5890" width="33.140625" style="80" bestFit="1" customWidth="1"/>
    <col min="5891" max="5891" width="9.140625" style="80" bestFit="1" customWidth="1"/>
    <col min="5892" max="5892" width="13.42578125" style="80" bestFit="1" customWidth="1"/>
    <col min="5893" max="5893" width="12.85546875" style="80" bestFit="1" customWidth="1"/>
    <col min="5894" max="5894" width="13.42578125" style="80" bestFit="1" customWidth="1"/>
    <col min="5895" max="5896" width="9.140625" style="80"/>
    <col min="5897" max="5897" width="8.7109375" style="80" bestFit="1" customWidth="1"/>
    <col min="5898" max="5898" width="12.5703125" style="80" bestFit="1" customWidth="1"/>
    <col min="5899" max="5899" width="12.140625" style="80" bestFit="1" customWidth="1"/>
    <col min="5900" max="5900" width="12.5703125" style="80" bestFit="1" customWidth="1"/>
    <col min="5901" max="5901" width="13.42578125" style="80" bestFit="1" customWidth="1"/>
    <col min="5902" max="5902" width="14.140625" style="80" bestFit="1" customWidth="1"/>
    <col min="5903" max="5903" width="7" style="80" customWidth="1"/>
    <col min="5904" max="5904" width="13.7109375" style="80" bestFit="1" customWidth="1"/>
    <col min="5905" max="5905" width="13.28515625" style="80" bestFit="1" customWidth="1"/>
    <col min="5906" max="5906" width="13.7109375" style="80" bestFit="1" customWidth="1"/>
    <col min="5907" max="5908" width="9.42578125" style="80" bestFit="1" customWidth="1"/>
    <col min="5909" max="5909" width="12.5703125" style="80" bestFit="1" customWidth="1"/>
    <col min="5910" max="5910" width="12.140625" style="80" bestFit="1" customWidth="1"/>
    <col min="5911" max="5911" width="12.5703125" style="80" bestFit="1" customWidth="1"/>
    <col min="5912" max="6144" width="9.140625" style="80"/>
    <col min="6145" max="6145" width="7" style="80" bestFit="1" customWidth="1"/>
    <col min="6146" max="6146" width="33.140625" style="80" bestFit="1" customWidth="1"/>
    <col min="6147" max="6147" width="9.140625" style="80" bestFit="1" customWidth="1"/>
    <col min="6148" max="6148" width="13.42578125" style="80" bestFit="1" customWidth="1"/>
    <col min="6149" max="6149" width="12.85546875" style="80" bestFit="1" customWidth="1"/>
    <col min="6150" max="6150" width="13.42578125" style="80" bestFit="1" customWidth="1"/>
    <col min="6151" max="6152" width="9.140625" style="80"/>
    <col min="6153" max="6153" width="8.7109375" style="80" bestFit="1" customWidth="1"/>
    <col min="6154" max="6154" width="12.5703125" style="80" bestFit="1" customWidth="1"/>
    <col min="6155" max="6155" width="12.140625" style="80" bestFit="1" customWidth="1"/>
    <col min="6156" max="6156" width="12.5703125" style="80" bestFit="1" customWidth="1"/>
    <col min="6157" max="6157" width="13.42578125" style="80" bestFit="1" customWidth="1"/>
    <col min="6158" max="6158" width="14.140625" style="80" bestFit="1" customWidth="1"/>
    <col min="6159" max="6159" width="7" style="80" customWidth="1"/>
    <col min="6160" max="6160" width="13.7109375" style="80" bestFit="1" customWidth="1"/>
    <col min="6161" max="6161" width="13.28515625" style="80" bestFit="1" customWidth="1"/>
    <col min="6162" max="6162" width="13.7109375" style="80" bestFit="1" customWidth="1"/>
    <col min="6163" max="6164" width="9.42578125" style="80" bestFit="1" customWidth="1"/>
    <col min="6165" max="6165" width="12.5703125" style="80" bestFit="1" customWidth="1"/>
    <col min="6166" max="6166" width="12.140625" style="80" bestFit="1" customWidth="1"/>
    <col min="6167" max="6167" width="12.5703125" style="80" bestFit="1" customWidth="1"/>
    <col min="6168" max="6400" width="9.140625" style="80"/>
    <col min="6401" max="6401" width="7" style="80" bestFit="1" customWidth="1"/>
    <col min="6402" max="6402" width="33.140625" style="80" bestFit="1" customWidth="1"/>
    <col min="6403" max="6403" width="9.140625" style="80" bestFit="1" customWidth="1"/>
    <col min="6404" max="6404" width="13.42578125" style="80" bestFit="1" customWidth="1"/>
    <col min="6405" max="6405" width="12.85546875" style="80" bestFit="1" customWidth="1"/>
    <col min="6406" max="6406" width="13.42578125" style="80" bestFit="1" customWidth="1"/>
    <col min="6407" max="6408" width="9.140625" style="80"/>
    <col min="6409" max="6409" width="8.7109375" style="80" bestFit="1" customWidth="1"/>
    <col min="6410" max="6410" width="12.5703125" style="80" bestFit="1" customWidth="1"/>
    <col min="6411" max="6411" width="12.140625" style="80" bestFit="1" customWidth="1"/>
    <col min="6412" max="6412" width="12.5703125" style="80" bestFit="1" customWidth="1"/>
    <col min="6413" max="6413" width="13.42578125" style="80" bestFit="1" customWidth="1"/>
    <col min="6414" max="6414" width="14.140625" style="80" bestFit="1" customWidth="1"/>
    <col min="6415" max="6415" width="7" style="80" customWidth="1"/>
    <col min="6416" max="6416" width="13.7109375" style="80" bestFit="1" customWidth="1"/>
    <col min="6417" max="6417" width="13.28515625" style="80" bestFit="1" customWidth="1"/>
    <col min="6418" max="6418" width="13.7109375" style="80" bestFit="1" customWidth="1"/>
    <col min="6419" max="6420" width="9.42578125" style="80" bestFit="1" customWidth="1"/>
    <col min="6421" max="6421" width="12.5703125" style="80" bestFit="1" customWidth="1"/>
    <col min="6422" max="6422" width="12.140625" style="80" bestFit="1" customWidth="1"/>
    <col min="6423" max="6423" width="12.5703125" style="80" bestFit="1" customWidth="1"/>
    <col min="6424" max="6656" width="9.140625" style="80"/>
    <col min="6657" max="6657" width="7" style="80" bestFit="1" customWidth="1"/>
    <col min="6658" max="6658" width="33.140625" style="80" bestFit="1" customWidth="1"/>
    <col min="6659" max="6659" width="9.140625" style="80" bestFit="1" customWidth="1"/>
    <col min="6660" max="6660" width="13.42578125" style="80" bestFit="1" customWidth="1"/>
    <col min="6661" max="6661" width="12.85546875" style="80" bestFit="1" customWidth="1"/>
    <col min="6662" max="6662" width="13.42578125" style="80" bestFit="1" customWidth="1"/>
    <col min="6663" max="6664" width="9.140625" style="80"/>
    <col min="6665" max="6665" width="8.7109375" style="80" bestFit="1" customWidth="1"/>
    <col min="6666" max="6666" width="12.5703125" style="80" bestFit="1" customWidth="1"/>
    <col min="6667" max="6667" width="12.140625" style="80" bestFit="1" customWidth="1"/>
    <col min="6668" max="6668" width="12.5703125" style="80" bestFit="1" customWidth="1"/>
    <col min="6669" max="6669" width="13.42578125" style="80" bestFit="1" customWidth="1"/>
    <col min="6670" max="6670" width="14.140625" style="80" bestFit="1" customWidth="1"/>
    <col min="6671" max="6671" width="7" style="80" customWidth="1"/>
    <col min="6672" max="6672" width="13.7109375" style="80" bestFit="1" customWidth="1"/>
    <col min="6673" max="6673" width="13.28515625" style="80" bestFit="1" customWidth="1"/>
    <col min="6674" max="6674" width="13.7109375" style="80" bestFit="1" customWidth="1"/>
    <col min="6675" max="6676" width="9.42578125" style="80" bestFit="1" customWidth="1"/>
    <col min="6677" max="6677" width="12.5703125" style="80" bestFit="1" customWidth="1"/>
    <col min="6678" max="6678" width="12.140625" style="80" bestFit="1" customWidth="1"/>
    <col min="6679" max="6679" width="12.5703125" style="80" bestFit="1" customWidth="1"/>
    <col min="6680" max="6912" width="9.140625" style="80"/>
    <col min="6913" max="6913" width="7" style="80" bestFit="1" customWidth="1"/>
    <col min="6914" max="6914" width="33.140625" style="80" bestFit="1" customWidth="1"/>
    <col min="6915" max="6915" width="9.140625" style="80" bestFit="1" customWidth="1"/>
    <col min="6916" max="6916" width="13.42578125" style="80" bestFit="1" customWidth="1"/>
    <col min="6917" max="6917" width="12.85546875" style="80" bestFit="1" customWidth="1"/>
    <col min="6918" max="6918" width="13.42578125" style="80" bestFit="1" customWidth="1"/>
    <col min="6919" max="6920" width="9.140625" style="80"/>
    <col min="6921" max="6921" width="8.7109375" style="80" bestFit="1" customWidth="1"/>
    <col min="6922" max="6922" width="12.5703125" style="80" bestFit="1" customWidth="1"/>
    <col min="6923" max="6923" width="12.140625" style="80" bestFit="1" customWidth="1"/>
    <col min="6924" max="6924" width="12.5703125" style="80" bestFit="1" customWidth="1"/>
    <col min="6925" max="6925" width="13.42578125" style="80" bestFit="1" customWidth="1"/>
    <col min="6926" max="6926" width="14.140625" style="80" bestFit="1" customWidth="1"/>
    <col min="6927" max="6927" width="7" style="80" customWidth="1"/>
    <col min="6928" max="6928" width="13.7109375" style="80" bestFit="1" customWidth="1"/>
    <col min="6929" max="6929" width="13.28515625" style="80" bestFit="1" customWidth="1"/>
    <col min="6930" max="6930" width="13.7109375" style="80" bestFit="1" customWidth="1"/>
    <col min="6931" max="6932" width="9.42578125" style="80" bestFit="1" customWidth="1"/>
    <col min="6933" max="6933" width="12.5703125" style="80" bestFit="1" customWidth="1"/>
    <col min="6934" max="6934" width="12.140625" style="80" bestFit="1" customWidth="1"/>
    <col min="6935" max="6935" width="12.5703125" style="80" bestFit="1" customWidth="1"/>
    <col min="6936" max="7168" width="9.140625" style="80"/>
    <col min="7169" max="7169" width="7" style="80" bestFit="1" customWidth="1"/>
    <col min="7170" max="7170" width="33.140625" style="80" bestFit="1" customWidth="1"/>
    <col min="7171" max="7171" width="9.140625" style="80" bestFit="1" customWidth="1"/>
    <col min="7172" max="7172" width="13.42578125" style="80" bestFit="1" customWidth="1"/>
    <col min="7173" max="7173" width="12.85546875" style="80" bestFit="1" customWidth="1"/>
    <col min="7174" max="7174" width="13.42578125" style="80" bestFit="1" customWidth="1"/>
    <col min="7175" max="7176" width="9.140625" style="80"/>
    <col min="7177" max="7177" width="8.7109375" style="80" bestFit="1" customWidth="1"/>
    <col min="7178" max="7178" width="12.5703125" style="80" bestFit="1" customWidth="1"/>
    <col min="7179" max="7179" width="12.140625" style="80" bestFit="1" customWidth="1"/>
    <col min="7180" max="7180" width="12.5703125" style="80" bestFit="1" customWidth="1"/>
    <col min="7181" max="7181" width="13.42578125" style="80" bestFit="1" customWidth="1"/>
    <col min="7182" max="7182" width="14.140625" style="80" bestFit="1" customWidth="1"/>
    <col min="7183" max="7183" width="7" style="80" customWidth="1"/>
    <col min="7184" max="7184" width="13.7109375" style="80" bestFit="1" customWidth="1"/>
    <col min="7185" max="7185" width="13.28515625" style="80" bestFit="1" customWidth="1"/>
    <col min="7186" max="7186" width="13.7109375" style="80" bestFit="1" customWidth="1"/>
    <col min="7187" max="7188" width="9.42578125" style="80" bestFit="1" customWidth="1"/>
    <col min="7189" max="7189" width="12.5703125" style="80" bestFit="1" customWidth="1"/>
    <col min="7190" max="7190" width="12.140625" style="80" bestFit="1" customWidth="1"/>
    <col min="7191" max="7191" width="12.5703125" style="80" bestFit="1" customWidth="1"/>
    <col min="7192" max="7424" width="9.140625" style="80"/>
    <col min="7425" max="7425" width="7" style="80" bestFit="1" customWidth="1"/>
    <col min="7426" max="7426" width="33.140625" style="80" bestFit="1" customWidth="1"/>
    <col min="7427" max="7427" width="9.140625" style="80" bestFit="1" customWidth="1"/>
    <col min="7428" max="7428" width="13.42578125" style="80" bestFit="1" customWidth="1"/>
    <col min="7429" max="7429" width="12.85546875" style="80" bestFit="1" customWidth="1"/>
    <col min="7430" max="7430" width="13.42578125" style="80" bestFit="1" customWidth="1"/>
    <col min="7431" max="7432" width="9.140625" style="80"/>
    <col min="7433" max="7433" width="8.7109375" style="80" bestFit="1" customWidth="1"/>
    <col min="7434" max="7434" width="12.5703125" style="80" bestFit="1" customWidth="1"/>
    <col min="7435" max="7435" width="12.140625" style="80" bestFit="1" customWidth="1"/>
    <col min="7436" max="7436" width="12.5703125" style="80" bestFit="1" customWidth="1"/>
    <col min="7437" max="7437" width="13.42578125" style="80" bestFit="1" customWidth="1"/>
    <col min="7438" max="7438" width="14.140625" style="80" bestFit="1" customWidth="1"/>
    <col min="7439" max="7439" width="7" style="80" customWidth="1"/>
    <col min="7440" max="7440" width="13.7109375" style="80" bestFit="1" customWidth="1"/>
    <col min="7441" max="7441" width="13.28515625" style="80" bestFit="1" customWidth="1"/>
    <col min="7442" max="7442" width="13.7109375" style="80" bestFit="1" customWidth="1"/>
    <col min="7443" max="7444" width="9.42578125" style="80" bestFit="1" customWidth="1"/>
    <col min="7445" max="7445" width="12.5703125" style="80" bestFit="1" customWidth="1"/>
    <col min="7446" max="7446" width="12.140625" style="80" bestFit="1" customWidth="1"/>
    <col min="7447" max="7447" width="12.5703125" style="80" bestFit="1" customWidth="1"/>
    <col min="7448" max="7680" width="9.140625" style="80"/>
    <col min="7681" max="7681" width="7" style="80" bestFit="1" customWidth="1"/>
    <col min="7682" max="7682" width="33.140625" style="80" bestFit="1" customWidth="1"/>
    <col min="7683" max="7683" width="9.140625" style="80" bestFit="1" customWidth="1"/>
    <col min="7684" max="7684" width="13.42578125" style="80" bestFit="1" customWidth="1"/>
    <col min="7685" max="7685" width="12.85546875" style="80" bestFit="1" customWidth="1"/>
    <col min="7686" max="7686" width="13.42578125" style="80" bestFit="1" customWidth="1"/>
    <col min="7687" max="7688" width="9.140625" style="80"/>
    <col min="7689" max="7689" width="8.7109375" style="80" bestFit="1" customWidth="1"/>
    <col min="7690" max="7690" width="12.5703125" style="80" bestFit="1" customWidth="1"/>
    <col min="7691" max="7691" width="12.140625" style="80" bestFit="1" customWidth="1"/>
    <col min="7692" max="7692" width="12.5703125" style="80" bestFit="1" customWidth="1"/>
    <col min="7693" max="7693" width="13.42578125" style="80" bestFit="1" customWidth="1"/>
    <col min="7694" max="7694" width="14.140625" style="80" bestFit="1" customWidth="1"/>
    <col min="7695" max="7695" width="7" style="80" customWidth="1"/>
    <col min="7696" max="7696" width="13.7109375" style="80" bestFit="1" customWidth="1"/>
    <col min="7697" max="7697" width="13.28515625" style="80" bestFit="1" customWidth="1"/>
    <col min="7698" max="7698" width="13.7109375" style="80" bestFit="1" customWidth="1"/>
    <col min="7699" max="7700" width="9.42578125" style="80" bestFit="1" customWidth="1"/>
    <col min="7701" max="7701" width="12.5703125" style="80" bestFit="1" customWidth="1"/>
    <col min="7702" max="7702" width="12.140625" style="80" bestFit="1" customWidth="1"/>
    <col min="7703" max="7703" width="12.5703125" style="80" bestFit="1" customWidth="1"/>
    <col min="7704" max="7936" width="9.140625" style="80"/>
    <col min="7937" max="7937" width="7" style="80" bestFit="1" customWidth="1"/>
    <col min="7938" max="7938" width="33.140625" style="80" bestFit="1" customWidth="1"/>
    <col min="7939" max="7939" width="9.140625" style="80" bestFit="1" customWidth="1"/>
    <col min="7940" max="7940" width="13.42578125" style="80" bestFit="1" customWidth="1"/>
    <col min="7941" max="7941" width="12.85546875" style="80" bestFit="1" customWidth="1"/>
    <col min="7942" max="7942" width="13.42578125" style="80" bestFit="1" customWidth="1"/>
    <col min="7943" max="7944" width="9.140625" style="80"/>
    <col min="7945" max="7945" width="8.7109375" style="80" bestFit="1" customWidth="1"/>
    <col min="7946" max="7946" width="12.5703125" style="80" bestFit="1" customWidth="1"/>
    <col min="7947" max="7947" width="12.140625" style="80" bestFit="1" customWidth="1"/>
    <col min="7948" max="7948" width="12.5703125" style="80" bestFit="1" customWidth="1"/>
    <col min="7949" max="7949" width="13.42578125" style="80" bestFit="1" customWidth="1"/>
    <col min="7950" max="7950" width="14.140625" style="80" bestFit="1" customWidth="1"/>
    <col min="7951" max="7951" width="7" style="80" customWidth="1"/>
    <col min="7952" max="7952" width="13.7109375" style="80" bestFit="1" customWidth="1"/>
    <col min="7953" max="7953" width="13.28515625" style="80" bestFit="1" customWidth="1"/>
    <col min="7954" max="7954" width="13.7109375" style="80" bestFit="1" customWidth="1"/>
    <col min="7955" max="7956" width="9.42578125" style="80" bestFit="1" customWidth="1"/>
    <col min="7957" max="7957" width="12.5703125" style="80" bestFit="1" customWidth="1"/>
    <col min="7958" max="7958" width="12.140625" style="80" bestFit="1" customWidth="1"/>
    <col min="7959" max="7959" width="12.5703125" style="80" bestFit="1" customWidth="1"/>
    <col min="7960" max="8192" width="9.140625" style="80"/>
    <col min="8193" max="8193" width="7" style="80" bestFit="1" customWidth="1"/>
    <col min="8194" max="8194" width="33.140625" style="80" bestFit="1" customWidth="1"/>
    <col min="8195" max="8195" width="9.140625" style="80" bestFit="1" customWidth="1"/>
    <col min="8196" max="8196" width="13.42578125" style="80" bestFit="1" customWidth="1"/>
    <col min="8197" max="8197" width="12.85546875" style="80" bestFit="1" customWidth="1"/>
    <col min="8198" max="8198" width="13.42578125" style="80" bestFit="1" customWidth="1"/>
    <col min="8199" max="8200" width="9.140625" style="80"/>
    <col min="8201" max="8201" width="8.7109375" style="80" bestFit="1" customWidth="1"/>
    <col min="8202" max="8202" width="12.5703125" style="80" bestFit="1" customWidth="1"/>
    <col min="8203" max="8203" width="12.140625" style="80" bestFit="1" customWidth="1"/>
    <col min="8204" max="8204" width="12.5703125" style="80" bestFit="1" customWidth="1"/>
    <col min="8205" max="8205" width="13.42578125" style="80" bestFit="1" customWidth="1"/>
    <col min="8206" max="8206" width="14.140625" style="80" bestFit="1" customWidth="1"/>
    <col min="8207" max="8207" width="7" style="80" customWidth="1"/>
    <col min="8208" max="8208" width="13.7109375" style="80" bestFit="1" customWidth="1"/>
    <col min="8209" max="8209" width="13.28515625" style="80" bestFit="1" customWidth="1"/>
    <col min="8210" max="8210" width="13.7109375" style="80" bestFit="1" customWidth="1"/>
    <col min="8211" max="8212" width="9.42578125" style="80" bestFit="1" customWidth="1"/>
    <col min="8213" max="8213" width="12.5703125" style="80" bestFit="1" customWidth="1"/>
    <col min="8214" max="8214" width="12.140625" style="80" bestFit="1" customWidth="1"/>
    <col min="8215" max="8215" width="12.5703125" style="80" bestFit="1" customWidth="1"/>
    <col min="8216" max="8448" width="9.140625" style="80"/>
    <col min="8449" max="8449" width="7" style="80" bestFit="1" customWidth="1"/>
    <col min="8450" max="8450" width="33.140625" style="80" bestFit="1" customWidth="1"/>
    <col min="8451" max="8451" width="9.140625" style="80" bestFit="1" customWidth="1"/>
    <col min="8452" max="8452" width="13.42578125" style="80" bestFit="1" customWidth="1"/>
    <col min="8453" max="8453" width="12.85546875" style="80" bestFit="1" customWidth="1"/>
    <col min="8454" max="8454" width="13.42578125" style="80" bestFit="1" customWidth="1"/>
    <col min="8455" max="8456" width="9.140625" style="80"/>
    <col min="8457" max="8457" width="8.7109375" style="80" bestFit="1" customWidth="1"/>
    <col min="8458" max="8458" width="12.5703125" style="80" bestFit="1" customWidth="1"/>
    <col min="8459" max="8459" width="12.140625" style="80" bestFit="1" customWidth="1"/>
    <col min="8460" max="8460" width="12.5703125" style="80" bestFit="1" customWidth="1"/>
    <col min="8461" max="8461" width="13.42578125" style="80" bestFit="1" customWidth="1"/>
    <col min="8462" max="8462" width="14.140625" style="80" bestFit="1" customWidth="1"/>
    <col min="8463" max="8463" width="7" style="80" customWidth="1"/>
    <col min="8464" max="8464" width="13.7109375" style="80" bestFit="1" customWidth="1"/>
    <col min="8465" max="8465" width="13.28515625" style="80" bestFit="1" customWidth="1"/>
    <col min="8466" max="8466" width="13.7109375" style="80" bestFit="1" customWidth="1"/>
    <col min="8467" max="8468" width="9.42578125" style="80" bestFit="1" customWidth="1"/>
    <col min="8469" max="8469" width="12.5703125" style="80" bestFit="1" customWidth="1"/>
    <col min="8470" max="8470" width="12.140625" style="80" bestFit="1" customWidth="1"/>
    <col min="8471" max="8471" width="12.5703125" style="80" bestFit="1" customWidth="1"/>
    <col min="8472" max="8704" width="9.140625" style="80"/>
    <col min="8705" max="8705" width="7" style="80" bestFit="1" customWidth="1"/>
    <col min="8706" max="8706" width="33.140625" style="80" bestFit="1" customWidth="1"/>
    <col min="8707" max="8707" width="9.140625" style="80" bestFit="1" customWidth="1"/>
    <col min="8708" max="8708" width="13.42578125" style="80" bestFit="1" customWidth="1"/>
    <col min="8709" max="8709" width="12.85546875" style="80" bestFit="1" customWidth="1"/>
    <col min="8710" max="8710" width="13.42578125" style="80" bestFit="1" customWidth="1"/>
    <col min="8711" max="8712" width="9.140625" style="80"/>
    <col min="8713" max="8713" width="8.7109375" style="80" bestFit="1" customWidth="1"/>
    <col min="8714" max="8714" width="12.5703125" style="80" bestFit="1" customWidth="1"/>
    <col min="8715" max="8715" width="12.140625" style="80" bestFit="1" customWidth="1"/>
    <col min="8716" max="8716" width="12.5703125" style="80" bestFit="1" customWidth="1"/>
    <col min="8717" max="8717" width="13.42578125" style="80" bestFit="1" customWidth="1"/>
    <col min="8718" max="8718" width="14.140625" style="80" bestFit="1" customWidth="1"/>
    <col min="8719" max="8719" width="7" style="80" customWidth="1"/>
    <col min="8720" max="8720" width="13.7109375" style="80" bestFit="1" customWidth="1"/>
    <col min="8721" max="8721" width="13.28515625" style="80" bestFit="1" customWidth="1"/>
    <col min="8722" max="8722" width="13.7109375" style="80" bestFit="1" customWidth="1"/>
    <col min="8723" max="8724" width="9.42578125" style="80" bestFit="1" customWidth="1"/>
    <col min="8725" max="8725" width="12.5703125" style="80" bestFit="1" customWidth="1"/>
    <col min="8726" max="8726" width="12.140625" style="80" bestFit="1" customWidth="1"/>
    <col min="8727" max="8727" width="12.5703125" style="80" bestFit="1" customWidth="1"/>
    <col min="8728" max="8960" width="9.140625" style="80"/>
    <col min="8961" max="8961" width="7" style="80" bestFit="1" customWidth="1"/>
    <col min="8962" max="8962" width="33.140625" style="80" bestFit="1" customWidth="1"/>
    <col min="8963" max="8963" width="9.140625" style="80" bestFit="1" customWidth="1"/>
    <col min="8964" max="8964" width="13.42578125" style="80" bestFit="1" customWidth="1"/>
    <col min="8965" max="8965" width="12.85546875" style="80" bestFit="1" customWidth="1"/>
    <col min="8966" max="8966" width="13.42578125" style="80" bestFit="1" customWidth="1"/>
    <col min="8967" max="8968" width="9.140625" style="80"/>
    <col min="8969" max="8969" width="8.7109375" style="80" bestFit="1" customWidth="1"/>
    <col min="8970" max="8970" width="12.5703125" style="80" bestFit="1" customWidth="1"/>
    <col min="8971" max="8971" width="12.140625" style="80" bestFit="1" customWidth="1"/>
    <col min="8972" max="8972" width="12.5703125" style="80" bestFit="1" customWidth="1"/>
    <col min="8973" max="8973" width="13.42578125" style="80" bestFit="1" customWidth="1"/>
    <col min="8974" max="8974" width="14.140625" style="80" bestFit="1" customWidth="1"/>
    <col min="8975" max="8975" width="7" style="80" customWidth="1"/>
    <col min="8976" max="8976" width="13.7109375" style="80" bestFit="1" customWidth="1"/>
    <col min="8977" max="8977" width="13.28515625" style="80" bestFit="1" customWidth="1"/>
    <col min="8978" max="8978" width="13.7109375" style="80" bestFit="1" customWidth="1"/>
    <col min="8979" max="8980" width="9.42578125" style="80" bestFit="1" customWidth="1"/>
    <col min="8981" max="8981" width="12.5703125" style="80" bestFit="1" customWidth="1"/>
    <col min="8982" max="8982" width="12.140625" style="80" bestFit="1" customWidth="1"/>
    <col min="8983" max="8983" width="12.5703125" style="80" bestFit="1" customWidth="1"/>
    <col min="8984" max="9216" width="9.140625" style="80"/>
    <col min="9217" max="9217" width="7" style="80" bestFit="1" customWidth="1"/>
    <col min="9218" max="9218" width="33.140625" style="80" bestFit="1" customWidth="1"/>
    <col min="9219" max="9219" width="9.140625" style="80" bestFit="1" customWidth="1"/>
    <col min="9220" max="9220" width="13.42578125" style="80" bestFit="1" customWidth="1"/>
    <col min="9221" max="9221" width="12.85546875" style="80" bestFit="1" customWidth="1"/>
    <col min="9222" max="9222" width="13.42578125" style="80" bestFit="1" customWidth="1"/>
    <col min="9223" max="9224" width="9.140625" style="80"/>
    <col min="9225" max="9225" width="8.7109375" style="80" bestFit="1" customWidth="1"/>
    <col min="9226" max="9226" width="12.5703125" style="80" bestFit="1" customWidth="1"/>
    <col min="9227" max="9227" width="12.140625" style="80" bestFit="1" customWidth="1"/>
    <col min="9228" max="9228" width="12.5703125" style="80" bestFit="1" customWidth="1"/>
    <col min="9229" max="9229" width="13.42578125" style="80" bestFit="1" customWidth="1"/>
    <col min="9230" max="9230" width="14.140625" style="80" bestFit="1" customWidth="1"/>
    <col min="9231" max="9231" width="7" style="80" customWidth="1"/>
    <col min="9232" max="9232" width="13.7109375" style="80" bestFit="1" customWidth="1"/>
    <col min="9233" max="9233" width="13.28515625" style="80" bestFit="1" customWidth="1"/>
    <col min="9234" max="9234" width="13.7109375" style="80" bestFit="1" customWidth="1"/>
    <col min="9235" max="9236" width="9.42578125" style="80" bestFit="1" customWidth="1"/>
    <col min="9237" max="9237" width="12.5703125" style="80" bestFit="1" customWidth="1"/>
    <col min="9238" max="9238" width="12.140625" style="80" bestFit="1" customWidth="1"/>
    <col min="9239" max="9239" width="12.5703125" style="80" bestFit="1" customWidth="1"/>
    <col min="9240" max="9472" width="9.140625" style="80"/>
    <col min="9473" max="9473" width="7" style="80" bestFit="1" customWidth="1"/>
    <col min="9474" max="9474" width="33.140625" style="80" bestFit="1" customWidth="1"/>
    <col min="9475" max="9475" width="9.140625" style="80" bestFit="1" customWidth="1"/>
    <col min="9476" max="9476" width="13.42578125" style="80" bestFit="1" customWidth="1"/>
    <col min="9477" max="9477" width="12.85546875" style="80" bestFit="1" customWidth="1"/>
    <col min="9478" max="9478" width="13.42578125" style="80" bestFit="1" customWidth="1"/>
    <col min="9479" max="9480" width="9.140625" style="80"/>
    <col min="9481" max="9481" width="8.7109375" style="80" bestFit="1" customWidth="1"/>
    <col min="9482" max="9482" width="12.5703125" style="80" bestFit="1" customWidth="1"/>
    <col min="9483" max="9483" width="12.140625" style="80" bestFit="1" customWidth="1"/>
    <col min="9484" max="9484" width="12.5703125" style="80" bestFit="1" customWidth="1"/>
    <col min="9485" max="9485" width="13.42578125" style="80" bestFit="1" customWidth="1"/>
    <col min="9486" max="9486" width="14.140625" style="80" bestFit="1" customWidth="1"/>
    <col min="9487" max="9487" width="7" style="80" customWidth="1"/>
    <col min="9488" max="9488" width="13.7109375" style="80" bestFit="1" customWidth="1"/>
    <col min="9489" max="9489" width="13.28515625" style="80" bestFit="1" customWidth="1"/>
    <col min="9490" max="9490" width="13.7109375" style="80" bestFit="1" customWidth="1"/>
    <col min="9491" max="9492" width="9.42578125" style="80" bestFit="1" customWidth="1"/>
    <col min="9493" max="9493" width="12.5703125" style="80" bestFit="1" customWidth="1"/>
    <col min="9494" max="9494" width="12.140625" style="80" bestFit="1" customWidth="1"/>
    <col min="9495" max="9495" width="12.5703125" style="80" bestFit="1" customWidth="1"/>
    <col min="9496" max="9728" width="9.140625" style="80"/>
    <col min="9729" max="9729" width="7" style="80" bestFit="1" customWidth="1"/>
    <col min="9730" max="9730" width="33.140625" style="80" bestFit="1" customWidth="1"/>
    <col min="9731" max="9731" width="9.140625" style="80" bestFit="1" customWidth="1"/>
    <col min="9732" max="9732" width="13.42578125" style="80" bestFit="1" customWidth="1"/>
    <col min="9733" max="9733" width="12.85546875" style="80" bestFit="1" customWidth="1"/>
    <col min="9734" max="9734" width="13.42578125" style="80" bestFit="1" customWidth="1"/>
    <col min="9735" max="9736" width="9.140625" style="80"/>
    <col min="9737" max="9737" width="8.7109375" style="80" bestFit="1" customWidth="1"/>
    <col min="9738" max="9738" width="12.5703125" style="80" bestFit="1" customWidth="1"/>
    <col min="9739" max="9739" width="12.140625" style="80" bestFit="1" customWidth="1"/>
    <col min="9740" max="9740" width="12.5703125" style="80" bestFit="1" customWidth="1"/>
    <col min="9741" max="9741" width="13.42578125" style="80" bestFit="1" customWidth="1"/>
    <col min="9742" max="9742" width="14.140625" style="80" bestFit="1" customWidth="1"/>
    <col min="9743" max="9743" width="7" style="80" customWidth="1"/>
    <col min="9744" max="9744" width="13.7109375" style="80" bestFit="1" customWidth="1"/>
    <col min="9745" max="9745" width="13.28515625" style="80" bestFit="1" customWidth="1"/>
    <col min="9746" max="9746" width="13.7109375" style="80" bestFit="1" customWidth="1"/>
    <col min="9747" max="9748" width="9.42578125" style="80" bestFit="1" customWidth="1"/>
    <col min="9749" max="9749" width="12.5703125" style="80" bestFit="1" customWidth="1"/>
    <col min="9750" max="9750" width="12.140625" style="80" bestFit="1" customWidth="1"/>
    <col min="9751" max="9751" width="12.5703125" style="80" bestFit="1" customWidth="1"/>
    <col min="9752" max="9984" width="9.140625" style="80"/>
    <col min="9985" max="9985" width="7" style="80" bestFit="1" customWidth="1"/>
    <col min="9986" max="9986" width="33.140625" style="80" bestFit="1" customWidth="1"/>
    <col min="9987" max="9987" width="9.140625" style="80" bestFit="1" customWidth="1"/>
    <col min="9988" max="9988" width="13.42578125" style="80" bestFit="1" customWidth="1"/>
    <col min="9989" max="9989" width="12.85546875" style="80" bestFit="1" customWidth="1"/>
    <col min="9990" max="9990" width="13.42578125" style="80" bestFit="1" customWidth="1"/>
    <col min="9991" max="9992" width="9.140625" style="80"/>
    <col min="9993" max="9993" width="8.7109375" style="80" bestFit="1" customWidth="1"/>
    <col min="9994" max="9994" width="12.5703125" style="80" bestFit="1" customWidth="1"/>
    <col min="9995" max="9995" width="12.140625" style="80" bestFit="1" customWidth="1"/>
    <col min="9996" max="9996" width="12.5703125" style="80" bestFit="1" customWidth="1"/>
    <col min="9997" max="9997" width="13.42578125" style="80" bestFit="1" customWidth="1"/>
    <col min="9998" max="9998" width="14.140625" style="80" bestFit="1" customWidth="1"/>
    <col min="9999" max="9999" width="7" style="80" customWidth="1"/>
    <col min="10000" max="10000" width="13.7109375" style="80" bestFit="1" customWidth="1"/>
    <col min="10001" max="10001" width="13.28515625" style="80" bestFit="1" customWidth="1"/>
    <col min="10002" max="10002" width="13.7109375" style="80" bestFit="1" customWidth="1"/>
    <col min="10003" max="10004" width="9.42578125" style="80" bestFit="1" customWidth="1"/>
    <col min="10005" max="10005" width="12.5703125" style="80" bestFit="1" customWidth="1"/>
    <col min="10006" max="10006" width="12.140625" style="80" bestFit="1" customWidth="1"/>
    <col min="10007" max="10007" width="12.5703125" style="80" bestFit="1" customWidth="1"/>
    <col min="10008" max="10240" width="9.140625" style="80"/>
    <col min="10241" max="10241" width="7" style="80" bestFit="1" customWidth="1"/>
    <col min="10242" max="10242" width="33.140625" style="80" bestFit="1" customWidth="1"/>
    <col min="10243" max="10243" width="9.140625" style="80" bestFit="1" customWidth="1"/>
    <col min="10244" max="10244" width="13.42578125" style="80" bestFit="1" customWidth="1"/>
    <col min="10245" max="10245" width="12.85546875" style="80" bestFit="1" customWidth="1"/>
    <col min="10246" max="10246" width="13.42578125" style="80" bestFit="1" customWidth="1"/>
    <col min="10247" max="10248" width="9.140625" style="80"/>
    <col min="10249" max="10249" width="8.7109375" style="80" bestFit="1" customWidth="1"/>
    <col min="10250" max="10250" width="12.5703125" style="80" bestFit="1" customWidth="1"/>
    <col min="10251" max="10251" width="12.140625" style="80" bestFit="1" customWidth="1"/>
    <col min="10252" max="10252" width="12.5703125" style="80" bestFit="1" customWidth="1"/>
    <col min="10253" max="10253" width="13.42578125" style="80" bestFit="1" customWidth="1"/>
    <col min="10254" max="10254" width="14.140625" style="80" bestFit="1" customWidth="1"/>
    <col min="10255" max="10255" width="7" style="80" customWidth="1"/>
    <col min="10256" max="10256" width="13.7109375" style="80" bestFit="1" customWidth="1"/>
    <col min="10257" max="10257" width="13.28515625" style="80" bestFit="1" customWidth="1"/>
    <col min="10258" max="10258" width="13.7109375" style="80" bestFit="1" customWidth="1"/>
    <col min="10259" max="10260" width="9.42578125" style="80" bestFit="1" customWidth="1"/>
    <col min="10261" max="10261" width="12.5703125" style="80" bestFit="1" customWidth="1"/>
    <col min="10262" max="10262" width="12.140625" style="80" bestFit="1" customWidth="1"/>
    <col min="10263" max="10263" width="12.5703125" style="80" bestFit="1" customWidth="1"/>
    <col min="10264" max="10496" width="9.140625" style="80"/>
    <col min="10497" max="10497" width="7" style="80" bestFit="1" customWidth="1"/>
    <col min="10498" max="10498" width="33.140625" style="80" bestFit="1" customWidth="1"/>
    <col min="10499" max="10499" width="9.140625" style="80" bestFit="1" customWidth="1"/>
    <col min="10500" max="10500" width="13.42578125" style="80" bestFit="1" customWidth="1"/>
    <col min="10501" max="10501" width="12.85546875" style="80" bestFit="1" customWidth="1"/>
    <col min="10502" max="10502" width="13.42578125" style="80" bestFit="1" customWidth="1"/>
    <col min="10503" max="10504" width="9.140625" style="80"/>
    <col min="10505" max="10505" width="8.7109375" style="80" bestFit="1" customWidth="1"/>
    <col min="10506" max="10506" width="12.5703125" style="80" bestFit="1" customWidth="1"/>
    <col min="10507" max="10507" width="12.140625" style="80" bestFit="1" customWidth="1"/>
    <col min="10508" max="10508" width="12.5703125" style="80" bestFit="1" customWidth="1"/>
    <col min="10509" max="10509" width="13.42578125" style="80" bestFit="1" customWidth="1"/>
    <col min="10510" max="10510" width="14.140625" style="80" bestFit="1" customWidth="1"/>
    <col min="10511" max="10511" width="7" style="80" customWidth="1"/>
    <col min="10512" max="10512" width="13.7109375" style="80" bestFit="1" customWidth="1"/>
    <col min="10513" max="10513" width="13.28515625" style="80" bestFit="1" customWidth="1"/>
    <col min="10514" max="10514" width="13.7109375" style="80" bestFit="1" customWidth="1"/>
    <col min="10515" max="10516" width="9.42578125" style="80" bestFit="1" customWidth="1"/>
    <col min="10517" max="10517" width="12.5703125" style="80" bestFit="1" customWidth="1"/>
    <col min="10518" max="10518" width="12.140625" style="80" bestFit="1" customWidth="1"/>
    <col min="10519" max="10519" width="12.5703125" style="80" bestFit="1" customWidth="1"/>
    <col min="10520" max="10752" width="9.140625" style="80"/>
    <col min="10753" max="10753" width="7" style="80" bestFit="1" customWidth="1"/>
    <col min="10754" max="10754" width="33.140625" style="80" bestFit="1" customWidth="1"/>
    <col min="10755" max="10755" width="9.140625" style="80" bestFit="1" customWidth="1"/>
    <col min="10756" max="10756" width="13.42578125" style="80" bestFit="1" customWidth="1"/>
    <col min="10757" max="10757" width="12.85546875" style="80" bestFit="1" customWidth="1"/>
    <col min="10758" max="10758" width="13.42578125" style="80" bestFit="1" customWidth="1"/>
    <col min="10759" max="10760" width="9.140625" style="80"/>
    <col min="10761" max="10761" width="8.7109375" style="80" bestFit="1" customWidth="1"/>
    <col min="10762" max="10762" width="12.5703125" style="80" bestFit="1" customWidth="1"/>
    <col min="10763" max="10763" width="12.140625" style="80" bestFit="1" customWidth="1"/>
    <col min="10764" max="10764" width="12.5703125" style="80" bestFit="1" customWidth="1"/>
    <col min="10765" max="10765" width="13.42578125" style="80" bestFit="1" customWidth="1"/>
    <col min="10766" max="10766" width="14.140625" style="80" bestFit="1" customWidth="1"/>
    <col min="10767" max="10767" width="7" style="80" customWidth="1"/>
    <col min="10768" max="10768" width="13.7109375" style="80" bestFit="1" customWidth="1"/>
    <col min="10769" max="10769" width="13.28515625" style="80" bestFit="1" customWidth="1"/>
    <col min="10770" max="10770" width="13.7109375" style="80" bestFit="1" customWidth="1"/>
    <col min="10771" max="10772" width="9.42578125" style="80" bestFit="1" customWidth="1"/>
    <col min="10773" max="10773" width="12.5703125" style="80" bestFit="1" customWidth="1"/>
    <col min="10774" max="10774" width="12.140625" style="80" bestFit="1" customWidth="1"/>
    <col min="10775" max="10775" width="12.5703125" style="80" bestFit="1" customWidth="1"/>
    <col min="10776" max="11008" width="9.140625" style="80"/>
    <col min="11009" max="11009" width="7" style="80" bestFit="1" customWidth="1"/>
    <col min="11010" max="11010" width="33.140625" style="80" bestFit="1" customWidth="1"/>
    <col min="11011" max="11011" width="9.140625" style="80" bestFit="1" customWidth="1"/>
    <col min="11012" max="11012" width="13.42578125" style="80" bestFit="1" customWidth="1"/>
    <col min="11013" max="11013" width="12.85546875" style="80" bestFit="1" customWidth="1"/>
    <col min="11014" max="11014" width="13.42578125" style="80" bestFit="1" customWidth="1"/>
    <col min="11015" max="11016" width="9.140625" style="80"/>
    <col min="11017" max="11017" width="8.7109375" style="80" bestFit="1" customWidth="1"/>
    <col min="11018" max="11018" width="12.5703125" style="80" bestFit="1" customWidth="1"/>
    <col min="11019" max="11019" width="12.140625" style="80" bestFit="1" customWidth="1"/>
    <col min="11020" max="11020" width="12.5703125" style="80" bestFit="1" customWidth="1"/>
    <col min="11021" max="11021" width="13.42578125" style="80" bestFit="1" customWidth="1"/>
    <col min="11022" max="11022" width="14.140625" style="80" bestFit="1" customWidth="1"/>
    <col min="11023" max="11023" width="7" style="80" customWidth="1"/>
    <col min="11024" max="11024" width="13.7109375" style="80" bestFit="1" customWidth="1"/>
    <col min="11025" max="11025" width="13.28515625" style="80" bestFit="1" customWidth="1"/>
    <col min="11026" max="11026" width="13.7109375" style="80" bestFit="1" customWidth="1"/>
    <col min="11027" max="11028" width="9.42578125" style="80" bestFit="1" customWidth="1"/>
    <col min="11029" max="11029" width="12.5703125" style="80" bestFit="1" customWidth="1"/>
    <col min="11030" max="11030" width="12.140625" style="80" bestFit="1" customWidth="1"/>
    <col min="11031" max="11031" width="12.5703125" style="80" bestFit="1" customWidth="1"/>
    <col min="11032" max="11264" width="9.140625" style="80"/>
    <col min="11265" max="11265" width="7" style="80" bestFit="1" customWidth="1"/>
    <col min="11266" max="11266" width="33.140625" style="80" bestFit="1" customWidth="1"/>
    <col min="11267" max="11267" width="9.140625" style="80" bestFit="1" customWidth="1"/>
    <col min="11268" max="11268" width="13.42578125" style="80" bestFit="1" customWidth="1"/>
    <col min="11269" max="11269" width="12.85546875" style="80" bestFit="1" customWidth="1"/>
    <col min="11270" max="11270" width="13.42578125" style="80" bestFit="1" customWidth="1"/>
    <col min="11271" max="11272" width="9.140625" style="80"/>
    <col min="11273" max="11273" width="8.7109375" style="80" bestFit="1" customWidth="1"/>
    <col min="11274" max="11274" width="12.5703125" style="80" bestFit="1" customWidth="1"/>
    <col min="11275" max="11275" width="12.140625" style="80" bestFit="1" customWidth="1"/>
    <col min="11276" max="11276" width="12.5703125" style="80" bestFit="1" customWidth="1"/>
    <col min="11277" max="11277" width="13.42578125" style="80" bestFit="1" customWidth="1"/>
    <col min="11278" max="11278" width="14.140625" style="80" bestFit="1" customWidth="1"/>
    <col min="11279" max="11279" width="7" style="80" customWidth="1"/>
    <col min="11280" max="11280" width="13.7109375" style="80" bestFit="1" customWidth="1"/>
    <col min="11281" max="11281" width="13.28515625" style="80" bestFit="1" customWidth="1"/>
    <col min="11282" max="11282" width="13.7109375" style="80" bestFit="1" customWidth="1"/>
    <col min="11283" max="11284" width="9.42578125" style="80" bestFit="1" customWidth="1"/>
    <col min="11285" max="11285" width="12.5703125" style="80" bestFit="1" customWidth="1"/>
    <col min="11286" max="11286" width="12.140625" style="80" bestFit="1" customWidth="1"/>
    <col min="11287" max="11287" width="12.5703125" style="80" bestFit="1" customWidth="1"/>
    <col min="11288" max="11520" width="9.140625" style="80"/>
    <col min="11521" max="11521" width="7" style="80" bestFit="1" customWidth="1"/>
    <col min="11522" max="11522" width="33.140625" style="80" bestFit="1" customWidth="1"/>
    <col min="11523" max="11523" width="9.140625" style="80" bestFit="1" customWidth="1"/>
    <col min="11524" max="11524" width="13.42578125" style="80" bestFit="1" customWidth="1"/>
    <col min="11525" max="11525" width="12.85546875" style="80" bestFit="1" customWidth="1"/>
    <col min="11526" max="11526" width="13.42578125" style="80" bestFit="1" customWidth="1"/>
    <col min="11527" max="11528" width="9.140625" style="80"/>
    <col min="11529" max="11529" width="8.7109375" style="80" bestFit="1" customWidth="1"/>
    <col min="11530" max="11530" width="12.5703125" style="80" bestFit="1" customWidth="1"/>
    <col min="11531" max="11531" width="12.140625" style="80" bestFit="1" customWidth="1"/>
    <col min="11532" max="11532" width="12.5703125" style="80" bestFit="1" customWidth="1"/>
    <col min="11533" max="11533" width="13.42578125" style="80" bestFit="1" customWidth="1"/>
    <col min="11534" max="11534" width="14.140625" style="80" bestFit="1" customWidth="1"/>
    <col min="11535" max="11535" width="7" style="80" customWidth="1"/>
    <col min="11536" max="11536" width="13.7109375" style="80" bestFit="1" customWidth="1"/>
    <col min="11537" max="11537" width="13.28515625" style="80" bestFit="1" customWidth="1"/>
    <col min="11538" max="11538" width="13.7109375" style="80" bestFit="1" customWidth="1"/>
    <col min="11539" max="11540" width="9.42578125" style="80" bestFit="1" customWidth="1"/>
    <col min="11541" max="11541" width="12.5703125" style="80" bestFit="1" customWidth="1"/>
    <col min="11542" max="11542" width="12.140625" style="80" bestFit="1" customWidth="1"/>
    <col min="11543" max="11543" width="12.5703125" style="80" bestFit="1" customWidth="1"/>
    <col min="11544" max="11776" width="9.140625" style="80"/>
    <col min="11777" max="11777" width="7" style="80" bestFit="1" customWidth="1"/>
    <col min="11778" max="11778" width="33.140625" style="80" bestFit="1" customWidth="1"/>
    <col min="11779" max="11779" width="9.140625" style="80" bestFit="1" customWidth="1"/>
    <col min="11780" max="11780" width="13.42578125" style="80" bestFit="1" customWidth="1"/>
    <col min="11781" max="11781" width="12.85546875" style="80" bestFit="1" customWidth="1"/>
    <col min="11782" max="11782" width="13.42578125" style="80" bestFit="1" customWidth="1"/>
    <col min="11783" max="11784" width="9.140625" style="80"/>
    <col min="11785" max="11785" width="8.7109375" style="80" bestFit="1" customWidth="1"/>
    <col min="11786" max="11786" width="12.5703125" style="80" bestFit="1" customWidth="1"/>
    <col min="11787" max="11787" width="12.140625" style="80" bestFit="1" customWidth="1"/>
    <col min="11788" max="11788" width="12.5703125" style="80" bestFit="1" customWidth="1"/>
    <col min="11789" max="11789" width="13.42578125" style="80" bestFit="1" customWidth="1"/>
    <col min="11790" max="11790" width="14.140625" style="80" bestFit="1" customWidth="1"/>
    <col min="11791" max="11791" width="7" style="80" customWidth="1"/>
    <col min="11792" max="11792" width="13.7109375" style="80" bestFit="1" customWidth="1"/>
    <col min="11793" max="11793" width="13.28515625" style="80" bestFit="1" customWidth="1"/>
    <col min="11794" max="11794" width="13.7109375" style="80" bestFit="1" customWidth="1"/>
    <col min="11795" max="11796" width="9.42578125" style="80" bestFit="1" customWidth="1"/>
    <col min="11797" max="11797" width="12.5703125" style="80" bestFit="1" customWidth="1"/>
    <col min="11798" max="11798" width="12.140625" style="80" bestFit="1" customWidth="1"/>
    <col min="11799" max="11799" width="12.5703125" style="80" bestFit="1" customWidth="1"/>
    <col min="11800" max="12032" width="9.140625" style="80"/>
    <col min="12033" max="12033" width="7" style="80" bestFit="1" customWidth="1"/>
    <col min="12034" max="12034" width="33.140625" style="80" bestFit="1" customWidth="1"/>
    <col min="12035" max="12035" width="9.140625" style="80" bestFit="1" customWidth="1"/>
    <col min="12036" max="12036" width="13.42578125" style="80" bestFit="1" customWidth="1"/>
    <col min="12037" max="12037" width="12.85546875" style="80" bestFit="1" customWidth="1"/>
    <col min="12038" max="12038" width="13.42578125" style="80" bestFit="1" customWidth="1"/>
    <col min="12039" max="12040" width="9.140625" style="80"/>
    <col min="12041" max="12041" width="8.7109375" style="80" bestFit="1" customWidth="1"/>
    <col min="12042" max="12042" width="12.5703125" style="80" bestFit="1" customWidth="1"/>
    <col min="12043" max="12043" width="12.140625" style="80" bestFit="1" customWidth="1"/>
    <col min="12044" max="12044" width="12.5703125" style="80" bestFit="1" customWidth="1"/>
    <col min="12045" max="12045" width="13.42578125" style="80" bestFit="1" customWidth="1"/>
    <col min="12046" max="12046" width="14.140625" style="80" bestFit="1" customWidth="1"/>
    <col min="12047" max="12047" width="7" style="80" customWidth="1"/>
    <col min="12048" max="12048" width="13.7109375" style="80" bestFit="1" customWidth="1"/>
    <col min="12049" max="12049" width="13.28515625" style="80" bestFit="1" customWidth="1"/>
    <col min="12050" max="12050" width="13.7109375" style="80" bestFit="1" customWidth="1"/>
    <col min="12051" max="12052" width="9.42578125" style="80" bestFit="1" customWidth="1"/>
    <col min="12053" max="12053" width="12.5703125" style="80" bestFit="1" customWidth="1"/>
    <col min="12054" max="12054" width="12.140625" style="80" bestFit="1" customWidth="1"/>
    <col min="12055" max="12055" width="12.5703125" style="80" bestFit="1" customWidth="1"/>
    <col min="12056" max="12288" width="9.140625" style="80"/>
    <col min="12289" max="12289" width="7" style="80" bestFit="1" customWidth="1"/>
    <col min="12290" max="12290" width="33.140625" style="80" bestFit="1" customWidth="1"/>
    <col min="12291" max="12291" width="9.140625" style="80" bestFit="1" customWidth="1"/>
    <col min="12292" max="12292" width="13.42578125" style="80" bestFit="1" customWidth="1"/>
    <col min="12293" max="12293" width="12.85546875" style="80" bestFit="1" customWidth="1"/>
    <col min="12294" max="12294" width="13.42578125" style="80" bestFit="1" customWidth="1"/>
    <col min="12295" max="12296" width="9.140625" style="80"/>
    <col min="12297" max="12297" width="8.7109375" style="80" bestFit="1" customWidth="1"/>
    <col min="12298" max="12298" width="12.5703125" style="80" bestFit="1" customWidth="1"/>
    <col min="12299" max="12299" width="12.140625" style="80" bestFit="1" customWidth="1"/>
    <col min="12300" max="12300" width="12.5703125" style="80" bestFit="1" customWidth="1"/>
    <col min="12301" max="12301" width="13.42578125" style="80" bestFit="1" customWidth="1"/>
    <col min="12302" max="12302" width="14.140625" style="80" bestFit="1" customWidth="1"/>
    <col min="12303" max="12303" width="7" style="80" customWidth="1"/>
    <col min="12304" max="12304" width="13.7109375" style="80" bestFit="1" customWidth="1"/>
    <col min="12305" max="12305" width="13.28515625" style="80" bestFit="1" customWidth="1"/>
    <col min="12306" max="12306" width="13.7109375" style="80" bestFit="1" customWidth="1"/>
    <col min="12307" max="12308" width="9.42578125" style="80" bestFit="1" customWidth="1"/>
    <col min="12309" max="12309" width="12.5703125" style="80" bestFit="1" customWidth="1"/>
    <col min="12310" max="12310" width="12.140625" style="80" bestFit="1" customWidth="1"/>
    <col min="12311" max="12311" width="12.5703125" style="80" bestFit="1" customWidth="1"/>
    <col min="12312" max="12544" width="9.140625" style="80"/>
    <col min="12545" max="12545" width="7" style="80" bestFit="1" customWidth="1"/>
    <col min="12546" max="12546" width="33.140625" style="80" bestFit="1" customWidth="1"/>
    <col min="12547" max="12547" width="9.140625" style="80" bestFit="1" customWidth="1"/>
    <col min="12548" max="12548" width="13.42578125" style="80" bestFit="1" customWidth="1"/>
    <col min="12549" max="12549" width="12.85546875" style="80" bestFit="1" customWidth="1"/>
    <col min="12550" max="12550" width="13.42578125" style="80" bestFit="1" customWidth="1"/>
    <col min="12551" max="12552" width="9.140625" style="80"/>
    <col min="12553" max="12553" width="8.7109375" style="80" bestFit="1" customWidth="1"/>
    <col min="12554" max="12554" width="12.5703125" style="80" bestFit="1" customWidth="1"/>
    <col min="12555" max="12555" width="12.140625" style="80" bestFit="1" customWidth="1"/>
    <col min="12556" max="12556" width="12.5703125" style="80" bestFit="1" customWidth="1"/>
    <col min="12557" max="12557" width="13.42578125" style="80" bestFit="1" customWidth="1"/>
    <col min="12558" max="12558" width="14.140625" style="80" bestFit="1" customWidth="1"/>
    <col min="12559" max="12559" width="7" style="80" customWidth="1"/>
    <col min="12560" max="12560" width="13.7109375" style="80" bestFit="1" customWidth="1"/>
    <col min="12561" max="12561" width="13.28515625" style="80" bestFit="1" customWidth="1"/>
    <col min="12562" max="12562" width="13.7109375" style="80" bestFit="1" customWidth="1"/>
    <col min="12563" max="12564" width="9.42578125" style="80" bestFit="1" customWidth="1"/>
    <col min="12565" max="12565" width="12.5703125" style="80" bestFit="1" customWidth="1"/>
    <col min="12566" max="12566" width="12.140625" style="80" bestFit="1" customWidth="1"/>
    <col min="12567" max="12567" width="12.5703125" style="80" bestFit="1" customWidth="1"/>
    <col min="12568" max="12800" width="9.140625" style="80"/>
    <col min="12801" max="12801" width="7" style="80" bestFit="1" customWidth="1"/>
    <col min="12802" max="12802" width="33.140625" style="80" bestFit="1" customWidth="1"/>
    <col min="12803" max="12803" width="9.140625" style="80" bestFit="1" customWidth="1"/>
    <col min="12804" max="12804" width="13.42578125" style="80" bestFit="1" customWidth="1"/>
    <col min="12805" max="12805" width="12.85546875" style="80" bestFit="1" customWidth="1"/>
    <col min="12806" max="12806" width="13.42578125" style="80" bestFit="1" customWidth="1"/>
    <col min="12807" max="12808" width="9.140625" style="80"/>
    <col min="12809" max="12809" width="8.7109375" style="80" bestFit="1" customWidth="1"/>
    <col min="12810" max="12810" width="12.5703125" style="80" bestFit="1" customWidth="1"/>
    <col min="12811" max="12811" width="12.140625" style="80" bestFit="1" customWidth="1"/>
    <col min="12812" max="12812" width="12.5703125" style="80" bestFit="1" customWidth="1"/>
    <col min="12813" max="12813" width="13.42578125" style="80" bestFit="1" customWidth="1"/>
    <col min="12814" max="12814" width="14.140625" style="80" bestFit="1" customWidth="1"/>
    <col min="12815" max="12815" width="7" style="80" customWidth="1"/>
    <col min="12816" max="12816" width="13.7109375" style="80" bestFit="1" customWidth="1"/>
    <col min="12817" max="12817" width="13.28515625" style="80" bestFit="1" customWidth="1"/>
    <col min="12818" max="12818" width="13.7109375" style="80" bestFit="1" customWidth="1"/>
    <col min="12819" max="12820" width="9.42578125" style="80" bestFit="1" customWidth="1"/>
    <col min="12821" max="12821" width="12.5703125" style="80" bestFit="1" customWidth="1"/>
    <col min="12822" max="12822" width="12.140625" style="80" bestFit="1" customWidth="1"/>
    <col min="12823" max="12823" width="12.5703125" style="80" bestFit="1" customWidth="1"/>
    <col min="12824" max="13056" width="9.140625" style="80"/>
    <col min="13057" max="13057" width="7" style="80" bestFit="1" customWidth="1"/>
    <col min="13058" max="13058" width="33.140625" style="80" bestFit="1" customWidth="1"/>
    <col min="13059" max="13059" width="9.140625" style="80" bestFit="1" customWidth="1"/>
    <col min="13060" max="13060" width="13.42578125" style="80" bestFit="1" customWidth="1"/>
    <col min="13061" max="13061" width="12.85546875" style="80" bestFit="1" customWidth="1"/>
    <col min="13062" max="13062" width="13.42578125" style="80" bestFit="1" customWidth="1"/>
    <col min="13063" max="13064" width="9.140625" style="80"/>
    <col min="13065" max="13065" width="8.7109375" style="80" bestFit="1" customWidth="1"/>
    <col min="13066" max="13066" width="12.5703125" style="80" bestFit="1" customWidth="1"/>
    <col min="13067" max="13067" width="12.140625" style="80" bestFit="1" customWidth="1"/>
    <col min="13068" max="13068" width="12.5703125" style="80" bestFit="1" customWidth="1"/>
    <col min="13069" max="13069" width="13.42578125" style="80" bestFit="1" customWidth="1"/>
    <col min="13070" max="13070" width="14.140625" style="80" bestFit="1" customWidth="1"/>
    <col min="13071" max="13071" width="7" style="80" customWidth="1"/>
    <col min="13072" max="13072" width="13.7109375" style="80" bestFit="1" customWidth="1"/>
    <col min="13073" max="13073" width="13.28515625" style="80" bestFit="1" customWidth="1"/>
    <col min="13074" max="13074" width="13.7109375" style="80" bestFit="1" customWidth="1"/>
    <col min="13075" max="13076" width="9.42578125" style="80" bestFit="1" customWidth="1"/>
    <col min="13077" max="13077" width="12.5703125" style="80" bestFit="1" customWidth="1"/>
    <col min="13078" max="13078" width="12.140625" style="80" bestFit="1" customWidth="1"/>
    <col min="13079" max="13079" width="12.5703125" style="80" bestFit="1" customWidth="1"/>
    <col min="13080" max="13312" width="9.140625" style="80"/>
    <col min="13313" max="13313" width="7" style="80" bestFit="1" customWidth="1"/>
    <col min="13314" max="13314" width="33.140625" style="80" bestFit="1" customWidth="1"/>
    <col min="13315" max="13315" width="9.140625" style="80" bestFit="1" customWidth="1"/>
    <col min="13316" max="13316" width="13.42578125" style="80" bestFit="1" customWidth="1"/>
    <col min="13317" max="13317" width="12.85546875" style="80" bestFit="1" customWidth="1"/>
    <col min="13318" max="13318" width="13.42578125" style="80" bestFit="1" customWidth="1"/>
    <col min="13319" max="13320" width="9.140625" style="80"/>
    <col min="13321" max="13321" width="8.7109375" style="80" bestFit="1" customWidth="1"/>
    <col min="13322" max="13322" width="12.5703125" style="80" bestFit="1" customWidth="1"/>
    <col min="13323" max="13323" width="12.140625" style="80" bestFit="1" customWidth="1"/>
    <col min="13324" max="13324" width="12.5703125" style="80" bestFit="1" customWidth="1"/>
    <col min="13325" max="13325" width="13.42578125" style="80" bestFit="1" customWidth="1"/>
    <col min="13326" max="13326" width="14.140625" style="80" bestFit="1" customWidth="1"/>
    <col min="13327" max="13327" width="7" style="80" customWidth="1"/>
    <col min="13328" max="13328" width="13.7109375" style="80" bestFit="1" customWidth="1"/>
    <col min="13329" max="13329" width="13.28515625" style="80" bestFit="1" customWidth="1"/>
    <col min="13330" max="13330" width="13.7109375" style="80" bestFit="1" customWidth="1"/>
    <col min="13331" max="13332" width="9.42578125" style="80" bestFit="1" customWidth="1"/>
    <col min="13333" max="13333" width="12.5703125" style="80" bestFit="1" customWidth="1"/>
    <col min="13334" max="13334" width="12.140625" style="80" bestFit="1" customWidth="1"/>
    <col min="13335" max="13335" width="12.5703125" style="80" bestFit="1" customWidth="1"/>
    <col min="13336" max="13568" width="9.140625" style="80"/>
    <col min="13569" max="13569" width="7" style="80" bestFit="1" customWidth="1"/>
    <col min="13570" max="13570" width="33.140625" style="80" bestFit="1" customWidth="1"/>
    <col min="13571" max="13571" width="9.140625" style="80" bestFit="1" customWidth="1"/>
    <col min="13572" max="13572" width="13.42578125" style="80" bestFit="1" customWidth="1"/>
    <col min="13573" max="13573" width="12.85546875" style="80" bestFit="1" customWidth="1"/>
    <col min="13574" max="13574" width="13.42578125" style="80" bestFit="1" customWidth="1"/>
    <col min="13575" max="13576" width="9.140625" style="80"/>
    <col min="13577" max="13577" width="8.7109375" style="80" bestFit="1" customWidth="1"/>
    <col min="13578" max="13578" width="12.5703125" style="80" bestFit="1" customWidth="1"/>
    <col min="13579" max="13579" width="12.140625" style="80" bestFit="1" customWidth="1"/>
    <col min="13580" max="13580" width="12.5703125" style="80" bestFit="1" customWidth="1"/>
    <col min="13581" max="13581" width="13.42578125" style="80" bestFit="1" customWidth="1"/>
    <col min="13582" max="13582" width="14.140625" style="80" bestFit="1" customWidth="1"/>
    <col min="13583" max="13583" width="7" style="80" customWidth="1"/>
    <col min="13584" max="13584" width="13.7109375" style="80" bestFit="1" customWidth="1"/>
    <col min="13585" max="13585" width="13.28515625" style="80" bestFit="1" customWidth="1"/>
    <col min="13586" max="13586" width="13.7109375" style="80" bestFit="1" customWidth="1"/>
    <col min="13587" max="13588" width="9.42578125" style="80" bestFit="1" customWidth="1"/>
    <col min="13589" max="13589" width="12.5703125" style="80" bestFit="1" customWidth="1"/>
    <col min="13590" max="13590" width="12.140625" style="80" bestFit="1" customWidth="1"/>
    <col min="13591" max="13591" width="12.5703125" style="80" bestFit="1" customWidth="1"/>
    <col min="13592" max="13824" width="9.140625" style="80"/>
    <col min="13825" max="13825" width="7" style="80" bestFit="1" customWidth="1"/>
    <col min="13826" max="13826" width="33.140625" style="80" bestFit="1" customWidth="1"/>
    <col min="13827" max="13827" width="9.140625" style="80" bestFit="1" customWidth="1"/>
    <col min="13828" max="13828" width="13.42578125" style="80" bestFit="1" customWidth="1"/>
    <col min="13829" max="13829" width="12.85546875" style="80" bestFit="1" customWidth="1"/>
    <col min="13830" max="13830" width="13.42578125" style="80" bestFit="1" customWidth="1"/>
    <col min="13831" max="13832" width="9.140625" style="80"/>
    <col min="13833" max="13833" width="8.7109375" style="80" bestFit="1" customWidth="1"/>
    <col min="13834" max="13834" width="12.5703125" style="80" bestFit="1" customWidth="1"/>
    <col min="13835" max="13835" width="12.140625" style="80" bestFit="1" customWidth="1"/>
    <col min="13836" max="13836" width="12.5703125" style="80" bestFit="1" customWidth="1"/>
    <col min="13837" max="13837" width="13.42578125" style="80" bestFit="1" customWidth="1"/>
    <col min="13838" max="13838" width="14.140625" style="80" bestFit="1" customWidth="1"/>
    <col min="13839" max="13839" width="7" style="80" customWidth="1"/>
    <col min="13840" max="13840" width="13.7109375" style="80" bestFit="1" customWidth="1"/>
    <col min="13841" max="13841" width="13.28515625" style="80" bestFit="1" customWidth="1"/>
    <col min="13842" max="13842" width="13.7109375" style="80" bestFit="1" customWidth="1"/>
    <col min="13843" max="13844" width="9.42578125" style="80" bestFit="1" customWidth="1"/>
    <col min="13845" max="13845" width="12.5703125" style="80" bestFit="1" customWidth="1"/>
    <col min="13846" max="13846" width="12.140625" style="80" bestFit="1" customWidth="1"/>
    <col min="13847" max="13847" width="12.5703125" style="80" bestFit="1" customWidth="1"/>
    <col min="13848" max="14080" width="9.140625" style="80"/>
    <col min="14081" max="14081" width="7" style="80" bestFit="1" customWidth="1"/>
    <col min="14082" max="14082" width="33.140625" style="80" bestFit="1" customWidth="1"/>
    <col min="14083" max="14083" width="9.140625" style="80" bestFit="1" customWidth="1"/>
    <col min="14084" max="14084" width="13.42578125" style="80" bestFit="1" customWidth="1"/>
    <col min="14085" max="14085" width="12.85546875" style="80" bestFit="1" customWidth="1"/>
    <col min="14086" max="14086" width="13.42578125" style="80" bestFit="1" customWidth="1"/>
    <col min="14087" max="14088" width="9.140625" style="80"/>
    <col min="14089" max="14089" width="8.7109375" style="80" bestFit="1" customWidth="1"/>
    <col min="14090" max="14090" width="12.5703125" style="80" bestFit="1" customWidth="1"/>
    <col min="14091" max="14091" width="12.140625" style="80" bestFit="1" customWidth="1"/>
    <col min="14092" max="14092" width="12.5703125" style="80" bestFit="1" customWidth="1"/>
    <col min="14093" max="14093" width="13.42578125" style="80" bestFit="1" customWidth="1"/>
    <col min="14094" max="14094" width="14.140625" style="80" bestFit="1" customWidth="1"/>
    <col min="14095" max="14095" width="7" style="80" customWidth="1"/>
    <col min="14096" max="14096" width="13.7109375" style="80" bestFit="1" customWidth="1"/>
    <col min="14097" max="14097" width="13.28515625" style="80" bestFit="1" customWidth="1"/>
    <col min="14098" max="14098" width="13.7109375" style="80" bestFit="1" customWidth="1"/>
    <col min="14099" max="14100" width="9.42578125" style="80" bestFit="1" customWidth="1"/>
    <col min="14101" max="14101" width="12.5703125" style="80" bestFit="1" customWidth="1"/>
    <col min="14102" max="14102" width="12.140625" style="80" bestFit="1" customWidth="1"/>
    <col min="14103" max="14103" width="12.5703125" style="80" bestFit="1" customWidth="1"/>
    <col min="14104" max="14336" width="9.140625" style="80"/>
    <col min="14337" max="14337" width="7" style="80" bestFit="1" customWidth="1"/>
    <col min="14338" max="14338" width="33.140625" style="80" bestFit="1" customWidth="1"/>
    <col min="14339" max="14339" width="9.140625" style="80" bestFit="1" customWidth="1"/>
    <col min="14340" max="14340" width="13.42578125" style="80" bestFit="1" customWidth="1"/>
    <col min="14341" max="14341" width="12.85546875" style="80" bestFit="1" customWidth="1"/>
    <col min="14342" max="14342" width="13.42578125" style="80" bestFit="1" customWidth="1"/>
    <col min="14343" max="14344" width="9.140625" style="80"/>
    <col min="14345" max="14345" width="8.7109375" style="80" bestFit="1" customWidth="1"/>
    <col min="14346" max="14346" width="12.5703125" style="80" bestFit="1" customWidth="1"/>
    <col min="14347" max="14347" width="12.140625" style="80" bestFit="1" customWidth="1"/>
    <col min="14348" max="14348" width="12.5703125" style="80" bestFit="1" customWidth="1"/>
    <col min="14349" max="14349" width="13.42578125" style="80" bestFit="1" customWidth="1"/>
    <col min="14350" max="14350" width="14.140625" style="80" bestFit="1" customWidth="1"/>
    <col min="14351" max="14351" width="7" style="80" customWidth="1"/>
    <col min="14352" max="14352" width="13.7109375" style="80" bestFit="1" customWidth="1"/>
    <col min="14353" max="14353" width="13.28515625" style="80" bestFit="1" customWidth="1"/>
    <col min="14354" max="14354" width="13.7109375" style="80" bestFit="1" customWidth="1"/>
    <col min="14355" max="14356" width="9.42578125" style="80" bestFit="1" customWidth="1"/>
    <col min="14357" max="14357" width="12.5703125" style="80" bestFit="1" customWidth="1"/>
    <col min="14358" max="14358" width="12.140625" style="80" bestFit="1" customWidth="1"/>
    <col min="14359" max="14359" width="12.5703125" style="80" bestFit="1" customWidth="1"/>
    <col min="14360" max="14592" width="9.140625" style="80"/>
    <col min="14593" max="14593" width="7" style="80" bestFit="1" customWidth="1"/>
    <col min="14594" max="14594" width="33.140625" style="80" bestFit="1" customWidth="1"/>
    <col min="14595" max="14595" width="9.140625" style="80" bestFit="1" customWidth="1"/>
    <col min="14596" max="14596" width="13.42578125" style="80" bestFit="1" customWidth="1"/>
    <col min="14597" max="14597" width="12.85546875" style="80" bestFit="1" customWidth="1"/>
    <col min="14598" max="14598" width="13.42578125" style="80" bestFit="1" customWidth="1"/>
    <col min="14599" max="14600" width="9.140625" style="80"/>
    <col min="14601" max="14601" width="8.7109375" style="80" bestFit="1" customWidth="1"/>
    <col min="14602" max="14602" width="12.5703125" style="80" bestFit="1" customWidth="1"/>
    <col min="14603" max="14603" width="12.140625" style="80" bestFit="1" customWidth="1"/>
    <col min="14604" max="14604" width="12.5703125" style="80" bestFit="1" customWidth="1"/>
    <col min="14605" max="14605" width="13.42578125" style="80" bestFit="1" customWidth="1"/>
    <col min="14606" max="14606" width="14.140625" style="80" bestFit="1" customWidth="1"/>
    <col min="14607" max="14607" width="7" style="80" customWidth="1"/>
    <col min="14608" max="14608" width="13.7109375" style="80" bestFit="1" customWidth="1"/>
    <col min="14609" max="14609" width="13.28515625" style="80" bestFit="1" customWidth="1"/>
    <col min="14610" max="14610" width="13.7109375" style="80" bestFit="1" customWidth="1"/>
    <col min="14611" max="14612" width="9.42578125" style="80" bestFit="1" customWidth="1"/>
    <col min="14613" max="14613" width="12.5703125" style="80" bestFit="1" customWidth="1"/>
    <col min="14614" max="14614" width="12.140625" style="80" bestFit="1" customWidth="1"/>
    <col min="14615" max="14615" width="12.5703125" style="80" bestFit="1" customWidth="1"/>
    <col min="14616" max="14848" width="9.140625" style="80"/>
    <col min="14849" max="14849" width="7" style="80" bestFit="1" customWidth="1"/>
    <col min="14850" max="14850" width="33.140625" style="80" bestFit="1" customWidth="1"/>
    <col min="14851" max="14851" width="9.140625" style="80" bestFit="1" customWidth="1"/>
    <col min="14852" max="14852" width="13.42578125" style="80" bestFit="1" customWidth="1"/>
    <col min="14853" max="14853" width="12.85546875" style="80" bestFit="1" customWidth="1"/>
    <col min="14854" max="14854" width="13.42578125" style="80" bestFit="1" customWidth="1"/>
    <col min="14855" max="14856" width="9.140625" style="80"/>
    <col min="14857" max="14857" width="8.7109375" style="80" bestFit="1" customWidth="1"/>
    <col min="14858" max="14858" width="12.5703125" style="80" bestFit="1" customWidth="1"/>
    <col min="14859" max="14859" width="12.140625" style="80" bestFit="1" customWidth="1"/>
    <col min="14860" max="14860" width="12.5703125" style="80" bestFit="1" customWidth="1"/>
    <col min="14861" max="14861" width="13.42578125" style="80" bestFit="1" customWidth="1"/>
    <col min="14862" max="14862" width="14.140625" style="80" bestFit="1" customWidth="1"/>
    <col min="14863" max="14863" width="7" style="80" customWidth="1"/>
    <col min="14864" max="14864" width="13.7109375" style="80" bestFit="1" customWidth="1"/>
    <col min="14865" max="14865" width="13.28515625" style="80" bestFit="1" customWidth="1"/>
    <col min="14866" max="14866" width="13.7109375" style="80" bestFit="1" customWidth="1"/>
    <col min="14867" max="14868" width="9.42578125" style="80" bestFit="1" customWidth="1"/>
    <col min="14869" max="14869" width="12.5703125" style="80" bestFit="1" customWidth="1"/>
    <col min="14870" max="14870" width="12.140625" style="80" bestFit="1" customWidth="1"/>
    <col min="14871" max="14871" width="12.5703125" style="80" bestFit="1" customWidth="1"/>
    <col min="14872" max="15104" width="9.140625" style="80"/>
    <col min="15105" max="15105" width="7" style="80" bestFit="1" customWidth="1"/>
    <col min="15106" max="15106" width="33.140625" style="80" bestFit="1" customWidth="1"/>
    <col min="15107" max="15107" width="9.140625" style="80" bestFit="1" customWidth="1"/>
    <col min="15108" max="15108" width="13.42578125" style="80" bestFit="1" customWidth="1"/>
    <col min="15109" max="15109" width="12.85546875" style="80" bestFit="1" customWidth="1"/>
    <col min="15110" max="15110" width="13.42578125" style="80" bestFit="1" customWidth="1"/>
    <col min="15111" max="15112" width="9.140625" style="80"/>
    <col min="15113" max="15113" width="8.7109375" style="80" bestFit="1" customWidth="1"/>
    <col min="15114" max="15114" width="12.5703125" style="80" bestFit="1" customWidth="1"/>
    <col min="15115" max="15115" width="12.140625" style="80" bestFit="1" customWidth="1"/>
    <col min="15116" max="15116" width="12.5703125" style="80" bestFit="1" customWidth="1"/>
    <col min="15117" max="15117" width="13.42578125" style="80" bestFit="1" customWidth="1"/>
    <col min="15118" max="15118" width="14.140625" style="80" bestFit="1" customWidth="1"/>
    <col min="15119" max="15119" width="7" style="80" customWidth="1"/>
    <col min="15120" max="15120" width="13.7109375" style="80" bestFit="1" customWidth="1"/>
    <col min="15121" max="15121" width="13.28515625" style="80" bestFit="1" customWidth="1"/>
    <col min="15122" max="15122" width="13.7109375" style="80" bestFit="1" customWidth="1"/>
    <col min="15123" max="15124" width="9.42578125" style="80" bestFit="1" customWidth="1"/>
    <col min="15125" max="15125" width="12.5703125" style="80" bestFit="1" customWidth="1"/>
    <col min="15126" max="15126" width="12.140625" style="80" bestFit="1" customWidth="1"/>
    <col min="15127" max="15127" width="12.5703125" style="80" bestFit="1" customWidth="1"/>
    <col min="15128" max="15360" width="9.140625" style="80"/>
    <col min="15361" max="15361" width="7" style="80" bestFit="1" customWidth="1"/>
    <col min="15362" max="15362" width="33.140625" style="80" bestFit="1" customWidth="1"/>
    <col min="15363" max="15363" width="9.140625" style="80" bestFit="1" customWidth="1"/>
    <col min="15364" max="15364" width="13.42578125" style="80" bestFit="1" customWidth="1"/>
    <col min="15365" max="15365" width="12.85546875" style="80" bestFit="1" customWidth="1"/>
    <col min="15366" max="15366" width="13.42578125" style="80" bestFit="1" customWidth="1"/>
    <col min="15367" max="15368" width="9.140625" style="80"/>
    <col min="15369" max="15369" width="8.7109375" style="80" bestFit="1" customWidth="1"/>
    <col min="15370" max="15370" width="12.5703125" style="80" bestFit="1" customWidth="1"/>
    <col min="15371" max="15371" width="12.140625" style="80" bestFit="1" customWidth="1"/>
    <col min="15372" max="15372" width="12.5703125" style="80" bestFit="1" customWidth="1"/>
    <col min="15373" max="15373" width="13.42578125" style="80" bestFit="1" customWidth="1"/>
    <col min="15374" max="15374" width="14.140625" style="80" bestFit="1" customWidth="1"/>
    <col min="15375" max="15375" width="7" style="80" customWidth="1"/>
    <col min="15376" max="15376" width="13.7109375" style="80" bestFit="1" customWidth="1"/>
    <col min="15377" max="15377" width="13.28515625" style="80" bestFit="1" customWidth="1"/>
    <col min="15378" max="15378" width="13.7109375" style="80" bestFit="1" customWidth="1"/>
    <col min="15379" max="15380" width="9.42578125" style="80" bestFit="1" customWidth="1"/>
    <col min="15381" max="15381" width="12.5703125" style="80" bestFit="1" customWidth="1"/>
    <col min="15382" max="15382" width="12.140625" style="80" bestFit="1" customWidth="1"/>
    <col min="15383" max="15383" width="12.5703125" style="80" bestFit="1" customWidth="1"/>
    <col min="15384" max="15616" width="9.140625" style="80"/>
    <col min="15617" max="15617" width="7" style="80" bestFit="1" customWidth="1"/>
    <col min="15618" max="15618" width="33.140625" style="80" bestFit="1" customWidth="1"/>
    <col min="15619" max="15619" width="9.140625" style="80" bestFit="1" customWidth="1"/>
    <col min="15620" max="15620" width="13.42578125" style="80" bestFit="1" customWidth="1"/>
    <col min="15621" max="15621" width="12.85546875" style="80" bestFit="1" customWidth="1"/>
    <col min="15622" max="15622" width="13.42578125" style="80" bestFit="1" customWidth="1"/>
    <col min="15623" max="15624" width="9.140625" style="80"/>
    <col min="15625" max="15625" width="8.7109375" style="80" bestFit="1" customWidth="1"/>
    <col min="15626" max="15626" width="12.5703125" style="80" bestFit="1" customWidth="1"/>
    <col min="15627" max="15627" width="12.140625" style="80" bestFit="1" customWidth="1"/>
    <col min="15628" max="15628" width="12.5703125" style="80" bestFit="1" customWidth="1"/>
    <col min="15629" max="15629" width="13.42578125" style="80" bestFit="1" customWidth="1"/>
    <col min="15630" max="15630" width="14.140625" style="80" bestFit="1" customWidth="1"/>
    <col min="15631" max="15631" width="7" style="80" customWidth="1"/>
    <col min="15632" max="15632" width="13.7109375" style="80" bestFit="1" customWidth="1"/>
    <col min="15633" max="15633" width="13.28515625" style="80" bestFit="1" customWidth="1"/>
    <col min="15634" max="15634" width="13.7109375" style="80" bestFit="1" customWidth="1"/>
    <col min="15635" max="15636" width="9.42578125" style="80" bestFit="1" customWidth="1"/>
    <col min="15637" max="15637" width="12.5703125" style="80" bestFit="1" customWidth="1"/>
    <col min="15638" max="15638" width="12.140625" style="80" bestFit="1" customWidth="1"/>
    <col min="15639" max="15639" width="12.5703125" style="80" bestFit="1" customWidth="1"/>
    <col min="15640" max="15872" width="9.140625" style="80"/>
    <col min="15873" max="15873" width="7" style="80" bestFit="1" customWidth="1"/>
    <col min="15874" max="15874" width="33.140625" style="80" bestFit="1" customWidth="1"/>
    <col min="15875" max="15875" width="9.140625" style="80" bestFit="1" customWidth="1"/>
    <col min="15876" max="15876" width="13.42578125" style="80" bestFit="1" customWidth="1"/>
    <col min="15877" max="15877" width="12.85546875" style="80" bestFit="1" customWidth="1"/>
    <col min="15878" max="15878" width="13.42578125" style="80" bestFit="1" customWidth="1"/>
    <col min="15879" max="15880" width="9.140625" style="80"/>
    <col min="15881" max="15881" width="8.7109375" style="80" bestFit="1" customWidth="1"/>
    <col min="15882" max="15882" width="12.5703125" style="80" bestFit="1" customWidth="1"/>
    <col min="15883" max="15883" width="12.140625" style="80" bestFit="1" customWidth="1"/>
    <col min="15884" max="15884" width="12.5703125" style="80" bestFit="1" customWidth="1"/>
    <col min="15885" max="15885" width="13.42578125" style="80" bestFit="1" customWidth="1"/>
    <col min="15886" max="15886" width="14.140625" style="80" bestFit="1" customWidth="1"/>
    <col min="15887" max="15887" width="7" style="80" customWidth="1"/>
    <col min="15888" max="15888" width="13.7109375" style="80" bestFit="1" customWidth="1"/>
    <col min="15889" max="15889" width="13.28515625" style="80" bestFit="1" customWidth="1"/>
    <col min="15890" max="15890" width="13.7109375" style="80" bestFit="1" customWidth="1"/>
    <col min="15891" max="15892" width="9.42578125" style="80" bestFit="1" customWidth="1"/>
    <col min="15893" max="15893" width="12.5703125" style="80" bestFit="1" customWidth="1"/>
    <col min="15894" max="15894" width="12.140625" style="80" bestFit="1" customWidth="1"/>
    <col min="15895" max="15895" width="12.5703125" style="80" bestFit="1" customWidth="1"/>
    <col min="15896" max="16128" width="9.140625" style="80"/>
    <col min="16129" max="16129" width="7" style="80" bestFit="1" customWidth="1"/>
    <col min="16130" max="16130" width="33.140625" style="80" bestFit="1" customWidth="1"/>
    <col min="16131" max="16131" width="9.140625" style="80" bestFit="1" customWidth="1"/>
    <col min="16132" max="16132" width="13.42578125" style="80" bestFit="1" customWidth="1"/>
    <col min="16133" max="16133" width="12.85546875" style="80" bestFit="1" customWidth="1"/>
    <col min="16134" max="16134" width="13.42578125" style="80" bestFit="1" customWidth="1"/>
    <col min="16135" max="16136" width="9.140625" style="80"/>
    <col min="16137" max="16137" width="8.7109375" style="80" bestFit="1" customWidth="1"/>
    <col min="16138" max="16138" width="12.5703125" style="80" bestFit="1" customWidth="1"/>
    <col min="16139" max="16139" width="12.140625" style="80" bestFit="1" customWidth="1"/>
    <col min="16140" max="16140" width="12.5703125" style="80" bestFit="1" customWidth="1"/>
    <col min="16141" max="16141" width="13.42578125" style="80" bestFit="1" customWidth="1"/>
    <col min="16142" max="16142" width="14.140625" style="80" bestFit="1" customWidth="1"/>
    <col min="16143" max="16143" width="7" style="80" customWidth="1"/>
    <col min="16144" max="16144" width="13.7109375" style="80" bestFit="1" customWidth="1"/>
    <col min="16145" max="16145" width="13.28515625" style="80" bestFit="1" customWidth="1"/>
    <col min="16146" max="16146" width="13.7109375" style="80" bestFit="1" customWidth="1"/>
    <col min="16147" max="16148" width="9.42578125" style="80" bestFit="1" customWidth="1"/>
    <col min="16149" max="16149" width="12.5703125" style="80" bestFit="1" customWidth="1"/>
    <col min="16150" max="16150" width="12.140625" style="80" bestFit="1" customWidth="1"/>
    <col min="16151" max="16151" width="12.5703125" style="80" bestFit="1" customWidth="1"/>
    <col min="16152" max="16384" width="9.140625" style="80"/>
  </cols>
  <sheetData>
    <row r="1" spans="1:23" x14ac:dyDescent="0.2">
      <c r="A1" s="81" t="s">
        <v>460</v>
      </c>
      <c r="B1" s="81" t="s">
        <v>461</v>
      </c>
      <c r="C1" s="82" t="s">
        <v>462</v>
      </c>
      <c r="D1" s="82" t="s">
        <v>545</v>
      </c>
      <c r="E1" s="82" t="s">
        <v>546</v>
      </c>
      <c r="F1" s="82" t="s">
        <v>547</v>
      </c>
      <c r="G1" s="82" t="s">
        <v>548</v>
      </c>
      <c r="H1" s="82" t="s">
        <v>549</v>
      </c>
      <c r="I1" s="82" t="s">
        <v>468</v>
      </c>
      <c r="J1" s="82" t="s">
        <v>550</v>
      </c>
      <c r="K1" s="82" t="s">
        <v>551</v>
      </c>
      <c r="L1" s="82" t="s">
        <v>552</v>
      </c>
      <c r="M1" s="82" t="s">
        <v>553</v>
      </c>
      <c r="N1" s="82" t="s">
        <v>554</v>
      </c>
      <c r="O1" s="83"/>
      <c r="P1" s="82" t="s">
        <v>474</v>
      </c>
      <c r="Q1" s="82" t="s">
        <v>475</v>
      </c>
      <c r="R1" s="82" t="s">
        <v>476</v>
      </c>
      <c r="S1" s="82" t="s">
        <v>477</v>
      </c>
      <c r="T1" s="82" t="s">
        <v>478</v>
      </c>
      <c r="U1" s="82" t="s">
        <v>479</v>
      </c>
      <c r="V1" s="82" t="s">
        <v>480</v>
      </c>
      <c r="W1" s="82" t="s">
        <v>481</v>
      </c>
    </row>
    <row r="2" spans="1:23" x14ac:dyDescent="0.2">
      <c r="A2" s="81" t="s">
        <v>8</v>
      </c>
      <c r="B2" s="81" t="s">
        <v>482</v>
      </c>
      <c r="C2" s="82">
        <v>8135</v>
      </c>
      <c r="D2" s="82">
        <v>203</v>
      </c>
      <c r="E2" s="82">
        <v>118</v>
      </c>
      <c r="F2" s="82">
        <v>125</v>
      </c>
      <c r="G2" s="82">
        <v>1666</v>
      </c>
      <c r="H2" s="82">
        <v>924</v>
      </c>
      <c r="I2" s="82">
        <v>534</v>
      </c>
      <c r="J2" s="82">
        <v>898</v>
      </c>
      <c r="K2" s="82">
        <v>1724</v>
      </c>
      <c r="L2" s="82">
        <v>1020</v>
      </c>
      <c r="M2" s="82">
        <v>242</v>
      </c>
      <c r="N2" s="82">
        <v>681</v>
      </c>
      <c r="O2" s="83"/>
      <c r="P2" s="82">
        <v>33</v>
      </c>
      <c r="Q2" s="82">
        <v>28</v>
      </c>
      <c r="R2" s="82">
        <v>28</v>
      </c>
      <c r="S2" s="82">
        <v>43</v>
      </c>
      <c r="T2" s="82">
        <v>67</v>
      </c>
      <c r="U2" s="82">
        <v>46</v>
      </c>
      <c r="V2" s="82">
        <v>191</v>
      </c>
      <c r="W2" s="82">
        <v>36</v>
      </c>
    </row>
    <row r="3" spans="1:23" x14ac:dyDescent="0.2">
      <c r="A3" s="81" t="s">
        <v>9</v>
      </c>
      <c r="B3" s="81" t="s">
        <v>483</v>
      </c>
      <c r="C3" s="82">
        <v>16895</v>
      </c>
      <c r="D3" s="82">
        <v>490</v>
      </c>
      <c r="E3" s="82">
        <v>288</v>
      </c>
      <c r="F3" s="82">
        <v>403</v>
      </c>
      <c r="G3" s="82">
        <v>2882</v>
      </c>
      <c r="H3" s="82">
        <v>1724</v>
      </c>
      <c r="I3" s="82">
        <v>1074</v>
      </c>
      <c r="J3" s="82">
        <v>1885</v>
      </c>
      <c r="K3" s="82">
        <v>4197</v>
      </c>
      <c r="L3" s="82">
        <v>2278</v>
      </c>
      <c r="M3" s="82">
        <v>589</v>
      </c>
      <c r="N3" s="82">
        <v>1085</v>
      </c>
      <c r="O3" s="83"/>
      <c r="P3" s="82">
        <v>34</v>
      </c>
      <c r="Q3" s="82">
        <v>29</v>
      </c>
      <c r="R3" s="82">
        <v>26</v>
      </c>
      <c r="S3" s="82">
        <v>57</v>
      </c>
      <c r="T3" s="82">
        <v>106</v>
      </c>
      <c r="U3" s="82">
        <v>15</v>
      </c>
      <c r="V3" s="82">
        <v>126</v>
      </c>
      <c r="W3" s="82">
        <v>17</v>
      </c>
    </row>
    <row r="4" spans="1:23" x14ac:dyDescent="0.2">
      <c r="A4" s="81" t="s">
        <v>10</v>
      </c>
      <c r="B4" s="81" t="s">
        <v>484</v>
      </c>
      <c r="C4" s="82">
        <v>6275</v>
      </c>
      <c r="D4" s="82">
        <v>206</v>
      </c>
      <c r="E4" s="82">
        <v>251</v>
      </c>
      <c r="F4" s="82">
        <v>163</v>
      </c>
      <c r="G4" s="82">
        <v>1142</v>
      </c>
      <c r="H4" s="82">
        <v>737</v>
      </c>
      <c r="I4" s="82">
        <v>422</v>
      </c>
      <c r="J4" s="82">
        <v>585</v>
      </c>
      <c r="K4" s="82">
        <v>1155</v>
      </c>
      <c r="L4" s="82">
        <v>889</v>
      </c>
      <c r="M4" s="82">
        <v>261</v>
      </c>
      <c r="N4" s="82">
        <v>464</v>
      </c>
      <c r="O4" s="83"/>
      <c r="P4" s="82">
        <v>20</v>
      </c>
      <c r="Q4" s="82">
        <v>20</v>
      </c>
      <c r="R4" s="82">
        <v>18</v>
      </c>
      <c r="S4" s="82">
        <v>26</v>
      </c>
      <c r="T4" s="82">
        <v>36</v>
      </c>
      <c r="U4" s="82">
        <v>7</v>
      </c>
      <c r="V4" s="82">
        <v>78</v>
      </c>
      <c r="W4" s="82">
        <v>12</v>
      </c>
    </row>
    <row r="5" spans="1:23" x14ac:dyDescent="0.2">
      <c r="A5" s="81" t="s">
        <v>11</v>
      </c>
      <c r="B5" s="81" t="s">
        <v>485</v>
      </c>
      <c r="C5" s="82">
        <v>31807</v>
      </c>
      <c r="D5" s="82">
        <v>461</v>
      </c>
      <c r="E5" s="82">
        <v>664</v>
      </c>
      <c r="F5" s="82">
        <v>756</v>
      </c>
      <c r="G5" s="82">
        <v>7454</v>
      </c>
      <c r="H5" s="82">
        <v>4188</v>
      </c>
      <c r="I5" s="82">
        <v>2850</v>
      </c>
      <c r="J5" s="82">
        <v>4343</v>
      </c>
      <c r="K5" s="82">
        <v>6417</v>
      </c>
      <c r="L5" s="82">
        <v>3266</v>
      </c>
      <c r="M5" s="82">
        <v>367</v>
      </c>
      <c r="N5" s="82">
        <v>1041</v>
      </c>
      <c r="O5" s="83"/>
      <c r="P5" s="82">
        <v>211</v>
      </c>
      <c r="Q5" s="82">
        <v>210</v>
      </c>
      <c r="R5" s="82">
        <v>188</v>
      </c>
      <c r="S5" s="82">
        <v>46</v>
      </c>
      <c r="T5" s="82">
        <v>104</v>
      </c>
      <c r="U5" s="82">
        <v>724</v>
      </c>
      <c r="V5" s="82">
        <v>1559</v>
      </c>
      <c r="W5" s="82">
        <v>283</v>
      </c>
    </row>
    <row r="6" spans="1:23" x14ac:dyDescent="0.2">
      <c r="A6" s="81" t="s">
        <v>12</v>
      </c>
      <c r="B6" s="81" t="s">
        <v>486</v>
      </c>
      <c r="C6" s="82">
        <v>6204</v>
      </c>
      <c r="D6" s="82">
        <v>139</v>
      </c>
      <c r="E6" s="82">
        <v>152</v>
      </c>
      <c r="F6" s="82">
        <v>198</v>
      </c>
      <c r="G6" s="82">
        <v>1240</v>
      </c>
      <c r="H6" s="82">
        <v>732</v>
      </c>
      <c r="I6" s="82">
        <v>466</v>
      </c>
      <c r="J6" s="82">
        <v>606</v>
      </c>
      <c r="K6" s="82">
        <v>1145</v>
      </c>
      <c r="L6" s="82">
        <v>965</v>
      </c>
      <c r="M6" s="82">
        <v>131</v>
      </c>
      <c r="N6" s="82">
        <v>430</v>
      </c>
      <c r="O6" s="83"/>
      <c r="P6" s="82">
        <v>24</v>
      </c>
      <c r="Q6" s="82">
        <v>31</v>
      </c>
      <c r="R6" s="82">
        <v>37</v>
      </c>
      <c r="S6" s="82">
        <v>19</v>
      </c>
      <c r="T6" s="82">
        <v>27</v>
      </c>
      <c r="U6" s="82">
        <v>14</v>
      </c>
      <c r="V6" s="82">
        <v>97</v>
      </c>
      <c r="W6" s="82">
        <v>46</v>
      </c>
    </row>
    <row r="7" spans="1:23" x14ac:dyDescent="0.2">
      <c r="A7" s="81" t="s">
        <v>13</v>
      </c>
      <c r="B7" s="81" t="s">
        <v>487</v>
      </c>
      <c r="C7" s="82">
        <v>2597</v>
      </c>
      <c r="D7" s="82">
        <v>75</v>
      </c>
      <c r="E7" s="82">
        <v>79</v>
      </c>
      <c r="F7" s="82">
        <v>83</v>
      </c>
      <c r="G7" s="82">
        <v>549</v>
      </c>
      <c r="H7" s="82">
        <v>300</v>
      </c>
      <c r="I7" s="82">
        <v>193</v>
      </c>
      <c r="J7" s="82">
        <v>295</v>
      </c>
      <c r="K7" s="82">
        <v>455</v>
      </c>
      <c r="L7" s="82">
        <v>363</v>
      </c>
      <c r="M7" s="82">
        <v>57</v>
      </c>
      <c r="N7" s="82">
        <v>148</v>
      </c>
      <c r="O7" s="83"/>
      <c r="P7" s="82">
        <v>8</v>
      </c>
      <c r="Q7" s="82">
        <v>8</v>
      </c>
      <c r="R7" s="82">
        <v>6</v>
      </c>
      <c r="S7" s="82">
        <v>2</v>
      </c>
      <c r="T7" s="82">
        <v>5</v>
      </c>
      <c r="U7" s="82">
        <v>8</v>
      </c>
      <c r="V7" s="82">
        <v>37</v>
      </c>
      <c r="W7" s="82">
        <v>1</v>
      </c>
    </row>
    <row r="8" spans="1:23" x14ac:dyDescent="0.2">
      <c r="A8" s="81" t="s">
        <v>14</v>
      </c>
      <c r="B8" s="81" t="s">
        <v>488</v>
      </c>
      <c r="C8" s="82">
        <v>15846</v>
      </c>
      <c r="D8" s="82">
        <v>652</v>
      </c>
      <c r="E8" s="82">
        <v>261</v>
      </c>
      <c r="F8" s="82">
        <v>273</v>
      </c>
      <c r="G8" s="82">
        <v>3063</v>
      </c>
      <c r="H8" s="82">
        <v>1753</v>
      </c>
      <c r="I8" s="82">
        <v>1138</v>
      </c>
      <c r="J8" s="82">
        <v>1524</v>
      </c>
      <c r="K8" s="82">
        <v>3166</v>
      </c>
      <c r="L8" s="82">
        <v>2747</v>
      </c>
      <c r="M8" s="82">
        <v>319</v>
      </c>
      <c r="N8" s="82">
        <v>950</v>
      </c>
      <c r="O8" s="83"/>
      <c r="P8" s="82">
        <v>93</v>
      </c>
      <c r="Q8" s="82">
        <v>170</v>
      </c>
      <c r="R8" s="82">
        <v>166</v>
      </c>
      <c r="S8" s="82">
        <v>40</v>
      </c>
      <c r="T8" s="82">
        <v>77</v>
      </c>
      <c r="U8" s="82">
        <v>55</v>
      </c>
      <c r="V8" s="82">
        <v>378</v>
      </c>
      <c r="W8" s="82">
        <v>103</v>
      </c>
    </row>
    <row r="9" spans="1:23" x14ac:dyDescent="0.2">
      <c r="A9" s="81" t="s">
        <v>15</v>
      </c>
      <c r="B9" s="81" t="s">
        <v>489</v>
      </c>
      <c r="C9" s="82">
        <v>13097</v>
      </c>
      <c r="D9" s="82">
        <v>132</v>
      </c>
      <c r="E9" s="82">
        <v>98</v>
      </c>
      <c r="F9" s="82">
        <v>73</v>
      </c>
      <c r="G9" s="82">
        <v>2724</v>
      </c>
      <c r="H9" s="82">
        <v>1750</v>
      </c>
      <c r="I9" s="82">
        <v>815</v>
      </c>
      <c r="J9" s="82">
        <v>1478</v>
      </c>
      <c r="K9" s="82">
        <v>2216</v>
      </c>
      <c r="L9" s="82">
        <v>1931</v>
      </c>
      <c r="M9" s="82">
        <v>348</v>
      </c>
      <c r="N9" s="82">
        <v>1532</v>
      </c>
      <c r="O9" s="83"/>
      <c r="P9" s="82">
        <v>58</v>
      </c>
      <c r="Q9" s="82">
        <v>43</v>
      </c>
      <c r="R9" s="82">
        <v>41</v>
      </c>
      <c r="S9" s="82">
        <v>73</v>
      </c>
      <c r="T9" s="82">
        <v>138</v>
      </c>
      <c r="U9" s="82">
        <v>63</v>
      </c>
      <c r="V9" s="82">
        <v>253</v>
      </c>
      <c r="W9" s="82">
        <v>88</v>
      </c>
    </row>
    <row r="10" spans="1:23" x14ac:dyDescent="0.2">
      <c r="A10" s="81" t="s">
        <v>16</v>
      </c>
      <c r="B10" s="81" t="s">
        <v>490</v>
      </c>
      <c r="C10" s="82">
        <v>2142</v>
      </c>
      <c r="D10" s="82">
        <v>42</v>
      </c>
      <c r="E10" s="82">
        <v>53</v>
      </c>
      <c r="F10" s="82">
        <v>95</v>
      </c>
      <c r="G10" s="82">
        <v>434</v>
      </c>
      <c r="H10" s="82">
        <v>231</v>
      </c>
      <c r="I10" s="82">
        <v>136</v>
      </c>
      <c r="J10" s="82">
        <v>333</v>
      </c>
      <c r="K10" s="82">
        <v>355</v>
      </c>
      <c r="L10" s="82">
        <v>319</v>
      </c>
      <c r="M10" s="82">
        <v>50</v>
      </c>
      <c r="N10" s="82">
        <v>94</v>
      </c>
      <c r="O10" s="83"/>
      <c r="P10" s="82">
        <v>4</v>
      </c>
      <c r="Q10" s="82">
        <v>2</v>
      </c>
      <c r="R10" s="82">
        <v>3</v>
      </c>
      <c r="S10" s="82">
        <v>2</v>
      </c>
      <c r="T10" s="82">
        <v>1</v>
      </c>
      <c r="U10" s="82">
        <v>7</v>
      </c>
      <c r="V10" s="82">
        <v>18</v>
      </c>
      <c r="W10" s="82">
        <v>5</v>
      </c>
    </row>
    <row r="11" spans="1:23" x14ac:dyDescent="0.2">
      <c r="A11" s="81" t="s">
        <v>17</v>
      </c>
      <c r="B11" s="81" t="s">
        <v>491</v>
      </c>
      <c r="C11" s="82">
        <v>7891</v>
      </c>
      <c r="D11" s="82">
        <v>258</v>
      </c>
      <c r="E11" s="82">
        <v>126</v>
      </c>
      <c r="F11" s="82">
        <v>131</v>
      </c>
      <c r="G11" s="82">
        <v>1584</v>
      </c>
      <c r="H11" s="82">
        <v>1006</v>
      </c>
      <c r="I11" s="82">
        <v>487</v>
      </c>
      <c r="J11" s="82">
        <v>842</v>
      </c>
      <c r="K11" s="82">
        <v>1534</v>
      </c>
      <c r="L11" s="82">
        <v>1064</v>
      </c>
      <c r="M11" s="82">
        <v>330</v>
      </c>
      <c r="N11" s="82">
        <v>529</v>
      </c>
      <c r="O11" s="83"/>
      <c r="P11" s="82">
        <v>10</v>
      </c>
      <c r="Q11" s="82">
        <v>6</v>
      </c>
      <c r="R11" s="82">
        <v>11</v>
      </c>
      <c r="S11" s="82">
        <v>15</v>
      </c>
      <c r="T11" s="82">
        <v>34</v>
      </c>
      <c r="U11" s="82">
        <v>15</v>
      </c>
      <c r="V11" s="82">
        <v>86</v>
      </c>
      <c r="W11" s="82">
        <v>5</v>
      </c>
    </row>
    <row r="12" spans="1:23" x14ac:dyDescent="0.2">
      <c r="A12" s="81" t="s">
        <v>18</v>
      </c>
      <c r="B12" s="81" t="s">
        <v>492</v>
      </c>
      <c r="C12" s="82">
        <v>11950</v>
      </c>
      <c r="D12" s="82">
        <v>194</v>
      </c>
      <c r="E12" s="82">
        <v>243</v>
      </c>
      <c r="F12" s="82">
        <v>201</v>
      </c>
      <c r="G12" s="82">
        <v>2503</v>
      </c>
      <c r="H12" s="82">
        <v>1440</v>
      </c>
      <c r="I12" s="82">
        <v>829</v>
      </c>
      <c r="J12" s="82">
        <v>1314</v>
      </c>
      <c r="K12" s="82">
        <v>1903</v>
      </c>
      <c r="L12" s="82">
        <v>1506</v>
      </c>
      <c r="M12" s="82">
        <v>550</v>
      </c>
      <c r="N12" s="82">
        <v>1267</v>
      </c>
      <c r="O12" s="83"/>
      <c r="P12" s="82">
        <v>37</v>
      </c>
      <c r="Q12" s="82">
        <v>36</v>
      </c>
      <c r="R12" s="82">
        <v>41</v>
      </c>
      <c r="S12" s="82">
        <v>39</v>
      </c>
      <c r="T12" s="82">
        <v>76</v>
      </c>
      <c r="U12" s="82">
        <v>44</v>
      </c>
      <c r="V12" s="82">
        <v>144</v>
      </c>
      <c r="W12" s="82">
        <v>32</v>
      </c>
    </row>
    <row r="13" spans="1:23" x14ac:dyDescent="0.2">
      <c r="A13" s="81" t="s">
        <v>19</v>
      </c>
      <c r="B13" s="81" t="s">
        <v>493</v>
      </c>
      <c r="C13" s="82">
        <v>7697</v>
      </c>
      <c r="D13" s="82">
        <v>141</v>
      </c>
      <c r="E13" s="82">
        <v>125</v>
      </c>
      <c r="F13" s="82">
        <v>134</v>
      </c>
      <c r="G13" s="82">
        <v>1507</v>
      </c>
      <c r="H13" s="82">
        <v>878</v>
      </c>
      <c r="I13" s="82">
        <v>522</v>
      </c>
      <c r="J13" s="82">
        <v>971</v>
      </c>
      <c r="K13" s="82">
        <v>1442</v>
      </c>
      <c r="L13" s="82">
        <v>1340</v>
      </c>
      <c r="M13" s="82">
        <v>97</v>
      </c>
      <c r="N13" s="82">
        <v>540</v>
      </c>
      <c r="O13" s="83"/>
      <c r="P13" s="82">
        <v>37</v>
      </c>
      <c r="Q13" s="82">
        <v>37</v>
      </c>
      <c r="R13" s="82">
        <v>34</v>
      </c>
      <c r="S13" s="82">
        <v>15</v>
      </c>
      <c r="T13" s="82">
        <v>30</v>
      </c>
      <c r="U13" s="82">
        <v>42</v>
      </c>
      <c r="V13" s="82">
        <v>86</v>
      </c>
      <c r="W13" s="82">
        <v>33</v>
      </c>
    </row>
    <row r="14" spans="1:23" x14ac:dyDescent="0.2">
      <c r="A14" s="81" t="s">
        <v>20</v>
      </c>
      <c r="B14" s="81" t="s">
        <v>494</v>
      </c>
      <c r="C14" s="82">
        <v>5915</v>
      </c>
      <c r="D14" s="82">
        <v>110</v>
      </c>
      <c r="E14" s="82">
        <v>121</v>
      </c>
      <c r="F14" s="82">
        <v>118</v>
      </c>
      <c r="G14" s="82">
        <v>1110</v>
      </c>
      <c r="H14" s="82">
        <v>604</v>
      </c>
      <c r="I14" s="82">
        <v>518</v>
      </c>
      <c r="J14" s="82">
        <v>724</v>
      </c>
      <c r="K14" s="82">
        <v>1215</v>
      </c>
      <c r="L14" s="82">
        <v>908</v>
      </c>
      <c r="M14" s="82">
        <v>143</v>
      </c>
      <c r="N14" s="82">
        <v>344</v>
      </c>
      <c r="O14" s="83"/>
      <c r="P14" s="82">
        <v>13</v>
      </c>
      <c r="Q14" s="82">
        <v>29</v>
      </c>
      <c r="R14" s="82">
        <v>26</v>
      </c>
      <c r="S14" s="82">
        <v>13</v>
      </c>
      <c r="T14" s="82">
        <v>25</v>
      </c>
      <c r="U14" s="82">
        <v>21</v>
      </c>
      <c r="V14" s="82">
        <v>103</v>
      </c>
      <c r="W14" s="82">
        <v>38</v>
      </c>
    </row>
    <row r="15" spans="1:23" x14ac:dyDescent="0.2">
      <c r="A15" s="81" t="s">
        <v>21</v>
      </c>
      <c r="B15" s="81" t="s">
        <v>495</v>
      </c>
      <c r="C15" s="82">
        <v>9209</v>
      </c>
      <c r="D15" s="82">
        <v>170</v>
      </c>
      <c r="E15" s="82">
        <v>246</v>
      </c>
      <c r="F15" s="82">
        <v>272</v>
      </c>
      <c r="G15" s="82">
        <v>1853</v>
      </c>
      <c r="H15" s="82">
        <v>1187</v>
      </c>
      <c r="I15" s="82">
        <v>621</v>
      </c>
      <c r="J15" s="82">
        <v>860</v>
      </c>
      <c r="K15" s="82">
        <v>1355</v>
      </c>
      <c r="L15" s="82">
        <v>1278</v>
      </c>
      <c r="M15" s="82">
        <v>393</v>
      </c>
      <c r="N15" s="82">
        <v>974</v>
      </c>
      <c r="O15" s="83"/>
      <c r="P15" s="82">
        <v>23</v>
      </c>
      <c r="Q15" s="82">
        <v>34</v>
      </c>
      <c r="R15" s="82">
        <v>29</v>
      </c>
      <c r="S15" s="82">
        <v>24</v>
      </c>
      <c r="T15" s="82">
        <v>49</v>
      </c>
      <c r="U15" s="82">
        <v>27</v>
      </c>
      <c r="V15" s="82">
        <v>93</v>
      </c>
      <c r="W15" s="82">
        <v>32</v>
      </c>
    </row>
    <row r="16" spans="1:23" x14ac:dyDescent="0.2">
      <c r="A16" s="81" t="s">
        <v>22</v>
      </c>
      <c r="B16" s="81" t="s">
        <v>496</v>
      </c>
      <c r="C16" s="82">
        <v>12287</v>
      </c>
      <c r="D16" s="82">
        <v>483</v>
      </c>
      <c r="E16" s="82">
        <v>502</v>
      </c>
      <c r="F16" s="82">
        <v>426</v>
      </c>
      <c r="G16" s="82">
        <v>2199</v>
      </c>
      <c r="H16" s="82">
        <v>1467</v>
      </c>
      <c r="I16" s="82">
        <v>696</v>
      </c>
      <c r="J16" s="82">
        <v>1624</v>
      </c>
      <c r="K16" s="82">
        <v>1794</v>
      </c>
      <c r="L16" s="82">
        <v>1794</v>
      </c>
      <c r="M16" s="82">
        <v>423</v>
      </c>
      <c r="N16" s="82">
        <v>879</v>
      </c>
      <c r="O16" s="83"/>
      <c r="P16" s="82">
        <v>22</v>
      </c>
      <c r="Q16" s="82">
        <v>22</v>
      </c>
      <c r="R16" s="82">
        <v>21</v>
      </c>
      <c r="S16" s="82">
        <v>64</v>
      </c>
      <c r="T16" s="82">
        <v>96</v>
      </c>
      <c r="U16" s="82">
        <v>18</v>
      </c>
      <c r="V16" s="82">
        <v>1</v>
      </c>
      <c r="W16" s="82">
        <v>1</v>
      </c>
    </row>
    <row r="17" spans="1:23" x14ac:dyDescent="0.2">
      <c r="A17" s="81" t="s">
        <v>23</v>
      </c>
      <c r="B17" s="81" t="s">
        <v>497</v>
      </c>
      <c r="C17" s="82">
        <v>8240</v>
      </c>
      <c r="D17" s="82">
        <v>128</v>
      </c>
      <c r="E17" s="82">
        <v>142</v>
      </c>
      <c r="F17" s="82">
        <v>150</v>
      </c>
      <c r="G17" s="82">
        <v>2093</v>
      </c>
      <c r="H17" s="82">
        <v>1191</v>
      </c>
      <c r="I17" s="82">
        <v>377</v>
      </c>
      <c r="J17" s="82">
        <v>612</v>
      </c>
      <c r="K17" s="82">
        <v>881</v>
      </c>
      <c r="L17" s="82">
        <v>1182</v>
      </c>
      <c r="M17" s="82">
        <v>423</v>
      </c>
      <c r="N17" s="82">
        <v>1061</v>
      </c>
      <c r="O17" s="83"/>
      <c r="P17" s="82">
        <v>24</v>
      </c>
      <c r="Q17" s="82">
        <v>32</v>
      </c>
      <c r="R17" s="82">
        <v>28</v>
      </c>
      <c r="S17" s="82">
        <v>37</v>
      </c>
      <c r="T17" s="82">
        <v>62</v>
      </c>
      <c r="U17" s="82">
        <v>36</v>
      </c>
      <c r="V17" s="82">
        <v>45</v>
      </c>
      <c r="W17" s="82">
        <v>21</v>
      </c>
    </row>
    <row r="18" spans="1:23" x14ac:dyDescent="0.2">
      <c r="A18" s="81" t="s">
        <v>24</v>
      </c>
      <c r="B18" s="81" t="s">
        <v>498</v>
      </c>
      <c r="C18" s="82">
        <v>12413</v>
      </c>
      <c r="D18" s="82">
        <v>319</v>
      </c>
      <c r="E18" s="82">
        <v>235</v>
      </c>
      <c r="F18" s="82">
        <v>315</v>
      </c>
      <c r="G18" s="82">
        <v>2434</v>
      </c>
      <c r="H18" s="82">
        <v>1674</v>
      </c>
      <c r="I18" s="82">
        <v>836</v>
      </c>
      <c r="J18" s="82">
        <v>1084</v>
      </c>
      <c r="K18" s="82">
        <v>2125</v>
      </c>
      <c r="L18" s="82">
        <v>1776</v>
      </c>
      <c r="M18" s="82">
        <v>376</v>
      </c>
      <c r="N18" s="82">
        <v>1239</v>
      </c>
      <c r="O18" s="83"/>
      <c r="P18" s="82">
        <v>45</v>
      </c>
      <c r="Q18" s="82">
        <v>49</v>
      </c>
      <c r="R18" s="82">
        <v>45</v>
      </c>
      <c r="S18" s="82">
        <v>31</v>
      </c>
      <c r="T18" s="82">
        <v>76</v>
      </c>
      <c r="U18" s="82">
        <v>8</v>
      </c>
      <c r="V18" s="82">
        <v>238</v>
      </c>
      <c r="W18" s="82">
        <v>80</v>
      </c>
    </row>
    <row r="19" spans="1:23" x14ac:dyDescent="0.2">
      <c r="A19" s="81" t="s">
        <v>25</v>
      </c>
      <c r="B19" s="81" t="s">
        <v>499</v>
      </c>
      <c r="C19" s="82">
        <v>17196</v>
      </c>
      <c r="D19" s="82">
        <v>501</v>
      </c>
      <c r="E19" s="82">
        <v>557</v>
      </c>
      <c r="F19" s="82">
        <v>511</v>
      </c>
      <c r="G19" s="82">
        <v>3430</v>
      </c>
      <c r="H19" s="82">
        <v>2100</v>
      </c>
      <c r="I19" s="82">
        <v>1272</v>
      </c>
      <c r="J19" s="82">
        <v>1636</v>
      </c>
      <c r="K19" s="82">
        <v>2531</v>
      </c>
      <c r="L19" s="82">
        <v>2418</v>
      </c>
      <c r="M19" s="82">
        <v>662</v>
      </c>
      <c r="N19" s="82">
        <v>1578</v>
      </c>
      <c r="O19" s="83"/>
      <c r="P19" s="82">
        <v>46</v>
      </c>
      <c r="Q19" s="82">
        <v>54</v>
      </c>
      <c r="R19" s="82">
        <v>43</v>
      </c>
      <c r="S19" s="82">
        <v>42</v>
      </c>
      <c r="T19" s="82">
        <v>71</v>
      </c>
      <c r="U19" s="82">
        <v>44</v>
      </c>
      <c r="V19" s="82">
        <v>137</v>
      </c>
      <c r="W19" s="82">
        <v>44</v>
      </c>
    </row>
    <row r="20" spans="1:23" x14ac:dyDescent="0.2">
      <c r="A20" s="81" t="s">
        <v>26</v>
      </c>
      <c r="B20" s="81" t="s">
        <v>500</v>
      </c>
      <c r="C20" s="82">
        <v>6732</v>
      </c>
      <c r="D20" s="82">
        <v>238</v>
      </c>
      <c r="E20" s="82">
        <v>131</v>
      </c>
      <c r="F20" s="82">
        <v>90</v>
      </c>
      <c r="G20" s="82">
        <v>1461</v>
      </c>
      <c r="H20" s="82">
        <v>869</v>
      </c>
      <c r="I20" s="82">
        <v>446</v>
      </c>
      <c r="J20" s="82">
        <v>684</v>
      </c>
      <c r="K20" s="82">
        <v>1056</v>
      </c>
      <c r="L20" s="82">
        <v>967</v>
      </c>
      <c r="M20" s="82">
        <v>251</v>
      </c>
      <c r="N20" s="82">
        <v>539</v>
      </c>
      <c r="O20" s="83"/>
      <c r="P20" s="82">
        <v>13</v>
      </c>
      <c r="Q20" s="82">
        <v>16</v>
      </c>
      <c r="R20" s="82">
        <v>18</v>
      </c>
      <c r="S20" s="82">
        <v>27</v>
      </c>
      <c r="T20" s="82">
        <v>58</v>
      </c>
      <c r="U20" s="82">
        <v>16</v>
      </c>
      <c r="V20" s="82">
        <v>81</v>
      </c>
      <c r="W20" s="82">
        <v>3</v>
      </c>
    </row>
    <row r="21" spans="1:23" x14ac:dyDescent="0.2">
      <c r="A21" s="81" t="s">
        <v>27</v>
      </c>
      <c r="B21" s="81" t="s">
        <v>501</v>
      </c>
      <c r="C21" s="82">
        <v>3605</v>
      </c>
      <c r="D21" s="82">
        <v>72</v>
      </c>
      <c r="E21" s="82">
        <v>94</v>
      </c>
      <c r="F21" s="82">
        <v>105</v>
      </c>
      <c r="G21" s="82">
        <v>814</v>
      </c>
      <c r="H21" s="82">
        <v>552</v>
      </c>
      <c r="I21" s="82">
        <v>204</v>
      </c>
      <c r="J21" s="82">
        <v>300</v>
      </c>
      <c r="K21" s="82">
        <v>547</v>
      </c>
      <c r="L21" s="82">
        <v>458</v>
      </c>
      <c r="M21" s="82">
        <v>228</v>
      </c>
      <c r="N21" s="82">
        <v>231</v>
      </c>
      <c r="O21" s="83"/>
      <c r="P21" s="82">
        <v>15</v>
      </c>
      <c r="Q21" s="82">
        <v>23</v>
      </c>
      <c r="R21" s="82">
        <v>16</v>
      </c>
      <c r="S21" s="82">
        <v>13</v>
      </c>
      <c r="T21" s="82">
        <v>11</v>
      </c>
      <c r="U21" s="82">
        <v>11</v>
      </c>
      <c r="V21" s="82">
        <v>61</v>
      </c>
      <c r="W21" s="82">
        <v>10</v>
      </c>
    </row>
    <row r="22" spans="1:23" x14ac:dyDescent="0.2">
      <c r="A22" s="81" t="s">
        <v>28</v>
      </c>
      <c r="B22" s="81" t="s">
        <v>502</v>
      </c>
      <c r="C22" s="82">
        <v>9886</v>
      </c>
      <c r="D22" s="82">
        <v>394</v>
      </c>
      <c r="E22" s="82">
        <v>345</v>
      </c>
      <c r="F22" s="82">
        <v>393</v>
      </c>
      <c r="G22" s="82">
        <v>1896</v>
      </c>
      <c r="H22" s="82">
        <v>1231</v>
      </c>
      <c r="I22" s="82">
        <v>627</v>
      </c>
      <c r="J22" s="82">
        <v>1079</v>
      </c>
      <c r="K22" s="82">
        <v>1620</v>
      </c>
      <c r="L22" s="82">
        <v>1295</v>
      </c>
      <c r="M22" s="82">
        <v>263</v>
      </c>
      <c r="N22" s="82">
        <v>743</v>
      </c>
      <c r="O22" s="83"/>
      <c r="P22" s="82">
        <v>31</v>
      </c>
      <c r="Q22" s="82">
        <v>38</v>
      </c>
      <c r="R22" s="82">
        <v>34</v>
      </c>
      <c r="S22" s="82">
        <v>15</v>
      </c>
      <c r="T22" s="82">
        <v>49</v>
      </c>
      <c r="U22" s="82">
        <v>24</v>
      </c>
      <c r="V22" s="82">
        <v>102</v>
      </c>
      <c r="W22" s="82">
        <v>25</v>
      </c>
    </row>
    <row r="23" spans="1:23" x14ac:dyDescent="0.2">
      <c r="A23" s="81" t="s">
        <v>29</v>
      </c>
      <c r="B23" s="81" t="s">
        <v>503</v>
      </c>
      <c r="C23" s="82">
        <v>3324</v>
      </c>
      <c r="D23" s="82">
        <v>83</v>
      </c>
      <c r="E23" s="82">
        <v>84</v>
      </c>
      <c r="F23" s="82">
        <v>103</v>
      </c>
      <c r="G23" s="82">
        <v>775</v>
      </c>
      <c r="H23" s="82">
        <v>386</v>
      </c>
      <c r="I23" s="82">
        <v>244</v>
      </c>
      <c r="J23" s="82">
        <v>335</v>
      </c>
      <c r="K23" s="82">
        <v>624</v>
      </c>
      <c r="L23" s="82">
        <v>490</v>
      </c>
      <c r="M23" s="82">
        <v>77</v>
      </c>
      <c r="N23" s="82">
        <v>123</v>
      </c>
      <c r="O23" s="83"/>
      <c r="P23" s="82">
        <v>15</v>
      </c>
      <c r="Q23" s="82">
        <v>22</v>
      </c>
      <c r="R23" s="82">
        <v>21</v>
      </c>
      <c r="S23" s="82">
        <v>1</v>
      </c>
      <c r="T23" s="82">
        <v>3</v>
      </c>
      <c r="U23" s="82">
        <v>4</v>
      </c>
      <c r="V23" s="82">
        <v>41</v>
      </c>
      <c r="W23" s="82">
        <v>13</v>
      </c>
    </row>
    <row r="24" spans="1:23" x14ac:dyDescent="0.2">
      <c r="A24" s="81" t="s">
        <v>30</v>
      </c>
      <c r="B24" s="81" t="s">
        <v>504</v>
      </c>
      <c r="C24" s="82">
        <v>78010</v>
      </c>
      <c r="D24" s="82">
        <v>2039</v>
      </c>
      <c r="E24" s="82">
        <v>2462</v>
      </c>
      <c r="F24" s="82">
        <v>2221</v>
      </c>
      <c r="G24" s="82">
        <v>16164</v>
      </c>
      <c r="H24" s="82">
        <v>10180</v>
      </c>
      <c r="I24" s="82">
        <v>5628</v>
      </c>
      <c r="J24" s="82">
        <v>9588</v>
      </c>
      <c r="K24" s="82">
        <v>11167</v>
      </c>
      <c r="L24" s="82">
        <v>10418</v>
      </c>
      <c r="M24" s="82">
        <v>1355</v>
      </c>
      <c r="N24" s="82">
        <v>6788</v>
      </c>
      <c r="O24" s="83"/>
      <c r="P24" s="82">
        <v>182</v>
      </c>
      <c r="Q24" s="82">
        <v>217</v>
      </c>
      <c r="R24" s="82">
        <v>217</v>
      </c>
      <c r="S24" s="82">
        <v>310</v>
      </c>
      <c r="T24" s="82">
        <v>693</v>
      </c>
      <c r="U24" s="82">
        <v>1095</v>
      </c>
      <c r="V24" s="82">
        <v>1888</v>
      </c>
      <c r="W24" s="82">
        <v>777</v>
      </c>
    </row>
    <row r="25" spans="1:23" x14ac:dyDescent="0.2">
      <c r="A25" s="81" t="s">
        <v>31</v>
      </c>
      <c r="B25" s="81" t="s">
        <v>505</v>
      </c>
      <c r="C25" s="82">
        <v>15544</v>
      </c>
      <c r="D25" s="82">
        <v>308</v>
      </c>
      <c r="E25" s="82">
        <v>336</v>
      </c>
      <c r="F25" s="82">
        <v>394</v>
      </c>
      <c r="G25" s="82">
        <v>2997</v>
      </c>
      <c r="H25" s="82">
        <v>1907</v>
      </c>
      <c r="I25" s="82">
        <v>1263</v>
      </c>
      <c r="J25" s="82">
        <v>1639</v>
      </c>
      <c r="K25" s="82">
        <v>2966</v>
      </c>
      <c r="L25" s="82">
        <v>2589</v>
      </c>
      <c r="M25" s="82">
        <v>229</v>
      </c>
      <c r="N25" s="82">
        <v>916</v>
      </c>
      <c r="O25" s="83"/>
      <c r="P25" s="82">
        <v>62</v>
      </c>
      <c r="Q25" s="82">
        <v>73</v>
      </c>
      <c r="R25" s="82">
        <v>72</v>
      </c>
      <c r="S25" s="82">
        <v>43</v>
      </c>
      <c r="T25" s="82">
        <v>96</v>
      </c>
      <c r="U25" s="82">
        <v>90</v>
      </c>
      <c r="V25" s="82">
        <v>234</v>
      </c>
      <c r="W25" s="82">
        <v>70</v>
      </c>
    </row>
    <row r="26" spans="1:23" x14ac:dyDescent="0.2">
      <c r="A26" s="81" t="s">
        <v>32</v>
      </c>
      <c r="B26" s="81" t="s">
        <v>506</v>
      </c>
      <c r="C26" s="82">
        <v>8381</v>
      </c>
      <c r="D26" s="82">
        <v>224</v>
      </c>
      <c r="E26" s="82">
        <v>249</v>
      </c>
      <c r="F26" s="82">
        <v>209</v>
      </c>
      <c r="G26" s="82">
        <v>1694</v>
      </c>
      <c r="H26" s="82">
        <v>907</v>
      </c>
      <c r="I26" s="82">
        <v>610</v>
      </c>
      <c r="J26" s="82">
        <v>1003</v>
      </c>
      <c r="K26" s="82">
        <v>1511</v>
      </c>
      <c r="L26" s="82">
        <v>1167</v>
      </c>
      <c r="M26" s="82">
        <v>92</v>
      </c>
      <c r="N26" s="82">
        <v>715</v>
      </c>
      <c r="O26" s="83"/>
      <c r="P26" s="82">
        <v>4</v>
      </c>
      <c r="Q26" s="82">
        <v>7</v>
      </c>
      <c r="R26" s="82">
        <v>5</v>
      </c>
      <c r="S26" s="82">
        <v>28</v>
      </c>
      <c r="T26" s="82">
        <v>54</v>
      </c>
      <c r="U26" s="82">
        <v>7</v>
      </c>
      <c r="V26" s="82">
        <v>82</v>
      </c>
      <c r="W26" s="82">
        <v>22</v>
      </c>
    </row>
    <row r="27" spans="1:23" x14ac:dyDescent="0.2">
      <c r="A27" s="81" t="s">
        <v>33</v>
      </c>
      <c r="B27" s="81" t="s">
        <v>507</v>
      </c>
      <c r="C27" s="82">
        <v>82883</v>
      </c>
      <c r="D27" s="82">
        <v>1444</v>
      </c>
      <c r="E27" s="82">
        <v>2332</v>
      </c>
      <c r="F27" s="82">
        <v>2099</v>
      </c>
      <c r="G27" s="82">
        <v>15244</v>
      </c>
      <c r="H27" s="82">
        <v>9069</v>
      </c>
      <c r="I27" s="82">
        <v>4772</v>
      </c>
      <c r="J27" s="82">
        <v>11631</v>
      </c>
      <c r="K27" s="82">
        <v>17035</v>
      </c>
      <c r="L27" s="82">
        <v>12307</v>
      </c>
      <c r="M27" s="82">
        <v>978</v>
      </c>
      <c r="N27" s="82">
        <v>5972</v>
      </c>
      <c r="O27" s="83"/>
      <c r="P27" s="82">
        <v>259</v>
      </c>
      <c r="Q27" s="82">
        <v>249</v>
      </c>
      <c r="R27" s="82">
        <v>250</v>
      </c>
      <c r="S27" s="82">
        <v>375</v>
      </c>
      <c r="T27" s="82">
        <v>671</v>
      </c>
      <c r="U27" s="82">
        <v>494</v>
      </c>
      <c r="V27" s="82">
        <v>1168</v>
      </c>
      <c r="W27" s="82">
        <v>162</v>
      </c>
    </row>
    <row r="28" spans="1:23" x14ac:dyDescent="0.2">
      <c r="A28" s="81" t="s">
        <v>34</v>
      </c>
      <c r="B28" s="81" t="s">
        <v>508</v>
      </c>
      <c r="C28" s="82">
        <v>8686</v>
      </c>
      <c r="D28" s="82">
        <v>312</v>
      </c>
      <c r="E28" s="82">
        <v>232</v>
      </c>
      <c r="F28" s="82">
        <v>273</v>
      </c>
      <c r="G28" s="82">
        <v>1541</v>
      </c>
      <c r="H28" s="82">
        <v>918</v>
      </c>
      <c r="I28" s="82">
        <v>588</v>
      </c>
      <c r="J28" s="82">
        <v>776</v>
      </c>
      <c r="K28" s="82">
        <v>1691</v>
      </c>
      <c r="L28" s="82">
        <v>1595</v>
      </c>
      <c r="M28" s="82">
        <v>238</v>
      </c>
      <c r="N28" s="82">
        <v>522</v>
      </c>
      <c r="O28" s="83"/>
      <c r="P28" s="82">
        <v>26</v>
      </c>
      <c r="Q28" s="82">
        <v>27</v>
      </c>
      <c r="R28" s="82">
        <v>26</v>
      </c>
      <c r="S28" s="82">
        <v>21</v>
      </c>
      <c r="T28" s="82">
        <v>46</v>
      </c>
      <c r="U28" s="82">
        <v>35</v>
      </c>
      <c r="V28" s="82">
        <v>124</v>
      </c>
      <c r="W28" s="82">
        <v>59</v>
      </c>
    </row>
    <row r="29" spans="1:23" x14ac:dyDescent="0.2">
      <c r="A29" s="81" t="s">
        <v>35</v>
      </c>
      <c r="B29" s="81" t="s">
        <v>509</v>
      </c>
      <c r="C29" s="82">
        <v>5945</v>
      </c>
      <c r="D29" s="82">
        <v>126</v>
      </c>
      <c r="E29" s="82">
        <v>122</v>
      </c>
      <c r="F29" s="82">
        <v>162</v>
      </c>
      <c r="G29" s="82">
        <v>1305</v>
      </c>
      <c r="H29" s="82">
        <v>791</v>
      </c>
      <c r="I29" s="82">
        <v>327</v>
      </c>
      <c r="J29" s="82">
        <v>411</v>
      </c>
      <c r="K29" s="82">
        <v>929</v>
      </c>
      <c r="L29" s="82">
        <v>826</v>
      </c>
      <c r="M29" s="82">
        <v>310</v>
      </c>
      <c r="N29" s="82">
        <v>636</v>
      </c>
      <c r="O29" s="83"/>
      <c r="P29" s="82">
        <v>13</v>
      </c>
      <c r="Q29" s="82">
        <v>17</v>
      </c>
      <c r="R29" s="82">
        <v>14</v>
      </c>
      <c r="S29" s="82">
        <v>25</v>
      </c>
      <c r="T29" s="82">
        <v>35</v>
      </c>
      <c r="U29" s="82">
        <v>3</v>
      </c>
      <c r="V29" s="82">
        <v>34</v>
      </c>
      <c r="W29" s="82">
        <v>1</v>
      </c>
    </row>
    <row r="30" spans="1:23" x14ac:dyDescent="0.2">
      <c r="A30" s="81" t="s">
        <v>36</v>
      </c>
      <c r="B30" s="81" t="s">
        <v>510</v>
      </c>
      <c r="C30" s="82">
        <v>6372</v>
      </c>
      <c r="D30" s="82">
        <v>254</v>
      </c>
      <c r="E30" s="82">
        <v>297</v>
      </c>
      <c r="F30" s="82">
        <v>328</v>
      </c>
      <c r="G30" s="82">
        <v>1058</v>
      </c>
      <c r="H30" s="82">
        <v>478</v>
      </c>
      <c r="I30" s="82">
        <v>373</v>
      </c>
      <c r="J30" s="82">
        <v>867</v>
      </c>
      <c r="K30" s="82">
        <v>1099</v>
      </c>
      <c r="L30" s="82">
        <v>982</v>
      </c>
      <c r="M30" s="82">
        <v>242</v>
      </c>
      <c r="N30" s="82">
        <v>394</v>
      </c>
      <c r="O30" s="83"/>
      <c r="P30" s="82">
        <v>14</v>
      </c>
      <c r="Q30" s="82">
        <v>12</v>
      </c>
      <c r="R30" s="82">
        <v>11</v>
      </c>
      <c r="S30" s="82">
        <v>19</v>
      </c>
      <c r="T30" s="82">
        <v>31</v>
      </c>
      <c r="U30" s="82">
        <v>2</v>
      </c>
      <c r="V30" s="82">
        <v>118</v>
      </c>
      <c r="W30" s="82">
        <v>52</v>
      </c>
    </row>
    <row r="31" spans="1:23" x14ac:dyDescent="0.2">
      <c r="A31" s="81" t="s">
        <v>37</v>
      </c>
      <c r="B31" s="81" t="s">
        <v>511</v>
      </c>
      <c r="C31" s="82">
        <v>18675</v>
      </c>
      <c r="D31" s="82">
        <v>317</v>
      </c>
      <c r="E31" s="82">
        <v>663</v>
      </c>
      <c r="F31" s="82">
        <v>583</v>
      </c>
      <c r="G31" s="82">
        <v>3713</v>
      </c>
      <c r="H31" s="82">
        <v>2337</v>
      </c>
      <c r="I31" s="82">
        <v>1250</v>
      </c>
      <c r="J31" s="82">
        <v>1924</v>
      </c>
      <c r="K31" s="82">
        <v>2823</v>
      </c>
      <c r="L31" s="82">
        <v>2888</v>
      </c>
      <c r="M31" s="82">
        <v>649</v>
      </c>
      <c r="N31" s="82">
        <v>1528</v>
      </c>
      <c r="O31" s="83"/>
      <c r="P31" s="82">
        <v>77</v>
      </c>
      <c r="Q31" s="82">
        <v>71</v>
      </c>
      <c r="R31" s="82">
        <v>77</v>
      </c>
      <c r="S31" s="82">
        <v>27</v>
      </c>
      <c r="T31" s="82">
        <v>81</v>
      </c>
      <c r="U31" s="82">
        <v>83</v>
      </c>
      <c r="V31" s="82">
        <v>283</v>
      </c>
      <c r="W31" s="82">
        <v>63</v>
      </c>
    </row>
    <row r="32" spans="1:23" x14ac:dyDescent="0.2">
      <c r="A32" s="81" t="s">
        <v>38</v>
      </c>
      <c r="B32" s="81" t="s">
        <v>512</v>
      </c>
      <c r="C32" s="82">
        <v>6050</v>
      </c>
      <c r="D32" s="82">
        <v>189</v>
      </c>
      <c r="E32" s="82">
        <v>165</v>
      </c>
      <c r="F32" s="82">
        <v>141</v>
      </c>
      <c r="G32" s="82">
        <v>1159</v>
      </c>
      <c r="H32" s="82">
        <v>796</v>
      </c>
      <c r="I32" s="82">
        <v>353</v>
      </c>
      <c r="J32" s="82">
        <v>648</v>
      </c>
      <c r="K32" s="82">
        <v>1115</v>
      </c>
      <c r="L32" s="82">
        <v>890</v>
      </c>
      <c r="M32" s="82">
        <v>280</v>
      </c>
      <c r="N32" s="82">
        <v>314</v>
      </c>
      <c r="O32" s="83"/>
      <c r="P32" s="82">
        <v>13</v>
      </c>
      <c r="Q32" s="82">
        <v>14</v>
      </c>
      <c r="R32" s="82">
        <v>12</v>
      </c>
      <c r="S32" s="82">
        <v>27</v>
      </c>
      <c r="T32" s="82">
        <v>45</v>
      </c>
      <c r="U32" s="82">
        <v>22</v>
      </c>
      <c r="V32" s="82">
        <v>72</v>
      </c>
      <c r="W32" s="82">
        <v>16</v>
      </c>
    </row>
    <row r="33" spans="1:23" x14ac:dyDescent="0.2">
      <c r="A33" s="81" t="s">
        <v>39</v>
      </c>
      <c r="B33" s="81" t="s">
        <v>513</v>
      </c>
      <c r="C33" s="82">
        <v>9149</v>
      </c>
      <c r="D33" s="82">
        <v>220</v>
      </c>
      <c r="E33" s="82">
        <v>214</v>
      </c>
      <c r="F33" s="82">
        <v>204</v>
      </c>
      <c r="G33" s="82">
        <v>1934</v>
      </c>
      <c r="H33" s="82">
        <v>1119</v>
      </c>
      <c r="I33" s="82">
        <v>674</v>
      </c>
      <c r="J33" s="82">
        <v>734</v>
      </c>
      <c r="K33" s="82">
        <v>1618</v>
      </c>
      <c r="L33" s="82">
        <v>1511</v>
      </c>
      <c r="M33" s="82">
        <v>227</v>
      </c>
      <c r="N33" s="82">
        <v>694</v>
      </c>
      <c r="O33" s="83"/>
      <c r="P33" s="82">
        <v>25</v>
      </c>
      <c r="Q33" s="82">
        <v>29</v>
      </c>
      <c r="R33" s="82">
        <v>28</v>
      </c>
      <c r="S33" s="82">
        <v>14</v>
      </c>
      <c r="T33" s="82">
        <v>48</v>
      </c>
      <c r="U33" s="82">
        <v>32</v>
      </c>
      <c r="V33" s="82">
        <v>124</v>
      </c>
      <c r="W33" s="82">
        <v>27</v>
      </c>
    </row>
    <row r="34" spans="1:23" x14ac:dyDescent="0.2">
      <c r="A34" s="81" t="s">
        <v>40</v>
      </c>
      <c r="B34" s="81" t="s">
        <v>514</v>
      </c>
      <c r="C34" s="82">
        <v>13418</v>
      </c>
      <c r="D34" s="82">
        <v>326</v>
      </c>
      <c r="E34" s="82">
        <v>211</v>
      </c>
      <c r="F34" s="82">
        <v>159</v>
      </c>
      <c r="G34" s="82">
        <v>2454</v>
      </c>
      <c r="H34" s="82">
        <v>1567</v>
      </c>
      <c r="I34" s="82">
        <v>861</v>
      </c>
      <c r="J34" s="82">
        <v>1847</v>
      </c>
      <c r="K34" s="82">
        <v>2430</v>
      </c>
      <c r="L34" s="82">
        <v>2583</v>
      </c>
      <c r="M34" s="82">
        <v>178</v>
      </c>
      <c r="N34" s="82">
        <v>802</v>
      </c>
      <c r="O34" s="83"/>
      <c r="P34" s="82">
        <v>40</v>
      </c>
      <c r="Q34" s="82">
        <v>45</v>
      </c>
      <c r="R34" s="82">
        <v>35</v>
      </c>
      <c r="S34" s="82">
        <v>32</v>
      </c>
      <c r="T34" s="82">
        <v>61</v>
      </c>
      <c r="U34" s="82">
        <v>95</v>
      </c>
      <c r="V34" s="82">
        <v>118</v>
      </c>
      <c r="W34" s="82">
        <v>92</v>
      </c>
    </row>
    <row r="35" spans="1:23" x14ac:dyDescent="0.2">
      <c r="A35" s="81" t="s">
        <v>41</v>
      </c>
      <c r="B35" s="81" t="s">
        <v>515</v>
      </c>
      <c r="C35" s="82">
        <v>21012</v>
      </c>
      <c r="D35" s="82">
        <v>187</v>
      </c>
      <c r="E35" s="82">
        <v>297</v>
      </c>
      <c r="F35" s="82">
        <v>277</v>
      </c>
      <c r="G35" s="82">
        <v>4201</v>
      </c>
      <c r="H35" s="82">
        <v>2507</v>
      </c>
      <c r="I35" s="82">
        <v>1682</v>
      </c>
      <c r="J35" s="82">
        <v>2234</v>
      </c>
      <c r="K35" s="82">
        <v>4544</v>
      </c>
      <c r="L35" s="82">
        <v>2897</v>
      </c>
      <c r="M35" s="82">
        <v>354</v>
      </c>
      <c r="N35" s="82">
        <v>1832</v>
      </c>
      <c r="O35" s="83"/>
      <c r="P35" s="82">
        <v>41</v>
      </c>
      <c r="Q35" s="82">
        <v>47</v>
      </c>
      <c r="R35" s="82">
        <v>39</v>
      </c>
      <c r="S35" s="82">
        <v>96</v>
      </c>
      <c r="T35" s="82">
        <v>150</v>
      </c>
      <c r="U35" s="82">
        <v>53</v>
      </c>
      <c r="V35" s="82">
        <v>197</v>
      </c>
      <c r="W35" s="82">
        <v>44</v>
      </c>
    </row>
    <row r="36" spans="1:23" x14ac:dyDescent="0.2">
      <c r="A36" s="81" t="s">
        <v>42</v>
      </c>
      <c r="B36" s="81" t="s">
        <v>516</v>
      </c>
      <c r="C36" s="82">
        <v>6915</v>
      </c>
      <c r="D36" s="82">
        <v>191</v>
      </c>
      <c r="E36" s="82">
        <v>127</v>
      </c>
      <c r="F36" s="82">
        <v>149</v>
      </c>
      <c r="G36" s="82">
        <v>1586</v>
      </c>
      <c r="H36" s="82">
        <v>846</v>
      </c>
      <c r="I36" s="82">
        <v>514</v>
      </c>
      <c r="J36" s="82">
        <v>381</v>
      </c>
      <c r="K36" s="82">
        <v>1219</v>
      </c>
      <c r="L36" s="82">
        <v>1230</v>
      </c>
      <c r="M36" s="82">
        <v>309</v>
      </c>
      <c r="N36" s="82">
        <v>363</v>
      </c>
      <c r="O36" s="83"/>
      <c r="P36" s="82">
        <v>22</v>
      </c>
      <c r="Q36" s="82">
        <v>33</v>
      </c>
      <c r="R36" s="82">
        <v>27</v>
      </c>
      <c r="S36" s="82">
        <v>26</v>
      </c>
      <c r="T36" s="82">
        <v>45</v>
      </c>
      <c r="U36" s="82">
        <v>7</v>
      </c>
      <c r="V36" s="82">
        <v>64</v>
      </c>
      <c r="W36" s="82">
        <v>27</v>
      </c>
    </row>
    <row r="37" spans="1:23" x14ac:dyDescent="0.2">
      <c r="A37" s="81" t="s">
        <v>43</v>
      </c>
      <c r="B37" s="81" t="s">
        <v>517</v>
      </c>
      <c r="C37" s="82">
        <v>3271</v>
      </c>
      <c r="D37" s="82">
        <v>99</v>
      </c>
      <c r="E37" s="82">
        <v>54</v>
      </c>
      <c r="F37" s="82">
        <v>62</v>
      </c>
      <c r="G37" s="82">
        <v>694</v>
      </c>
      <c r="H37" s="82">
        <v>339</v>
      </c>
      <c r="I37" s="82">
        <v>251</v>
      </c>
      <c r="J37" s="82">
        <v>282</v>
      </c>
      <c r="K37" s="82">
        <v>534</v>
      </c>
      <c r="L37" s="82">
        <v>480</v>
      </c>
      <c r="M37" s="82">
        <v>162</v>
      </c>
      <c r="N37" s="82">
        <v>314</v>
      </c>
      <c r="O37" s="83"/>
      <c r="P37" s="82">
        <v>7</v>
      </c>
      <c r="Q37" s="82">
        <v>10</v>
      </c>
      <c r="R37" s="82">
        <v>8</v>
      </c>
      <c r="S37" s="82">
        <v>17</v>
      </c>
      <c r="T37" s="82">
        <v>19</v>
      </c>
      <c r="U37" s="82">
        <v>22</v>
      </c>
      <c r="V37" s="82">
        <v>59</v>
      </c>
      <c r="W37" s="82">
        <v>15</v>
      </c>
    </row>
    <row r="38" spans="1:23" x14ac:dyDescent="0.2">
      <c r="A38" s="81" t="s">
        <v>44</v>
      </c>
      <c r="B38" s="81" t="s">
        <v>518</v>
      </c>
      <c r="C38" s="82">
        <v>6125</v>
      </c>
      <c r="D38" s="82">
        <v>159</v>
      </c>
      <c r="E38" s="82">
        <v>144</v>
      </c>
      <c r="F38" s="82">
        <v>105</v>
      </c>
      <c r="G38" s="82">
        <v>1246</v>
      </c>
      <c r="H38" s="82">
        <v>711</v>
      </c>
      <c r="I38" s="82">
        <v>386</v>
      </c>
      <c r="J38" s="82">
        <v>468</v>
      </c>
      <c r="K38" s="82">
        <v>1310</v>
      </c>
      <c r="L38" s="82">
        <v>927</v>
      </c>
      <c r="M38" s="82">
        <v>177</v>
      </c>
      <c r="N38" s="82">
        <v>492</v>
      </c>
      <c r="O38" s="83"/>
      <c r="P38" s="82">
        <v>22</v>
      </c>
      <c r="Q38" s="82">
        <v>13</v>
      </c>
      <c r="R38" s="82">
        <v>16</v>
      </c>
      <c r="S38" s="82">
        <v>14</v>
      </c>
      <c r="T38" s="82">
        <v>40</v>
      </c>
      <c r="U38" s="82">
        <v>11</v>
      </c>
      <c r="V38" s="82">
        <v>75</v>
      </c>
      <c r="W38" s="82">
        <v>24</v>
      </c>
    </row>
    <row r="39" spans="1:23" x14ac:dyDescent="0.2">
      <c r="A39" s="81" t="s">
        <v>45</v>
      </c>
      <c r="B39" s="81" t="s">
        <v>519</v>
      </c>
      <c r="C39" s="82">
        <v>5410</v>
      </c>
      <c r="D39" s="82">
        <v>112</v>
      </c>
      <c r="E39" s="82">
        <v>78</v>
      </c>
      <c r="F39" s="82">
        <v>84</v>
      </c>
      <c r="G39" s="82">
        <v>1309</v>
      </c>
      <c r="H39" s="82">
        <v>777</v>
      </c>
      <c r="I39" s="82">
        <v>437</v>
      </c>
      <c r="J39" s="82">
        <v>337</v>
      </c>
      <c r="K39" s="82">
        <v>920</v>
      </c>
      <c r="L39" s="82">
        <v>674</v>
      </c>
      <c r="M39" s="82">
        <v>138</v>
      </c>
      <c r="N39" s="82">
        <v>544</v>
      </c>
      <c r="O39" s="83"/>
      <c r="P39" s="82">
        <v>19</v>
      </c>
      <c r="Q39" s="82">
        <v>12</v>
      </c>
      <c r="R39" s="82">
        <v>8</v>
      </c>
      <c r="S39" s="82">
        <v>31</v>
      </c>
      <c r="T39" s="82">
        <v>48</v>
      </c>
      <c r="U39" s="82">
        <v>20</v>
      </c>
      <c r="V39" s="82">
        <v>34</v>
      </c>
      <c r="W39" s="82">
        <v>7</v>
      </c>
    </row>
    <row r="40" spans="1:23" x14ac:dyDescent="0.2">
      <c r="A40" s="81" t="s">
        <v>46</v>
      </c>
      <c r="B40" s="81" t="s">
        <v>520</v>
      </c>
      <c r="C40" s="82">
        <v>92236</v>
      </c>
      <c r="D40" s="82">
        <v>1175</v>
      </c>
      <c r="E40" s="82">
        <v>2640</v>
      </c>
      <c r="F40" s="82">
        <v>2754</v>
      </c>
      <c r="G40" s="82">
        <v>16932</v>
      </c>
      <c r="H40" s="82">
        <v>9898</v>
      </c>
      <c r="I40" s="82">
        <v>4895</v>
      </c>
      <c r="J40" s="82">
        <v>11145</v>
      </c>
      <c r="K40" s="82">
        <v>19394</v>
      </c>
      <c r="L40" s="82">
        <v>13109</v>
      </c>
      <c r="M40" s="82">
        <v>1594</v>
      </c>
      <c r="N40" s="82">
        <v>8700</v>
      </c>
      <c r="O40" s="83"/>
      <c r="P40" s="82">
        <v>291</v>
      </c>
      <c r="Q40" s="82">
        <v>385</v>
      </c>
      <c r="R40" s="82">
        <v>334</v>
      </c>
      <c r="S40" s="82">
        <v>571</v>
      </c>
      <c r="T40" s="82">
        <v>874</v>
      </c>
      <c r="U40" s="82">
        <v>660</v>
      </c>
      <c r="V40" s="82">
        <v>1685</v>
      </c>
      <c r="W40" s="82">
        <v>221</v>
      </c>
    </row>
    <row r="41" spans="1:23" x14ac:dyDescent="0.2">
      <c r="A41" s="81" t="s">
        <v>47</v>
      </c>
      <c r="B41" s="81" t="s">
        <v>521</v>
      </c>
      <c r="C41" s="82">
        <v>4491</v>
      </c>
      <c r="D41" s="82">
        <v>124</v>
      </c>
      <c r="E41" s="82">
        <v>91</v>
      </c>
      <c r="F41" s="82">
        <v>89</v>
      </c>
      <c r="G41" s="82">
        <v>889</v>
      </c>
      <c r="H41" s="82">
        <v>424</v>
      </c>
      <c r="I41" s="82">
        <v>317</v>
      </c>
      <c r="J41" s="82">
        <v>724</v>
      </c>
      <c r="K41" s="82">
        <v>729</v>
      </c>
      <c r="L41" s="82">
        <v>738</v>
      </c>
      <c r="M41" s="82">
        <v>93</v>
      </c>
      <c r="N41" s="82">
        <v>273</v>
      </c>
      <c r="O41" s="83"/>
      <c r="P41" s="82">
        <v>95</v>
      </c>
      <c r="Q41" s="82">
        <v>71</v>
      </c>
      <c r="R41" s="82">
        <v>72</v>
      </c>
      <c r="S41" s="82">
        <v>6</v>
      </c>
      <c r="T41" s="82">
        <v>7</v>
      </c>
      <c r="U41" s="82">
        <v>326</v>
      </c>
      <c r="V41" s="82">
        <v>96</v>
      </c>
      <c r="W41" s="82">
        <v>39</v>
      </c>
    </row>
    <row r="42" spans="1:23" x14ac:dyDescent="0.2">
      <c r="A42" s="81" t="s">
        <v>48</v>
      </c>
      <c r="B42" s="81" t="s">
        <v>522</v>
      </c>
      <c r="C42" s="82">
        <v>7671</v>
      </c>
      <c r="D42" s="82">
        <v>191</v>
      </c>
      <c r="E42" s="82">
        <v>125</v>
      </c>
      <c r="F42" s="82">
        <v>118</v>
      </c>
      <c r="G42" s="82">
        <v>1615</v>
      </c>
      <c r="H42" s="82">
        <v>787</v>
      </c>
      <c r="I42" s="82">
        <v>519</v>
      </c>
      <c r="J42" s="82">
        <v>751</v>
      </c>
      <c r="K42" s="82">
        <v>1638</v>
      </c>
      <c r="L42" s="82">
        <v>1222</v>
      </c>
      <c r="M42" s="82">
        <v>173</v>
      </c>
      <c r="N42" s="82">
        <v>532</v>
      </c>
      <c r="O42" s="83"/>
      <c r="P42" s="82">
        <v>41</v>
      </c>
      <c r="Q42" s="82">
        <v>29</v>
      </c>
      <c r="R42" s="82">
        <v>29</v>
      </c>
      <c r="S42" s="82">
        <v>28</v>
      </c>
      <c r="T42" s="82">
        <v>48</v>
      </c>
      <c r="U42" s="82">
        <v>48</v>
      </c>
      <c r="V42" s="82">
        <v>365</v>
      </c>
      <c r="W42" s="82">
        <v>46</v>
      </c>
    </row>
    <row r="43" spans="1:23" x14ac:dyDescent="0.2">
      <c r="A43" s="81" t="s">
        <v>49</v>
      </c>
      <c r="B43" s="81" t="s">
        <v>523</v>
      </c>
      <c r="C43" s="82">
        <v>5795</v>
      </c>
      <c r="D43" s="82">
        <v>114</v>
      </c>
      <c r="E43" s="82">
        <v>108</v>
      </c>
      <c r="F43" s="82">
        <v>137</v>
      </c>
      <c r="G43" s="82">
        <v>1050</v>
      </c>
      <c r="H43" s="82">
        <v>720</v>
      </c>
      <c r="I43" s="82">
        <v>393</v>
      </c>
      <c r="J43" s="82">
        <v>542</v>
      </c>
      <c r="K43" s="82">
        <v>1105</v>
      </c>
      <c r="L43" s="82">
        <v>1015</v>
      </c>
      <c r="M43" s="82">
        <v>290</v>
      </c>
      <c r="N43" s="82">
        <v>321</v>
      </c>
      <c r="O43" s="83"/>
      <c r="P43" s="82">
        <v>11</v>
      </c>
      <c r="Q43" s="82">
        <v>19</v>
      </c>
      <c r="R43" s="82">
        <v>15</v>
      </c>
      <c r="S43" s="82">
        <v>12</v>
      </c>
      <c r="T43" s="82">
        <v>27</v>
      </c>
      <c r="U43" s="82">
        <v>11</v>
      </c>
      <c r="V43" s="82">
        <v>60</v>
      </c>
      <c r="W43" s="82">
        <v>21</v>
      </c>
    </row>
    <row r="44" spans="1:23" x14ac:dyDescent="0.2">
      <c r="A44" s="81" t="s">
        <v>50</v>
      </c>
      <c r="B44" s="81" t="s">
        <v>524</v>
      </c>
      <c r="C44" s="82">
        <v>48786</v>
      </c>
      <c r="D44" s="82">
        <v>1432</v>
      </c>
      <c r="E44" s="82">
        <v>2419</v>
      </c>
      <c r="F44" s="82">
        <v>2247</v>
      </c>
      <c r="G44" s="82">
        <v>7878</v>
      </c>
      <c r="H44" s="82">
        <v>5544</v>
      </c>
      <c r="I44" s="82">
        <v>3071</v>
      </c>
      <c r="J44" s="82">
        <v>5180</v>
      </c>
      <c r="K44" s="82">
        <v>8306</v>
      </c>
      <c r="L44" s="82">
        <v>6488</v>
      </c>
      <c r="M44" s="82">
        <v>594</v>
      </c>
      <c r="N44" s="82">
        <v>5627</v>
      </c>
      <c r="O44" s="83"/>
      <c r="P44" s="82">
        <v>46</v>
      </c>
      <c r="Q44" s="82">
        <v>112</v>
      </c>
      <c r="R44" s="82">
        <v>74</v>
      </c>
      <c r="S44" s="82">
        <v>156</v>
      </c>
      <c r="T44" s="82">
        <v>330</v>
      </c>
      <c r="U44" s="82">
        <v>171</v>
      </c>
      <c r="V44" s="82">
        <v>580</v>
      </c>
      <c r="W44" s="82">
        <v>9</v>
      </c>
    </row>
    <row r="45" spans="1:23" x14ac:dyDescent="0.2">
      <c r="A45" s="81" t="s">
        <v>51</v>
      </c>
      <c r="B45" s="81" t="s">
        <v>525</v>
      </c>
      <c r="C45" s="82">
        <v>78587</v>
      </c>
      <c r="D45" s="82">
        <v>2376</v>
      </c>
      <c r="E45" s="82">
        <v>2230</v>
      </c>
      <c r="F45" s="82">
        <v>1881</v>
      </c>
      <c r="G45" s="82">
        <v>15669</v>
      </c>
      <c r="H45" s="82">
        <v>9696</v>
      </c>
      <c r="I45" s="82">
        <v>4368</v>
      </c>
      <c r="J45" s="82">
        <v>8599</v>
      </c>
      <c r="K45" s="82">
        <v>14075</v>
      </c>
      <c r="L45" s="82">
        <v>12904</v>
      </c>
      <c r="M45" s="82">
        <v>944</v>
      </c>
      <c r="N45" s="82">
        <v>5845</v>
      </c>
      <c r="O45" s="83"/>
      <c r="P45" s="82">
        <v>289</v>
      </c>
      <c r="Q45" s="82">
        <v>452</v>
      </c>
      <c r="R45" s="82">
        <v>415</v>
      </c>
      <c r="S45" s="82">
        <v>458</v>
      </c>
      <c r="T45" s="82">
        <v>704</v>
      </c>
      <c r="U45" s="82">
        <v>860</v>
      </c>
      <c r="V45" s="82">
        <v>1656</v>
      </c>
      <c r="W45" s="82">
        <v>518</v>
      </c>
    </row>
    <row r="46" spans="1:23" x14ac:dyDescent="0.2">
      <c r="A46" s="81" t="s">
        <v>52</v>
      </c>
      <c r="B46" s="81" t="s">
        <v>526</v>
      </c>
      <c r="C46" s="82">
        <v>88132</v>
      </c>
      <c r="D46" s="82">
        <v>3247</v>
      </c>
      <c r="E46" s="82">
        <v>3122</v>
      </c>
      <c r="F46" s="82">
        <v>3152</v>
      </c>
      <c r="G46" s="82">
        <v>17201</v>
      </c>
      <c r="H46" s="82">
        <v>10132</v>
      </c>
      <c r="I46" s="82">
        <v>5677</v>
      </c>
      <c r="J46" s="82">
        <v>9201</v>
      </c>
      <c r="K46" s="82">
        <v>16173</v>
      </c>
      <c r="L46" s="82">
        <v>14358</v>
      </c>
      <c r="M46" s="82">
        <v>1428</v>
      </c>
      <c r="N46" s="82">
        <v>4441</v>
      </c>
      <c r="O46" s="83"/>
      <c r="P46" s="82">
        <v>319</v>
      </c>
      <c r="Q46" s="82">
        <v>392</v>
      </c>
      <c r="R46" s="82">
        <v>346</v>
      </c>
      <c r="S46" s="82">
        <v>377</v>
      </c>
      <c r="T46" s="82">
        <v>690</v>
      </c>
      <c r="U46" s="82">
        <v>371</v>
      </c>
      <c r="V46" s="82">
        <v>369</v>
      </c>
      <c r="W46" s="82">
        <v>87</v>
      </c>
    </row>
    <row r="47" spans="1:23" x14ac:dyDescent="0.2">
      <c r="A47" s="81" t="s">
        <v>53</v>
      </c>
      <c r="B47" s="81" t="s">
        <v>527</v>
      </c>
      <c r="C47" s="82">
        <v>64622</v>
      </c>
      <c r="D47" s="82">
        <v>1053</v>
      </c>
      <c r="E47" s="82">
        <v>900</v>
      </c>
      <c r="F47" s="82">
        <v>676</v>
      </c>
      <c r="G47" s="82">
        <v>11449</v>
      </c>
      <c r="H47" s="82">
        <v>6090</v>
      </c>
      <c r="I47" s="82">
        <v>3777</v>
      </c>
      <c r="J47" s="82">
        <v>5755</v>
      </c>
      <c r="K47" s="82">
        <v>15401</v>
      </c>
      <c r="L47" s="82">
        <v>15399</v>
      </c>
      <c r="M47" s="82">
        <v>856</v>
      </c>
      <c r="N47" s="82">
        <v>3266</v>
      </c>
      <c r="O47" s="83"/>
      <c r="P47" s="82">
        <v>186</v>
      </c>
      <c r="Q47" s="82">
        <v>183</v>
      </c>
      <c r="R47" s="82">
        <v>155</v>
      </c>
      <c r="S47" s="82">
        <v>376</v>
      </c>
      <c r="T47" s="82">
        <v>606</v>
      </c>
      <c r="U47" s="82">
        <v>400</v>
      </c>
      <c r="V47" s="82">
        <v>156</v>
      </c>
      <c r="W47" s="82">
        <v>132</v>
      </c>
    </row>
    <row r="48" spans="1:23" x14ac:dyDescent="0.2">
      <c r="A48" s="81" t="s">
        <v>54</v>
      </c>
      <c r="B48" s="81" t="s">
        <v>528</v>
      </c>
      <c r="C48" s="82">
        <v>5135</v>
      </c>
      <c r="D48" s="82">
        <v>169</v>
      </c>
      <c r="E48" s="82">
        <v>127</v>
      </c>
      <c r="F48" s="82">
        <v>147</v>
      </c>
      <c r="G48" s="82">
        <v>1017</v>
      </c>
      <c r="H48" s="82">
        <v>654</v>
      </c>
      <c r="I48" s="82">
        <v>329</v>
      </c>
      <c r="J48" s="82">
        <v>666</v>
      </c>
      <c r="K48" s="82">
        <v>793</v>
      </c>
      <c r="L48" s="82">
        <v>693</v>
      </c>
      <c r="M48" s="82">
        <v>141</v>
      </c>
      <c r="N48" s="82">
        <v>399</v>
      </c>
      <c r="O48" s="83"/>
      <c r="P48" s="82">
        <v>14</v>
      </c>
      <c r="Q48" s="82">
        <v>29</v>
      </c>
      <c r="R48" s="82">
        <v>23</v>
      </c>
      <c r="S48" s="82">
        <v>5</v>
      </c>
      <c r="T48" s="82">
        <v>22</v>
      </c>
      <c r="U48" s="82">
        <v>40</v>
      </c>
      <c r="V48" s="82">
        <v>122</v>
      </c>
      <c r="W48" s="82">
        <v>16</v>
      </c>
    </row>
    <row r="49" spans="1:23" x14ac:dyDescent="0.2">
      <c r="A49" s="81" t="s">
        <v>55</v>
      </c>
      <c r="B49" s="81" t="s">
        <v>529</v>
      </c>
      <c r="C49" s="82">
        <v>45388</v>
      </c>
      <c r="D49" s="82">
        <v>649</v>
      </c>
      <c r="E49" s="82">
        <v>786</v>
      </c>
      <c r="F49" s="82">
        <v>633</v>
      </c>
      <c r="G49" s="82">
        <v>8162</v>
      </c>
      <c r="H49" s="82">
        <v>5050</v>
      </c>
      <c r="I49" s="82">
        <v>2713</v>
      </c>
      <c r="J49" s="82">
        <v>4657</v>
      </c>
      <c r="K49" s="82">
        <v>10472</v>
      </c>
      <c r="L49" s="82">
        <v>9063</v>
      </c>
      <c r="M49" s="82">
        <v>394</v>
      </c>
      <c r="N49" s="82">
        <v>2809</v>
      </c>
      <c r="O49" s="83"/>
      <c r="P49" s="82">
        <v>120</v>
      </c>
      <c r="Q49" s="82">
        <v>120</v>
      </c>
      <c r="R49" s="82">
        <v>117</v>
      </c>
      <c r="S49" s="82">
        <v>131</v>
      </c>
      <c r="T49" s="82">
        <v>280</v>
      </c>
      <c r="U49" s="82">
        <v>366</v>
      </c>
      <c r="V49" s="82">
        <v>545</v>
      </c>
      <c r="W49" s="82">
        <v>270</v>
      </c>
    </row>
    <row r="50" spans="1:23" x14ac:dyDescent="0.2">
      <c r="A50" s="81" t="s">
        <v>56</v>
      </c>
      <c r="B50" s="81" t="s">
        <v>530</v>
      </c>
      <c r="C50" s="82">
        <v>41046</v>
      </c>
      <c r="D50" s="82">
        <v>746</v>
      </c>
      <c r="E50" s="82">
        <v>1069</v>
      </c>
      <c r="F50" s="82">
        <v>816</v>
      </c>
      <c r="G50" s="82">
        <v>8409</v>
      </c>
      <c r="H50" s="82">
        <v>5524</v>
      </c>
      <c r="I50" s="82">
        <v>2301</v>
      </c>
      <c r="J50" s="82">
        <v>5091</v>
      </c>
      <c r="K50" s="82">
        <v>7962</v>
      </c>
      <c r="L50" s="82">
        <v>4215</v>
      </c>
      <c r="M50" s="82">
        <v>1168</v>
      </c>
      <c r="N50" s="82">
        <v>3745</v>
      </c>
      <c r="O50" s="83"/>
      <c r="P50" s="82">
        <v>102</v>
      </c>
      <c r="Q50" s="82">
        <v>137</v>
      </c>
      <c r="R50" s="82">
        <v>127</v>
      </c>
      <c r="S50" s="82">
        <v>147</v>
      </c>
      <c r="T50" s="82">
        <v>276</v>
      </c>
      <c r="U50" s="82">
        <v>649</v>
      </c>
      <c r="V50" s="82">
        <v>1940</v>
      </c>
      <c r="W50" s="82">
        <v>135</v>
      </c>
    </row>
    <row r="51" spans="1:23" x14ac:dyDescent="0.2">
      <c r="A51" s="81" t="s">
        <v>57</v>
      </c>
      <c r="B51" s="81" t="s">
        <v>531</v>
      </c>
      <c r="C51" s="82">
        <v>45173</v>
      </c>
      <c r="D51" s="82">
        <v>1307</v>
      </c>
      <c r="E51" s="82">
        <v>1488</v>
      </c>
      <c r="F51" s="82">
        <v>1650</v>
      </c>
      <c r="G51" s="82">
        <v>9911</v>
      </c>
      <c r="H51" s="82">
        <v>5798</v>
      </c>
      <c r="I51" s="82">
        <v>3017</v>
      </c>
      <c r="J51" s="82">
        <v>5673</v>
      </c>
      <c r="K51" s="82">
        <v>5894</v>
      </c>
      <c r="L51" s="82">
        <v>5545</v>
      </c>
      <c r="M51" s="82">
        <v>1903</v>
      </c>
      <c r="N51" s="82">
        <v>2987</v>
      </c>
      <c r="O51" s="83"/>
      <c r="P51" s="82">
        <v>45</v>
      </c>
      <c r="Q51" s="82">
        <v>69</v>
      </c>
      <c r="R51" s="82">
        <v>78</v>
      </c>
      <c r="S51" s="82">
        <v>158</v>
      </c>
      <c r="T51" s="82">
        <v>349</v>
      </c>
      <c r="U51" s="82">
        <v>17</v>
      </c>
      <c r="V51" s="82">
        <v>192</v>
      </c>
      <c r="W51" s="82">
        <v>93</v>
      </c>
    </row>
    <row r="52" spans="1:23" x14ac:dyDescent="0.2">
      <c r="A52" s="81" t="s">
        <v>532</v>
      </c>
      <c r="B52" s="81" t="s">
        <v>533</v>
      </c>
      <c r="C52" s="82">
        <v>1042251</v>
      </c>
      <c r="D52" s="82">
        <v>24581</v>
      </c>
      <c r="E52" s="82">
        <v>28003</v>
      </c>
      <c r="F52" s="82">
        <v>26868</v>
      </c>
      <c r="G52" s="82">
        <v>203294</v>
      </c>
      <c r="H52" s="82">
        <v>122490</v>
      </c>
      <c r="I52" s="82">
        <v>66653</v>
      </c>
      <c r="J52" s="82">
        <v>116766</v>
      </c>
      <c r="K52" s="82">
        <v>194310</v>
      </c>
      <c r="L52" s="82">
        <v>158967</v>
      </c>
      <c r="M52" s="82">
        <v>22076</v>
      </c>
      <c r="N52" s="82">
        <v>78243</v>
      </c>
      <c r="O52" s="83"/>
      <c r="P52" s="82">
        <v>3201</v>
      </c>
      <c r="Q52" s="82">
        <v>3813</v>
      </c>
      <c r="R52" s="82">
        <v>3510</v>
      </c>
      <c r="S52" s="82">
        <v>4174</v>
      </c>
      <c r="T52" s="82">
        <v>7577</v>
      </c>
      <c r="U52" s="82">
        <v>7239</v>
      </c>
      <c r="V52" s="82">
        <v>16395</v>
      </c>
      <c r="W52" s="82">
        <v>3973</v>
      </c>
    </row>
    <row r="54" spans="1:23" x14ac:dyDescent="0.2">
      <c r="A54" s="81" t="s">
        <v>7</v>
      </c>
      <c r="B54" s="81" t="s">
        <v>534</v>
      </c>
      <c r="C54" s="82">
        <v>175</v>
      </c>
      <c r="D54" s="82">
        <v>12</v>
      </c>
      <c r="E54" s="82">
        <v>22</v>
      </c>
      <c r="F54" s="82">
        <v>11</v>
      </c>
      <c r="G54" s="82">
        <v>39</v>
      </c>
      <c r="H54" s="82">
        <v>27</v>
      </c>
      <c r="I54" s="82">
        <v>6</v>
      </c>
      <c r="J54" s="82">
        <v>0</v>
      </c>
      <c r="K54" s="82">
        <v>15</v>
      </c>
      <c r="L54" s="82">
        <v>16</v>
      </c>
      <c r="M54" s="82">
        <v>5</v>
      </c>
      <c r="N54" s="82">
        <v>22</v>
      </c>
      <c r="O54" s="83"/>
      <c r="P54" s="82">
        <v>0</v>
      </c>
      <c r="Q54" s="82">
        <v>0</v>
      </c>
      <c r="R54" s="82">
        <v>1</v>
      </c>
      <c r="S54" s="82">
        <v>0</v>
      </c>
      <c r="T54" s="82">
        <v>1</v>
      </c>
      <c r="U54" s="82">
        <v>0</v>
      </c>
      <c r="V54" s="82">
        <v>0</v>
      </c>
      <c r="W54" s="8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C_x0020_Approval xmlns="5d92a71a-3ff2-49b7-99e9-0e7f5025f7c1">Submitted to Director</AC_x0020_Approva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36788C29AC9649B90F2E6675A20118" ma:contentTypeVersion="9" ma:contentTypeDescription="Create a new document." ma:contentTypeScope="" ma:versionID="e17c66b6a0a61c9cf8bae44adc66f0a6">
  <xsd:schema xmlns:xsd="http://www.w3.org/2001/XMLSchema" xmlns:xs="http://www.w3.org/2001/XMLSchema" xmlns:p="http://schemas.microsoft.com/office/2006/metadata/properties" xmlns:ns1="5d92a71a-3ff2-49b7-99e9-0e7f5025f7c1" xmlns:ns3="dc0febaa-0815-45ea-8e66-102de321f9ae" targetNamespace="http://schemas.microsoft.com/office/2006/metadata/properties" ma:root="true" ma:fieldsID="dfc00a48383a93b9462cc2aa65870c0b" ns1:_="" ns3:_="">
    <xsd:import namespace="5d92a71a-3ff2-49b7-99e9-0e7f5025f7c1"/>
    <xsd:import namespace="dc0febaa-0815-45ea-8e66-102de321f9ae"/>
    <xsd:element name="properties">
      <xsd:complexType>
        <xsd:sequence>
          <xsd:element name="documentManagement">
            <xsd:complexType>
              <xsd:all>
                <xsd:element ref="ns1:AC_x0020_Approva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2a71a-3ff2-49b7-99e9-0e7f5025f7c1" elementFormDefault="qualified">
    <xsd:import namespace="http://schemas.microsoft.com/office/2006/documentManagement/types"/>
    <xsd:import namespace="http://schemas.microsoft.com/office/infopath/2007/PartnerControls"/>
    <xsd:element name="AC_x0020_Approval" ma:index="0" nillable="true" ma:displayName="Approval" ma:default="Submitted to Director" ma:format="Dropdown" ma:internalName="AC_x0020_Approval">
      <xsd:simpleType>
        <xsd:restriction base="dms:Choice">
          <xsd:enumeration value="Submitted to Director"/>
          <xsd:enumeration value="Submitted to Dep ASST Commissioner"/>
          <xsd:enumeration value="Approved by ASST Commissioner"/>
        </xsd:restriction>
      </xsd:simpleType>
    </xsd:element>
  </xsd:schema>
  <xsd:schema xmlns:xsd="http://www.w3.org/2001/XMLSchema" xmlns:xs="http://www.w3.org/2001/XMLSchema" xmlns:dms="http://schemas.microsoft.com/office/2006/documentManagement/types" xmlns:pc="http://schemas.microsoft.com/office/infopath/2007/PartnerControls" targetNamespace="dc0febaa-0815-45ea-8e66-102de321f9ae"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F2E94D-50AA-4217-A598-BB032219D86B}">
  <ds:schemaRefs>
    <ds:schemaRef ds:uri="dc0febaa-0815-45ea-8e66-102de321f9ae"/>
    <ds:schemaRef ds:uri="http://schemas.microsoft.com/office/2006/documentManagement/types"/>
    <ds:schemaRef ds:uri="http://purl.org/dc/dcmitype/"/>
    <ds:schemaRef ds:uri="http://www.w3.org/XML/1998/namespace"/>
    <ds:schemaRef ds:uri="http://schemas.microsoft.com/office/2006/metadata/properties"/>
    <ds:schemaRef ds:uri="5d92a71a-3ff2-49b7-99e9-0e7f5025f7c1"/>
    <ds:schemaRef ds:uri="http://schemas.microsoft.com/office/infopath/2007/PartnerControls"/>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09028772-CE54-4E42-ADE0-3FA995FD68FA}">
  <ds:schemaRefs>
    <ds:schemaRef ds:uri="http://schemas.microsoft.com/sharepoint/v3/contenttype/forms"/>
  </ds:schemaRefs>
</ds:datastoreItem>
</file>

<file path=customXml/itemProps3.xml><?xml version="1.0" encoding="utf-8"?>
<ds:datastoreItem xmlns:ds="http://schemas.openxmlformats.org/officeDocument/2006/customXml" ds:itemID="{DA9D5165-789D-4070-8ADE-26438B873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92a71a-3ff2-49b7-99e9-0e7f5025f7c1"/>
    <ds:schemaRef ds:uri="dc0febaa-0815-45ea-8e66-102de321f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Ten Pay Schedule</vt:lpstr>
      <vt:lpstr>Reallocation (003664)</vt:lpstr>
      <vt:lpstr>ReallocationCost Study (003664)</vt:lpstr>
      <vt:lpstr>FY 2019 Maint Ad Valorem Taxes</vt:lpstr>
      <vt:lpstr>Fall 2019 HC</vt:lpstr>
      <vt:lpstr>Contact Hours DM</vt:lpstr>
      <vt:lpstr>2016 Suc pts with OOS transfer</vt:lpstr>
      <vt:lpstr>2015 Suc pts with OOS transfer</vt:lpstr>
      <vt:lpstr>2014 Suc pts with OOS transfer</vt:lpstr>
      <vt:lpstr>'Ten Pay Schedule'!Print_Area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Colleges Ten Pay Schedule FY 2021</dc:title>
  <dc:subject>Ten Pay Schedule</dc:subject>
  <dc:creator>Strategic Planning and Funding</dc:creator>
  <cp:keywords>Ten Pay Schedule</cp:keywords>
  <cp:lastModifiedBy>kingcd</cp:lastModifiedBy>
  <cp:lastPrinted>2020-08-24T20:11:40Z</cp:lastPrinted>
  <dcterms:created xsi:type="dcterms:W3CDTF">2008-10-28T19:53:05Z</dcterms:created>
  <dcterms:modified xsi:type="dcterms:W3CDTF">2020-10-30T16:58:54Z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0x010100DD36788C29AC9649B90F2E6675A20118</vt:lpwstr>
  </property>
</Properties>
</file>