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H:\APP\PA\PAForum\Web Publications\PLANNING\2025\"/>
    </mc:Choice>
  </mc:AlternateContent>
  <xr:revisionPtr revIDLastSave="0" documentId="13_ncr:1_{CAFCB492-9AD7-48CA-BD96-EAFC2AEBCBF7}" xr6:coauthVersionLast="47" xr6:coauthVersionMax="47" xr10:uidLastSave="{00000000-0000-0000-0000-000000000000}"/>
  <bookViews>
    <workbookView xWindow="-108" yWindow="-108" windowWidth="23256" windowHeight="12456" tabRatio="892" xr2:uid="{00000000-000D-0000-FFFF-FFFF00000000}"/>
  </bookViews>
  <sheets>
    <sheet name="Table of Contents" sheetId="38" r:id="rId1"/>
    <sheet name="UnivFall00" sheetId="2" r:id="rId2"/>
    <sheet name="UnivSpring01" sheetId="14" r:id="rId3"/>
    <sheet name="UnivSummer01" sheetId="25" r:id="rId4"/>
    <sheet name="UnivFall01" sheetId="3" r:id="rId5"/>
    <sheet name="UnivSpring02" sheetId="15" r:id="rId6"/>
    <sheet name="UnivSummer02" sheetId="26" r:id="rId7"/>
    <sheet name="UnivFall02" sheetId="4" r:id="rId8"/>
    <sheet name="UnivSpring03" sheetId="16" r:id="rId9"/>
    <sheet name="UnivSummer03" sheetId="27" r:id="rId10"/>
    <sheet name="UnivFall03" sheetId="5" r:id="rId11"/>
    <sheet name="UnivSpring04" sheetId="17" r:id="rId12"/>
    <sheet name="UnivSummer04" sheetId="28" r:id="rId13"/>
    <sheet name="UnivFall04" sheetId="6" r:id="rId14"/>
    <sheet name="UnivSpring05" sheetId="18" r:id="rId15"/>
    <sheet name="UnivSummer05" sheetId="29" r:id="rId16"/>
    <sheet name="UnivFall05" sheetId="7" r:id="rId17"/>
    <sheet name="UnivSpring06" sheetId="19" r:id="rId18"/>
    <sheet name="UnivSummer06" sheetId="30" r:id="rId19"/>
    <sheet name="UnivFall06" sheetId="8" r:id="rId20"/>
    <sheet name="UnivSpring07" sheetId="20" r:id="rId21"/>
    <sheet name="UnivSummer07" sheetId="31" r:id="rId22"/>
    <sheet name="UnivFall07" sheetId="9" r:id="rId23"/>
    <sheet name="UnivSpring08" sheetId="21" r:id="rId24"/>
    <sheet name="UnivSummer08" sheetId="32" r:id="rId25"/>
    <sheet name="UnivFall08" sheetId="10" r:id="rId26"/>
    <sheet name="UnivSpring09" sheetId="22" r:id="rId27"/>
    <sheet name="UnivSummer09" sheetId="33" r:id="rId28"/>
    <sheet name="UnivFall09" sheetId="11" r:id="rId29"/>
    <sheet name="UnivSpring10" sheetId="23" r:id="rId30"/>
    <sheet name="UnivSummer10" sheetId="34" r:id="rId31"/>
    <sheet name="UnivFall10" sheetId="12" r:id="rId32"/>
    <sheet name="UnivSpring11" sheetId="24" r:id="rId33"/>
    <sheet name="UnivSummer11" sheetId="35" r:id="rId34"/>
    <sheet name="UnivFall11" sheetId="13" r:id="rId35"/>
    <sheet name="UnivSpring12" sheetId="36" r:id="rId36"/>
    <sheet name="UnivSummer12" sheetId="37" r:id="rId37"/>
    <sheet name="UnivFall12" sheetId="40" r:id="rId38"/>
    <sheet name="UnivSpring13" sheetId="41" r:id="rId39"/>
    <sheet name="UnivSummer13" sheetId="42" r:id="rId40"/>
    <sheet name="UnivFall13" sheetId="43" r:id="rId41"/>
    <sheet name="UnivSpring14" sheetId="44" r:id="rId42"/>
    <sheet name="UnivSummer14" sheetId="46" r:id="rId43"/>
    <sheet name="UnivFall14" sheetId="47" r:id="rId44"/>
    <sheet name="UnivSpring15" sheetId="48" r:id="rId45"/>
    <sheet name="UnivSummer15" sheetId="49" r:id="rId46"/>
    <sheet name="UnivFall15" sheetId="50" r:id="rId47"/>
    <sheet name="UnivSpring16" sheetId="51" r:id="rId48"/>
    <sheet name="UnivSummer16" sheetId="52" r:id="rId49"/>
    <sheet name="UnivFall16" sheetId="53" r:id="rId50"/>
    <sheet name="UnivSpring17" sheetId="54" r:id="rId51"/>
    <sheet name="UnivSummer17" sheetId="55" r:id="rId52"/>
    <sheet name="UnivFall17" sheetId="56" r:id="rId53"/>
    <sheet name="UnivSpring18" sheetId="57" r:id="rId54"/>
    <sheet name="UnivSummer18" sheetId="58" r:id="rId55"/>
    <sheet name="UnivFall18" sheetId="59" r:id="rId56"/>
    <sheet name="UnivSpring19" sheetId="60" r:id="rId57"/>
    <sheet name="UnivSummer19" sheetId="61" r:id="rId58"/>
    <sheet name="UnivFall19" sheetId="62" r:id="rId59"/>
    <sheet name="UnivSpring20" sheetId="63" r:id="rId60"/>
    <sheet name="UnivSummer20" sheetId="64" r:id="rId61"/>
    <sheet name="UnivFall20" sheetId="65" r:id="rId62"/>
    <sheet name="UnivSpring21" sheetId="66" r:id="rId63"/>
    <sheet name="UnivSummer21" sheetId="67" r:id="rId64"/>
    <sheet name="UnivFall21" sheetId="68" r:id="rId65"/>
    <sheet name="UnivSpring22" sheetId="69" r:id="rId66"/>
    <sheet name="UnivSummer22" sheetId="70" r:id="rId67"/>
    <sheet name="UnivFall22" sheetId="71" r:id="rId68"/>
    <sheet name="UnivSpring23" sheetId="72" r:id="rId69"/>
    <sheet name="UnivSummer23" sheetId="73" r:id="rId70"/>
    <sheet name="UnivFall23" sheetId="74" r:id="rId71"/>
    <sheet name="UnivSpring24" sheetId="75" r:id="rId72"/>
    <sheet name="UnivSummer24" sheetId="76" r:id="rId73"/>
    <sheet name="UnivFall24" sheetId="77" r:id="rId74"/>
    <sheet name="Documentation" sheetId="39" r:id="rId75"/>
  </sheets>
  <definedNames>
    <definedName name="_xlnm._FilterDatabase" localSheetId="61" hidden="1">UnivFall20!$A$5:$H$43</definedName>
    <definedName name="_xlnm._FilterDatabase" localSheetId="62" hidden="1">UnivSpring21!$A$5:$H$42</definedName>
    <definedName name="_xlnm._FilterDatabase" localSheetId="63" hidden="1">UnivSummer21!$A$5:$H$36</definedName>
    <definedName name="IDX" localSheetId="1">UnivFall00!$A$1</definedName>
    <definedName name="IDX" localSheetId="4">UnivFall01!$A$1</definedName>
    <definedName name="IDX" localSheetId="7">UnivFall02!$A$1</definedName>
    <definedName name="IDX" localSheetId="10">UnivFall03!$A$1</definedName>
    <definedName name="IDX" localSheetId="13">UnivFall04!$A$1</definedName>
    <definedName name="IDX" localSheetId="16">UnivFall05!$A$1</definedName>
    <definedName name="IDX" localSheetId="19">UnivFall06!$A$1</definedName>
    <definedName name="IDX" localSheetId="22">UnivFall07!$A$1</definedName>
    <definedName name="IDX" localSheetId="25">UnivFall08!$A$1</definedName>
    <definedName name="IDX" localSheetId="28">UnivFall09!$A$1</definedName>
    <definedName name="IDX" localSheetId="31">UnivFall10!$A$1</definedName>
    <definedName name="IDX" localSheetId="34">UnivFall11!$A$1</definedName>
    <definedName name="IDX" localSheetId="40">UnivFall13!$A$1</definedName>
    <definedName name="IDX" localSheetId="2">UnivSpring01!$A$1</definedName>
    <definedName name="IDX" localSheetId="5">UnivSpring02!$A$1</definedName>
    <definedName name="IDX" localSheetId="8">UnivSpring03!$A$1</definedName>
    <definedName name="IDX" localSheetId="11">UnivSpring04!$A$1</definedName>
    <definedName name="IDX" localSheetId="14">UnivSpring05!$A$1</definedName>
    <definedName name="IDX" localSheetId="17">UnivSpring06!$A$1</definedName>
    <definedName name="IDX" localSheetId="20">UnivSpring07!$A$1</definedName>
    <definedName name="IDX" localSheetId="23">UnivSpring08!$A$1</definedName>
    <definedName name="IDX" localSheetId="26">UnivSpring09!$A$1</definedName>
    <definedName name="IDX" localSheetId="29">UnivSpring10!$A$1</definedName>
    <definedName name="IDX" localSheetId="32">UnivSpring11!$A$1</definedName>
    <definedName name="IDX" localSheetId="41">UnivSpring14!$A$1</definedName>
    <definedName name="IDX" localSheetId="3">UnivSummer01!$A$1</definedName>
    <definedName name="IDX" localSheetId="6">UnivSummer02!$A$1</definedName>
    <definedName name="IDX" localSheetId="9">UnivSummer03!$A$1</definedName>
    <definedName name="IDX" localSheetId="12">UnivSummer04!$A$1</definedName>
    <definedName name="IDX" localSheetId="15">UnivSummer05!$A$1</definedName>
    <definedName name="IDX" localSheetId="18">UnivSummer06!$A$1</definedName>
    <definedName name="IDX" localSheetId="21">UnivSummer07!$A$1</definedName>
    <definedName name="IDX" localSheetId="24">UnivSummer08!$A$1</definedName>
    <definedName name="IDX" localSheetId="27">UnivSummer09!$A$1</definedName>
    <definedName name="IDX" localSheetId="30">UnivSummer10!$A$1</definedName>
    <definedName name="IDX" localSheetId="33">UnivSummer11!$A$1</definedName>
    <definedName name="IDX" localSheetId="39">UnivSummer13!$A$1</definedName>
    <definedName name="IDX">UnivFall12!$A$1</definedName>
    <definedName name="Univ_Spring_2019">'Table of Contents'!$A$29</definedName>
    <definedName name="univfall2022_15MAY25">UnivFall22!$A$5:$H$39</definedName>
    <definedName name="univfall2023_15MAY25">UnivFall23!$A$5:$H$5</definedName>
    <definedName name="univfall2024_15MAY25">UnivFall24!$A$5:$H$40</definedName>
    <definedName name="univspring2022_15MAY25">UnivSpring22!$A$5:$H$44</definedName>
    <definedName name="univspring2023_15MAY25">UnivSpring23!$A$5:$H$42</definedName>
    <definedName name="univspring2024_15MAY25">UnivSpring24!$A$5:$H$5</definedName>
    <definedName name="univsummer2022_15MAY25">UnivSummer22!$A$5:$H$39</definedName>
    <definedName name="univsummer2023_15MAY25">UnivSummer23!$A$5:$H$40</definedName>
    <definedName name="univsummer2024_15MAY25">UnivSummer24!$A$5:$H$5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4" i="38" l="1"/>
  <c r="A48" i="38"/>
  <c r="A53" i="38"/>
  <c r="A52" i="38"/>
  <c r="A102" i="38"/>
  <c r="A4" i="38"/>
  <c r="A56" i="38"/>
  <c r="A58" i="38"/>
  <c r="A57" i="38"/>
  <c r="A101" i="38"/>
  <c r="A100" i="38"/>
  <c r="A98" i="38"/>
  <c r="A97" i="38"/>
  <c r="A96" i="38"/>
  <c r="A94" i="38"/>
  <c r="A93" i="38"/>
  <c r="A92" i="38"/>
  <c r="A90" i="38"/>
  <c r="A89" i="38"/>
  <c r="A88" i="38"/>
  <c r="A86" i="38"/>
  <c r="A85" i="38"/>
  <c r="A84" i="38"/>
  <c r="A82" i="38"/>
  <c r="A81" i="38"/>
  <c r="A80" i="38"/>
  <c r="A78" i="38"/>
  <c r="A77" i="38"/>
  <c r="A76" i="38"/>
  <c r="A74" i="38"/>
  <c r="A73" i="38"/>
  <c r="A72" i="38"/>
  <c r="A70" i="38"/>
  <c r="A69" i="38"/>
  <c r="A68" i="38"/>
  <c r="A66" i="38"/>
  <c r="A65" i="38"/>
  <c r="A64" i="38"/>
  <c r="A62" i="38"/>
  <c r="A61" i="38"/>
  <c r="A60" i="38"/>
</calcChain>
</file>

<file path=xl/sharedStrings.xml><?xml version="1.0" encoding="utf-8"?>
<sst xmlns="http://schemas.openxmlformats.org/spreadsheetml/2006/main" count="6627" uniqueCount="244">
  <si>
    <t>Enrollment and Semester Credit Hours (SCHs) Attempted in Distance and Non-Distance Education Courses</t>
  </si>
  <si>
    <t>By Instruction Mode and Location</t>
  </si>
  <si>
    <t>Semester: Fall 2000</t>
  </si>
  <si>
    <t>Institution</t>
  </si>
  <si>
    <t>Name</t>
  </si>
  <si>
    <t>Type of</t>
  </si>
  <si>
    <t>Instruction</t>
  </si>
  <si>
    <t>Mode</t>
  </si>
  <si>
    <t>Location</t>
  </si>
  <si>
    <t>Enrollment</t>
  </si>
  <si>
    <t>Attempted</t>
  </si>
  <si>
    <t>SCH</t>
  </si>
  <si>
    <t>% of</t>
  </si>
  <si>
    <t>Dist Ed</t>
  </si>
  <si>
    <t>Total</t>
  </si>
  <si>
    <t>Distance</t>
  </si>
  <si>
    <t>Face to Face</t>
  </si>
  <si>
    <t>Military Base</t>
  </si>
  <si>
    <t>Internet</t>
  </si>
  <si>
    <t>Individual Telecomm</t>
  </si>
  <si>
    <t>Distance Total</t>
  </si>
  <si>
    <t>Non-Distance</t>
  </si>
  <si>
    <t>On-Campus</t>
  </si>
  <si>
    <t>Grand Total</t>
  </si>
  <si>
    <t>Off-Campus</t>
  </si>
  <si>
    <t>Two Way Interactive</t>
  </si>
  <si>
    <t>Videotape/TV</t>
  </si>
  <si>
    <t>Interinstitutional</t>
  </si>
  <si>
    <t>Pub/Private School</t>
  </si>
  <si>
    <t>Work Location</t>
  </si>
  <si>
    <t>Correctional Institution</t>
  </si>
  <si>
    <t>Foreign Country</t>
  </si>
  <si>
    <t>Other Electronic Media</t>
  </si>
  <si>
    <t>Source: CBM004</t>
  </si>
  <si>
    <t>STATEWIDE TOTALS</t>
  </si>
  <si>
    <t>Out-of-State</t>
  </si>
  <si>
    <t>Semester: Fall 2001</t>
  </si>
  <si>
    <t>Semester: Fall 2002</t>
  </si>
  <si>
    <t>Semester: Fall 2003</t>
  </si>
  <si>
    <t>Semester: Fall 2004</t>
  </si>
  <si>
    <t>Semester: Fall 2005</t>
  </si>
  <si>
    <t>Semester: Fall 2006</t>
  </si>
  <si>
    <t>Semester: Fall 2007</t>
  </si>
  <si>
    <t>Semester: Fall 2008</t>
  </si>
  <si>
    <t>Semester: Fall 2009</t>
  </si>
  <si>
    <t>Hybrid/Blended</t>
  </si>
  <si>
    <t>Fully Distance Education</t>
  </si>
  <si>
    <t>Semester: Fall 2010</t>
  </si>
  <si>
    <t>High School Dual Credit</t>
  </si>
  <si>
    <t>Semester: Fall 2011</t>
  </si>
  <si>
    <t>Semester: Spring 2001</t>
  </si>
  <si>
    <t>Semester: Spring 2002</t>
  </si>
  <si>
    <t>Semester: Spring 2003</t>
  </si>
  <si>
    <t>Semester: Spring 2004</t>
  </si>
  <si>
    <t>Semester: Spring 2005</t>
  </si>
  <si>
    <t>Semester: Spring 2006</t>
  </si>
  <si>
    <t>Semester: Spring 2007</t>
  </si>
  <si>
    <t>Semester: Spring 2008</t>
  </si>
  <si>
    <t>Semester: Spring 2009</t>
  </si>
  <si>
    <t>Semester: Spring 2010</t>
  </si>
  <si>
    <t>Semester: Spring 2011</t>
  </si>
  <si>
    <t>Semester: Summer 2001</t>
  </si>
  <si>
    <t>Semester: Summer 2002</t>
  </si>
  <si>
    <t>Semester: Summer 2003</t>
  </si>
  <si>
    <t>Semester: Summer 2004</t>
  </si>
  <si>
    <t>Semester: Summer 2005</t>
  </si>
  <si>
    <t>Semester: Summer 2006</t>
  </si>
  <si>
    <t>Semester: Summer 2007</t>
  </si>
  <si>
    <t>Semester: Summer 2008</t>
  </si>
  <si>
    <t>Semester: Summer 2009</t>
  </si>
  <si>
    <t>Semester: Summer 2010</t>
  </si>
  <si>
    <t>Semester: Summer 2011</t>
  </si>
  <si>
    <t>Semester: Spring 2012</t>
  </si>
  <si>
    <t>Semester: Summer 2012</t>
  </si>
  <si>
    <t xml:space="preserve">Distance Education Enrollment and Semester Credit Hours by Location and Instruction Mode                      </t>
  </si>
  <si>
    <t>Statewide, Public Universities</t>
  </si>
  <si>
    <t>Technical Documentation: Distance Education Reports</t>
  </si>
  <si>
    <t>Distance education reports include detailed and summary information about student enrollments and semester credit hours (SCH) attempted at Texas public higher education institutions by course location and mode of instruction. The reports include data about all types of instruction, so that comparisons across instructional modes and course locations can be made.</t>
  </si>
  <si>
    <t>Notes about Report Design</t>
  </si>
  <si>
    <t>Inter-institutional Courses</t>
  </si>
  <si>
    <t>0 On-Campus</t>
  </si>
  <si>
    <t>1 Off-Campus (regular) – Other locations not listed below</t>
  </si>
  <si>
    <t>3 Out-of-State</t>
  </si>
  <si>
    <t>4 Foreign Country</t>
  </si>
  <si>
    <t>5 Correctional Institution – Courses taught in a correctional institution in Texas by a public institution of higher education</t>
  </si>
  <si>
    <t>6 Institution of Higher Education – Courses taught on the campus of another institution of higher education (including community colleges, MITCs, university centers, private universities, and other specific sites identified in the Distance Education and Off-Campus Instruction section in the introduction of the CBM004)</t>
  </si>
  <si>
    <t>7 Military Bases – Courses taught on a military base</t>
  </si>
  <si>
    <t>8 Primary or Secondary School – Courses taught on the campus of a public or private primary or secondary school (Report dual credit courses taken on a high school campus with an ‘H’.)</t>
  </si>
  <si>
    <t>9 Individual Instructional – Courses delivered through Instructional Telecommunications to individuals via the internet, videotape, or live broadcast delivery systems or students in “individual instruction classes” which are located off campus</t>
  </si>
  <si>
    <t>B Business, Government, or Other Work Location – Courses taught at such entities</t>
  </si>
  <si>
    <t>H High School for Dual Credit – Courses taken for dual credit loated on a high school campus</t>
  </si>
  <si>
    <t>1 Face-to-Face – The instructor and the students are in the same physical location at the same time</t>
  </si>
  <si>
    <t>2 Fully Distance Education Course</t>
  </si>
  <si>
    <t>3 Video Tape/DVD and/or Broadcast TV</t>
  </si>
  <si>
    <t>4 Two-way Interactive Video</t>
  </si>
  <si>
    <t>5 Multiple or Other Electronic Media (use only if no other single mode accounts for 50% of the instruction or if the electronic instruction mode is not listed above)</t>
  </si>
  <si>
    <t>6 Hybrid/Blended Course</t>
  </si>
  <si>
    <t>1 In-District</t>
  </si>
  <si>
    <t>2 Out-of-District (regular); other locations not listed below</t>
  </si>
  <si>
    <t>5 Correctional Institution – Courses taught in a correctional institution in Texas by a public institution of higher education.</t>
  </si>
  <si>
    <t>7 Military Bases – Courses taught on a military base.</t>
  </si>
  <si>
    <t>8 Primary or Secondary School – Courses taught on the campus of a public or private primary or secondary school out of the institution’s taxing district.</t>
  </si>
  <si>
    <t>9 Individual Instructional – Courses delivered through Instructional Telecommunications to individuals via the Internet, videotape, or live broadcast delivery systems or students in “individual instruction classes” which are located out of district.</t>
  </si>
  <si>
    <t>A Auxiliary Location – Courses approved to be taught at one of the multi-institution teaching centers or system center. The assigned FICE code of the center must also be included in Item #19.</t>
  </si>
  <si>
    <t>B Business, Government, or Other Work Location – Courses taught at such entities out of the institution’s taxing district.</t>
  </si>
  <si>
    <t>H High School for Dual Credit – Courses taken for dual credit located on a high school campus.</t>
  </si>
  <si>
    <t>1 Face-to-Face – The instructor and the students are in the same physical location at the same time.</t>
  </si>
  <si>
    <t>5 Multiple or Other Electronic Media (Use only if no other single mode accounts for 50% of the instruction or if the electronic instruction mode is not listed above.)</t>
  </si>
  <si>
    <t>Webpage: http://www.txhighereddata.org/distanceed</t>
  </si>
  <si>
    <t>Semester: Fall 2012</t>
  </si>
  <si>
    <t>Semester: Spring 2013</t>
  </si>
  <si>
    <t>Semester: Summer 2013</t>
  </si>
  <si>
    <t>Semester: Fall 2013</t>
  </si>
  <si>
    <t>Semester: Spring 2014</t>
  </si>
  <si>
    <t>Univ Spring 2014</t>
  </si>
  <si>
    <t>Univ Fall 2014</t>
  </si>
  <si>
    <t>Univ Spring 2015</t>
  </si>
  <si>
    <t>Semester: Summer 2014</t>
  </si>
  <si>
    <t>Competency Based Education</t>
  </si>
  <si>
    <t>Semester: Spring 2015</t>
  </si>
  <si>
    <t>Semester: Fall 2014</t>
  </si>
  <si>
    <t>Univ Summer 2014</t>
  </si>
  <si>
    <t>Semester: Summer 2015</t>
  </si>
  <si>
    <t>Univ Summer 2015</t>
  </si>
  <si>
    <t>Semester: Fall 2015</t>
  </si>
  <si>
    <t>Univ Fall 2015</t>
  </si>
  <si>
    <t>Semester: Spring 2016</t>
  </si>
  <si>
    <t>Semester: Summer 2016</t>
  </si>
  <si>
    <t>Semester: Fall 2016</t>
  </si>
  <si>
    <t>Univ Spring 2016</t>
  </si>
  <si>
    <t>Univ Summer 2016</t>
  </si>
  <si>
    <t>Univ Fall 2016</t>
  </si>
  <si>
    <t>Semester: Spring 2017</t>
  </si>
  <si>
    <t>Univ Spring 2017</t>
  </si>
  <si>
    <t>Semester: Summer 2017</t>
  </si>
  <si>
    <t xml:space="preserve"> </t>
  </si>
  <si>
    <t>Distance
Total</t>
  </si>
  <si>
    <t>Semester: Fall 2017</t>
  </si>
  <si>
    <t>Univ Summer 2017</t>
  </si>
  <si>
    <t>Univ Fall 2017</t>
  </si>
  <si>
    <r>
      <t>·</t>
    </r>
    <r>
      <rPr>
        <sz val="10"/>
        <color indexed="8"/>
        <rFont val="Tahoma"/>
        <family val="2"/>
      </rPr>
      <t xml:space="preserve">         </t>
    </r>
    <r>
      <rPr>
        <sz val="10"/>
        <color indexed="8"/>
        <rFont val="Tahoma"/>
        <family val="2"/>
      </rPr>
      <t>Distance education reports are run for each semester. University data and Community and Technical College (CTC) data are reported separately. Summer I and II are combined. Each workbook includes a tab for each semester in the designated fiscal year.</t>
    </r>
  </si>
  <si>
    <r>
      <t>·</t>
    </r>
    <r>
      <rPr>
        <sz val="10"/>
        <color indexed="8"/>
        <rFont val="Tahoma"/>
        <family val="2"/>
      </rPr>
      <t xml:space="preserve">         </t>
    </r>
    <r>
      <rPr>
        <sz val="10"/>
        <color indexed="8"/>
        <rFont val="Tahoma"/>
        <family val="2"/>
      </rPr>
      <t>Information is only included when the semester credit hour value is greater than ‘0’. If a mode or type of instruction is not included on the report for a given semester or institution, the SCHs attempted for that type of instruction were reported as ‘0.’ If no hours are reported for a class, then enrollments in that class are not reported (for example, enrollments in a lab offered for 0 SCH will not be included in the report). Note that most institutions do not offer every possible combination of course locations and modes.</t>
    </r>
  </si>
  <si>
    <r>
      <t>·</t>
    </r>
    <r>
      <rPr>
        <sz val="10"/>
        <color indexed="8"/>
        <rFont val="Tahoma"/>
        <family val="2"/>
      </rPr>
      <t xml:space="preserve">         </t>
    </r>
    <r>
      <rPr>
        <sz val="10"/>
        <color indexed="8"/>
        <rFont val="Tahoma"/>
        <family val="2"/>
      </rPr>
      <t>The reports include state-funded hours only.</t>
    </r>
  </si>
  <si>
    <r>
      <t>·</t>
    </r>
    <r>
      <rPr>
        <sz val="10"/>
        <color indexed="8"/>
        <rFont val="Tahoma"/>
        <family val="2"/>
      </rPr>
      <t xml:space="preserve">         </t>
    </r>
    <r>
      <rPr>
        <sz val="10"/>
        <color indexed="8"/>
        <rFont val="Tahoma"/>
        <family val="2"/>
      </rPr>
      <t>At universities, all levels of enrollment are included (undergraduate, graduate, professional, etc.)</t>
    </r>
  </si>
  <si>
    <r>
      <t>·</t>
    </r>
    <r>
      <rPr>
        <sz val="10"/>
        <color indexed="8"/>
        <rFont val="Tahoma"/>
        <family val="2"/>
      </rPr>
      <t xml:space="preserve">         </t>
    </r>
    <r>
      <rPr>
        <sz val="10"/>
        <color indexed="8"/>
        <rFont val="Tahoma"/>
        <family val="2"/>
      </rPr>
      <t>Distance education is classified as anything that is not on-campus, face-to-face (for universities) or in-district, face-to-face (for community, state, and technical colleges). As noted above, totals for face-to-face on campus/in district are included for comparison purposes and are labeled as non-distance education.</t>
    </r>
  </si>
  <si>
    <r>
      <t>·</t>
    </r>
    <r>
      <rPr>
        <sz val="10"/>
        <color indexed="8"/>
        <rFont val="Tahoma"/>
        <family val="2"/>
      </rPr>
      <t xml:space="preserve">         </t>
    </r>
    <r>
      <rPr>
        <sz val="10"/>
        <color indexed="8"/>
        <rFont val="Tahoma"/>
        <family val="2"/>
      </rPr>
      <t>Generally, the “fully distance education” mode is used to categorize courses that are primarily offered online.  Prior to spring 2010, the mode “internet” may be used for this purpose.  However, users should be aware that the “internet” mode includes both fully online and hybrid instruction.  Researchers wishing to track online learning over time should use the “internet” category prior to spring 2010 and the “fully-distance education” and “hybrid/blended” categories beginning spring 2010.</t>
    </r>
  </si>
  <si>
    <r>
      <t>·</t>
    </r>
    <r>
      <rPr>
        <sz val="10"/>
        <color indexed="8"/>
        <rFont val="Tahoma"/>
        <family val="2"/>
      </rPr>
      <t xml:space="preserve">         </t>
    </r>
    <r>
      <rPr>
        <sz val="10"/>
        <color indexed="8"/>
        <rFont val="Tahoma"/>
        <family val="2"/>
      </rPr>
      <t>Percentages are included for SCHs attempted for all types of distance education.  The report also includes the percentage of distance education SCHs out of the total SCHs (including non-distance education).</t>
    </r>
  </si>
  <si>
    <r>
      <t>·</t>
    </r>
    <r>
      <rPr>
        <sz val="10"/>
        <color indexed="8"/>
        <rFont val="Tahoma"/>
        <family val="2"/>
      </rPr>
      <t xml:space="preserve">         </t>
    </r>
    <r>
      <rPr>
        <sz val="10"/>
        <color indexed="8"/>
        <rFont val="Tahoma"/>
        <family val="2"/>
      </rPr>
      <t>For researchers that do not require institutional level data, a summary of the statewide results is included in one workbook labeled “statewide data.” Each institutional spreadsheet also includes the statewide totals at the bottom.</t>
    </r>
  </si>
  <si>
    <r>
      <t>·</t>
    </r>
    <r>
      <rPr>
        <sz val="10"/>
        <color indexed="8"/>
        <rFont val="Tahoma"/>
        <family val="2"/>
      </rPr>
      <t xml:space="preserve">         </t>
    </r>
    <r>
      <rPr>
        <sz val="10"/>
        <color indexed="8"/>
        <rFont val="Tahoma"/>
        <family val="2"/>
      </rPr>
      <t>HRI data is not included in these reports. The Coordinating Board does not collect a CBM004 Class Report from health related Institutions; course location and mode data is not available for these students.</t>
    </r>
  </si>
  <si>
    <r>
      <t>NOTE</t>
    </r>
    <r>
      <rPr>
        <sz val="10"/>
        <color indexed="8"/>
        <rFont val="Tahoma"/>
        <family val="2"/>
      </rPr>
      <t>: Classes taught away from the main campus of any of the TSTCs or Lamars, if the entity or facility is not listed below, will be coded a ‘2’.</t>
    </r>
  </si>
  <si>
    <r>
      <t xml:space="preserve">6 Inter-institutional – Courses taught by one institution </t>
    </r>
    <r>
      <rPr>
        <i/>
        <sz val="10"/>
        <color indexed="8"/>
        <rFont val="Tahoma"/>
        <family val="2"/>
      </rPr>
      <t xml:space="preserve">for the students </t>
    </r>
    <r>
      <rPr>
        <sz val="10"/>
        <color indexed="8"/>
        <rFont val="Tahoma"/>
        <family val="2"/>
      </rPr>
      <t>of another through a mutual agreement approved by the Coordinating Board. See definition in the Introductory Section of the CBM004.</t>
    </r>
  </si>
  <si>
    <t>Semester: Spring 2018</t>
  </si>
  <si>
    <t>Institution
Name</t>
  </si>
  <si>
    <t>Type of
Instruction</t>
  </si>
  <si>
    <t>Instruction
Mode</t>
  </si>
  <si>
    <t>Instruction
Location</t>
  </si>
  <si>
    <t>Attempted
SCH</t>
  </si>
  <si>
    <t>% of
Dist
Ed
SCH</t>
  </si>
  <si>
    <t>% of
Total
SCH</t>
  </si>
  <si>
    <t>Fully Distance
Education</t>
  </si>
  <si>
    <t>High School Dual
Credit</t>
  </si>
  <si>
    <t>Univ Spring 2018</t>
  </si>
  <si>
    <t>Semester: Summer 2018</t>
  </si>
  <si>
    <t>Semester: Fall 2018</t>
  </si>
  <si>
    <t>Univ Fall 2018</t>
  </si>
  <si>
    <t>Univ Summer 2018</t>
  </si>
  <si>
    <t>Semester: Spring 2019</t>
  </si>
  <si>
    <t>Univ Spring 2019</t>
  </si>
  <si>
    <t>Semester: Summer 2019</t>
  </si>
  <si>
    <t>Univ Summer 2019</t>
  </si>
  <si>
    <t>Semester: Fall 2019</t>
  </si>
  <si>
    <t>Univ Fall 2019</t>
  </si>
  <si>
    <t>Semester: Spring 2020</t>
  </si>
  <si>
    <t>Semester: Summer 2020</t>
  </si>
  <si>
    <t>Correctional
Institution</t>
  </si>
  <si>
    <t>Univ Spring 2020</t>
  </si>
  <si>
    <t>Univ Summer 2020</t>
  </si>
  <si>
    <t>Univ Fall 2020</t>
  </si>
  <si>
    <t>Semester: Fall 2020</t>
  </si>
  <si>
    <t>Statewide Totals</t>
  </si>
  <si>
    <t>Semester: Spring 2021</t>
  </si>
  <si>
    <t>Distance 
Total</t>
  </si>
  <si>
    <t>Semester: Summer 2021</t>
  </si>
  <si>
    <t>Return to Table of Contents</t>
  </si>
  <si>
    <t>Univ Spring 2021</t>
  </si>
  <si>
    <t>Univ Summer 2021</t>
  </si>
  <si>
    <t>Univ Fall 2021</t>
  </si>
  <si>
    <t>Univ Spring 2022</t>
  </si>
  <si>
    <t>Univ Summer 2022</t>
  </si>
  <si>
    <t>Other Electronic
Media</t>
  </si>
  <si>
    <t>Semester: Fall 2021</t>
  </si>
  <si>
    <t/>
  </si>
  <si>
    <t>Face-to-Face</t>
  </si>
  <si>
    <t>High School for Dual Credit</t>
  </si>
  <si>
    <t>Business, Govt, or Other Work Loc</t>
  </si>
  <si>
    <t>Individual Instruction Telecom Rec</t>
  </si>
  <si>
    <t>Primary or Secondary School</t>
  </si>
  <si>
    <t>Military Bases</t>
  </si>
  <si>
    <t>Other Higher Education Site</t>
  </si>
  <si>
    <t>Out of State</t>
  </si>
  <si>
    <t>Hybrid/Blended Course</t>
  </si>
  <si>
    <t>Multiple or Other Electronic Media</t>
  </si>
  <si>
    <t>Two-way Interactive Video</t>
  </si>
  <si>
    <t>Video Tape/DVD/TV</t>
  </si>
  <si>
    <t>Fully Distance Education Course</t>
  </si>
  <si>
    <t>Semester: Spring 2022</t>
  </si>
  <si>
    <t>Semester: Summer 2022</t>
  </si>
  <si>
    <t>Semester: Fall 2022</t>
  </si>
  <si>
    <t>% of 
Dist Ed 
SCH</t>
  </si>
  <si>
    <t>% of Total SCH</t>
  </si>
  <si>
    <t>Statewide</t>
  </si>
  <si>
    <t>Semester: Spring 2023</t>
  </si>
  <si>
    <t>Semester: Summer 2023</t>
  </si>
  <si>
    <t>Univ Fall 2022</t>
  </si>
  <si>
    <t>Univ Spring 2023</t>
  </si>
  <si>
    <t>Univ Summer 2023</t>
  </si>
  <si>
    <t>Univ Fall 2023</t>
  </si>
  <si>
    <t>Univ Spring 2024</t>
  </si>
  <si>
    <t>Univ Summer 2024</t>
  </si>
  <si>
    <t>Univ Fall 2024</t>
  </si>
  <si>
    <t>Semester: Fall 2023</t>
  </si>
  <si>
    <t>Semester: Spring 2024</t>
  </si>
  <si>
    <t>Semester: Summer 2024</t>
  </si>
  <si>
    <t>Hybrid Course</t>
  </si>
  <si>
    <t>100 Percent Online Course</t>
  </si>
  <si>
    <t>Semester: Fall 2024</t>
  </si>
  <si>
    <t>% of Dist Ed SCH</t>
  </si>
  <si>
    <r>
      <t>·</t>
    </r>
    <r>
      <rPr>
        <sz val="10"/>
        <color indexed="8"/>
        <rFont val="Tahoma"/>
        <family val="2"/>
      </rPr>
      <t>         Note that, after Fall 2021 the mode option "Hybrid/Blended" changed to standalone "Hybrid Course" and an additional "100 Percent Online Course" option was added. Further, beginning spring 2010, “Internet” was removed as a mode. “Fully Distance Education” and “Hybrid/Blended” were added. High school dual credit was added as a location. To get a list of the possible options for location and mode, look at the statewide totals included at the bottom of each report.</t>
    </r>
  </si>
  <si>
    <t>From the CBM0CS Univ. Census Student Schedule Report (starting Fall 2021)</t>
  </si>
  <si>
    <r>
      <t xml:space="preserve">Distance Education-Related Items from the CBM0CS, </t>
    </r>
    <r>
      <rPr>
        <b/>
        <sz val="10"/>
        <color theme="1"/>
        <rFont val="Tahoma"/>
        <family val="2"/>
      </rPr>
      <t>University</t>
    </r>
    <r>
      <rPr>
        <sz val="10"/>
        <color theme="1"/>
        <rFont val="Tahoma"/>
        <family val="2"/>
      </rPr>
      <t xml:space="preserve"> Census Student Schedule Report is below. This information provides detail about how the distance education data are collected, including the definitions provided to institutions for data collection purposes.</t>
    </r>
  </si>
  <si>
    <t>Inter-institutional classes are those in which the faculty and courses of one institution are provided to another institution's students. Neither the location of the class nor the delivery medium affects the definition. North Texas Federation classes, consortium classes, and some instructional telecommunication classes are inter-institutional classes.</t>
  </si>
  <si>
    <t>Reporting Students Attempting Courses for Dual Credit</t>
  </si>
  <si>
    <t>Students taking a college course on a high school campus for dual credit must be reported with an 'H.' Do not report high school students taking a college course on a college campus or another location with an 'H.' Dual credit courses delivered electronically to individuals should be reported as option '9', if applicable, even if the coures is based on a high school campus.</t>
  </si>
  <si>
    <r>
      <t xml:space="preserve">Item #14 Location Code. </t>
    </r>
    <r>
      <rPr>
        <sz val="10"/>
        <color theme="1"/>
        <rFont val="Tahoma"/>
        <family val="2"/>
      </rPr>
      <t>Enter the code for the location at which the course is taught.</t>
    </r>
  </si>
  <si>
    <r>
      <t>Item #16 Instruction Mode.</t>
    </r>
    <r>
      <rPr>
        <sz val="10"/>
        <color theme="1"/>
        <rFont val="Tahoma"/>
        <family val="2"/>
      </rPr>
      <t xml:space="preserve"> Enter the primary mode of instruction where 51% or more of the instruction is delivered via a single mode.</t>
    </r>
  </si>
  <si>
    <t>7 100 Percent Online Course</t>
  </si>
  <si>
    <r>
      <t>NOTE:</t>
    </r>
    <r>
      <rPr>
        <sz val="10"/>
        <color theme="1"/>
        <rFont val="Tahoma"/>
        <family val="2"/>
      </rPr>
      <t xml:space="preserve"> Discontinued use of Instruction Mode "2" Fully Distance Education Course. 
Instruction mode “6” Hybrid Course -- A distance education course in which more than 50 percent but less than 100 percent of instructional activity takes place when the student(s) and instructor(s) are in separate physical locations. 
Instruction mode "7" 100-Percent Online Course-- A distance education course in which 100 percent of instructional activity takes place when the 
student(s) and instructor(s) are in separate physical locations. Requirements for on-campus or in-person orientation, testing, academic support services, internships/fieldwork, or other non-instructional activities do not exclude a course from this category.</t>
    </r>
  </si>
  <si>
    <r>
      <t xml:space="preserve">Distance Education-Related Items from the CBM0CS, </t>
    </r>
    <r>
      <rPr>
        <b/>
        <sz val="10"/>
        <color indexed="8"/>
        <rFont val="Tahoma"/>
        <family val="2"/>
      </rPr>
      <t>CTC</t>
    </r>
    <r>
      <rPr>
        <sz val="10"/>
        <color indexed="8"/>
        <rFont val="Tahoma"/>
        <family val="2"/>
      </rPr>
      <t xml:space="preserve"> Census Student Schedule Report (this is the report for two-year public colleges). This information provides detail about how the distance education data are collected, including the definitions provided to institutions for data collection purposes.</t>
    </r>
  </si>
  <si>
    <r>
      <t xml:space="preserve">Item #14 Location Code. </t>
    </r>
    <r>
      <rPr>
        <sz val="10"/>
        <color theme="1"/>
        <rFont val="Tahoma"/>
        <family val="2"/>
      </rPr>
      <t>Enter the code indicating where this section meets. Courses taught at one of the locations coded ‘5’, ‘6’, ‘7’, ‘9’, ‘A’, or ‘H’ should be reported even if they are taught in-district. All dual credit courses taught on high school campuses whether in district or out-of-district should be coded ‘H.’</t>
    </r>
  </si>
  <si>
    <r>
      <t>Item #18 Instruction Mode.</t>
    </r>
    <r>
      <rPr>
        <sz val="10"/>
        <color theme="1"/>
        <rFont val="Tahoma"/>
        <family val="2"/>
      </rPr>
      <t xml:space="preserve"> Enter the primary mode of instruction where 51% or more of the instruction is delivered via a single mode.</t>
    </r>
  </si>
  <si>
    <r>
      <t xml:space="preserve">NOTE: </t>
    </r>
    <r>
      <rPr>
        <sz val="10"/>
        <color theme="1"/>
        <rFont val="Tahoma"/>
        <family val="2"/>
      </rPr>
      <t>Instruction mode ‘6’ Hybrid Course -- A distance education course in which more than 50 percent but less than 100 percent of instructional activity takes place when the student(s) and instructor(s) are in separate physical locations. This occurs when the students and instructor(s) are not in the same place.
Instruction mode ‘7’ 100-Percent Online Course-- A distance education course in which 100 percent of instructional activity takes place when the 
student(s) and instructor(s) are in separate physical locations. Requirements for on-campus or in-person orientation, testing, academic support services, internships/fieldwork, or other non-instructional activities do not exclude a course from this category.</t>
    </r>
  </si>
  <si>
    <t>From the CBM0CS CTC Census Student Scheudule Report (starting Fall 2021)</t>
  </si>
  <si>
    <t>Below is a copy of the technical documentation for all of the distance education reports available online.  This Excel workbook includes semester-level tabs for FY 2001 through FY 2024 for public universities.  Public community, state, and technical college summary data and institution-specific data are available in other workbooks on the webpage.</t>
  </si>
  <si>
    <t>Data Source: CBM0CS CTC Census Student Schedule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</si>
</sst>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00%;\(#0.00%\)"/>
  </numFmts>
  <fonts count="32" x14ac:knownFonts="1">
    <font>
      <sz val="11"/>
      <color theme="1"/>
      <name val="Calibri"/>
      <family val="2"/>
      <scheme val="minor"/>
    </font>
    <font>
      <b/>
      <sz val="10"/>
      <color indexed="8"/>
      <name val="Tahoma"/>
      <family val="2"/>
    </font>
    <font>
      <sz val="10"/>
      <color indexed="8"/>
      <name val="Tahoma"/>
      <family val="2"/>
    </font>
    <font>
      <i/>
      <sz val="10"/>
      <color indexed="8"/>
      <name val="Tahoma"/>
      <family val="2"/>
    </font>
    <font>
      <b/>
      <sz val="10"/>
      <name val="Tahoma"/>
      <family val="2"/>
    </font>
    <font>
      <sz val="10"/>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2"/>
      <color theme="1"/>
      <name val="Calibri"/>
      <family val="2"/>
      <scheme val="minor"/>
    </font>
    <font>
      <b/>
      <sz val="10"/>
      <color theme="1"/>
      <name val="Tahoma"/>
      <family val="2"/>
    </font>
    <font>
      <sz val="10"/>
      <color theme="1"/>
      <name val="Tahoma"/>
      <family val="2"/>
    </font>
    <font>
      <u/>
      <sz val="10"/>
      <color theme="1"/>
      <name val="Tahoma"/>
      <family val="2"/>
    </font>
    <font>
      <b/>
      <sz val="10"/>
      <color rgb="FF000000"/>
      <name val="Tahoma"/>
      <family val="2"/>
    </font>
    <font>
      <u/>
      <sz val="10"/>
      <color theme="10"/>
      <name val="Tahoma"/>
      <family val="2"/>
    </font>
    <font>
      <u/>
      <sz val="10"/>
      <color theme="10"/>
      <name val="Calibri"/>
      <family val="2"/>
      <scheme val="minor"/>
    </font>
    <font>
      <sz val="9.5"/>
      <color rgb="FF000000"/>
      <name val="Arial"/>
      <family val="2"/>
    </font>
  </fonts>
  <fills count="3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FF"/>
        <bgColor indexed="64"/>
      </patternFill>
    </fill>
    <fill>
      <patternFill patternType="solid">
        <fgColor rgb="FFFFFF0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thin">
        <color rgb="FF000000"/>
      </right>
      <top style="medium">
        <color rgb="FF000000"/>
      </top>
      <bottom/>
      <diagonal/>
    </border>
    <border>
      <left/>
      <right style="thin">
        <color rgb="FF000000"/>
      </right>
      <top/>
      <bottom/>
      <diagonal/>
    </border>
    <border>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thin">
        <color rgb="FF000000"/>
      </right>
      <top/>
      <bottom style="medium">
        <color rgb="FF000000"/>
      </bottom>
      <diagonal/>
    </border>
    <border>
      <left/>
      <right style="thin">
        <color rgb="FF000000"/>
      </right>
      <top/>
      <bottom style="medium">
        <color rgb="FF000000"/>
      </bottom>
      <diagonal/>
    </border>
    <border>
      <left/>
      <right style="medium">
        <color rgb="FF000000"/>
      </right>
      <top/>
      <bottom style="medium">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44">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8" fillId="26" borderId="0" applyNumberFormat="0" applyBorder="0" applyAlignment="0" applyProtection="0"/>
    <xf numFmtId="0" fontId="9" fillId="27" borderId="2" applyNumberFormat="0" applyAlignment="0" applyProtection="0"/>
    <xf numFmtId="0" fontId="10" fillId="28" borderId="3" applyNumberFormat="0" applyAlignment="0" applyProtection="0"/>
    <xf numFmtId="0" fontId="11" fillId="0" borderId="0" applyNumberFormat="0" applyFill="0" applyBorder="0" applyAlignment="0" applyProtection="0"/>
    <xf numFmtId="0" fontId="12" fillId="29" borderId="0" applyNumberFormat="0" applyBorder="0" applyAlignment="0" applyProtection="0"/>
    <xf numFmtId="0" fontId="13" fillId="0" borderId="4"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30" borderId="2" applyNumberFormat="0" applyAlignment="0" applyProtection="0"/>
    <xf numFmtId="0" fontId="18" fillId="0" borderId="7" applyNumberFormat="0" applyFill="0" applyAlignment="0" applyProtection="0"/>
    <xf numFmtId="0" fontId="19" fillId="31" borderId="0" applyNumberFormat="0" applyBorder="0" applyAlignment="0" applyProtection="0"/>
    <xf numFmtId="0" fontId="6" fillId="32" borderId="8" applyNumberFormat="0" applyFont="0" applyAlignment="0" applyProtection="0"/>
    <xf numFmtId="0" fontId="20" fillId="27" borderId="9" applyNumberForma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0" borderId="0" applyNumberFormat="0" applyFill="0" applyBorder="0" applyAlignment="0" applyProtection="0"/>
    <xf numFmtId="0" fontId="31" fillId="0" borderId="0"/>
  </cellStyleXfs>
  <cellXfs count="161">
    <xf numFmtId="0" fontId="0" fillId="0" borderId="0" xfId="0"/>
    <xf numFmtId="0" fontId="0" fillId="0" borderId="0" xfId="0" applyAlignment="1">
      <alignment horizontal="center"/>
    </xf>
    <xf numFmtId="0" fontId="24" fillId="0" borderId="0" xfId="0" applyFont="1" applyAlignment="1">
      <alignment horizontal="centerContinuous"/>
    </xf>
    <xf numFmtId="0" fontId="22" fillId="0" borderId="0" xfId="0" applyFont="1" applyAlignment="1">
      <alignment horizontal="centerContinuous" vertical="top"/>
    </xf>
    <xf numFmtId="0" fontId="25" fillId="0" borderId="0" xfId="0" applyFont="1" applyAlignment="1">
      <alignment horizontal="centerContinuous" vertical="top" wrapText="1"/>
    </xf>
    <xf numFmtId="0" fontId="25" fillId="0" borderId="0" xfId="0" applyFont="1" applyAlignment="1">
      <alignment horizontal="centerContinuous"/>
    </xf>
    <xf numFmtId="0" fontId="26" fillId="0" borderId="0" xfId="0" applyFont="1"/>
    <xf numFmtId="0" fontId="26" fillId="0" borderId="0" xfId="0" applyFont="1" applyAlignment="1">
      <alignment horizontal="center"/>
    </xf>
    <xf numFmtId="0" fontId="25" fillId="0" borderId="11" xfId="0" applyFont="1" applyBorder="1" applyAlignment="1">
      <alignment horizontal="center" vertical="top"/>
    </xf>
    <xf numFmtId="0" fontId="26" fillId="0" borderId="12" xfId="0" applyFont="1" applyBorder="1" applyAlignment="1">
      <alignment vertical="top" wrapText="1"/>
    </xf>
    <xf numFmtId="0" fontId="26" fillId="0" borderId="13" xfId="0" applyFont="1" applyBorder="1" applyAlignment="1">
      <alignment vertical="top" wrapText="1"/>
    </xf>
    <xf numFmtId="10" fontId="26" fillId="0" borderId="13" xfId="0" applyNumberFormat="1" applyFont="1" applyBorder="1" applyAlignment="1">
      <alignment vertical="top" wrapText="1"/>
    </xf>
    <xf numFmtId="10" fontId="26" fillId="0" borderId="14" xfId="0" applyNumberFormat="1" applyFont="1" applyBorder="1" applyAlignment="1">
      <alignment vertical="top" wrapText="1"/>
    </xf>
    <xf numFmtId="3" fontId="26" fillId="0" borderId="13" xfId="0" applyNumberFormat="1" applyFont="1" applyBorder="1" applyAlignment="1">
      <alignment vertical="top" wrapText="1"/>
    </xf>
    <xf numFmtId="9" fontId="26" fillId="0" borderId="13" xfId="0" applyNumberFormat="1" applyFont="1" applyBorder="1" applyAlignment="1">
      <alignment vertical="top" wrapText="1"/>
    </xf>
    <xf numFmtId="0" fontId="26" fillId="0" borderId="15" xfId="0" applyFont="1" applyBorder="1" applyAlignment="1">
      <alignment vertical="top" wrapText="1"/>
    </xf>
    <xf numFmtId="0" fontId="26" fillId="0" borderId="16" xfId="0" applyFont="1" applyBorder="1" applyAlignment="1">
      <alignment vertical="top" wrapText="1"/>
    </xf>
    <xf numFmtId="3" fontId="26" fillId="0" borderId="16" xfId="0" applyNumberFormat="1" applyFont="1" applyBorder="1" applyAlignment="1">
      <alignment vertical="top" wrapText="1"/>
    </xf>
    <xf numFmtId="9" fontId="26" fillId="0" borderId="17" xfId="0" applyNumberFormat="1" applyFont="1" applyBorder="1" applyAlignment="1">
      <alignment vertical="top" wrapText="1"/>
    </xf>
    <xf numFmtId="0" fontId="26" fillId="0" borderId="0" xfId="0" applyFont="1" applyAlignment="1">
      <alignment vertical="top" wrapText="1"/>
    </xf>
    <xf numFmtId="0" fontId="25" fillId="0" borderId="18" xfId="0" applyFont="1" applyBorder="1" applyAlignment="1">
      <alignment horizontal="center" vertical="top"/>
    </xf>
    <xf numFmtId="0" fontId="25" fillId="0" borderId="19" xfId="0" applyFont="1" applyBorder="1" applyAlignment="1">
      <alignment horizontal="center" vertical="top"/>
    </xf>
    <xf numFmtId="0" fontId="25" fillId="0" borderId="20" xfId="0" applyFont="1" applyBorder="1" applyAlignment="1">
      <alignment horizontal="center" vertical="top"/>
    </xf>
    <xf numFmtId="0" fontId="25" fillId="0" borderId="21" xfId="0" applyFont="1" applyBorder="1" applyAlignment="1">
      <alignment horizontal="center" vertical="top"/>
    </xf>
    <xf numFmtId="0" fontId="25" fillId="0" borderId="22" xfId="0" applyFont="1" applyBorder="1" applyAlignment="1">
      <alignment horizontal="center" vertical="top"/>
    </xf>
    <xf numFmtId="0" fontId="25" fillId="0" borderId="23" xfId="0" applyFont="1" applyBorder="1" applyAlignment="1">
      <alignment horizontal="center" vertical="top"/>
    </xf>
    <xf numFmtId="0" fontId="25" fillId="0" borderId="24" xfId="0" applyFont="1" applyBorder="1" applyAlignment="1">
      <alignment horizontal="center" vertical="top"/>
    </xf>
    <xf numFmtId="0" fontId="25" fillId="0" borderId="25" xfId="0" applyFont="1" applyBorder="1" applyAlignment="1">
      <alignment horizontal="center" vertical="top"/>
    </xf>
    <xf numFmtId="0" fontId="26" fillId="33" borderId="12" xfId="0" applyFont="1" applyFill="1" applyBorder="1" applyAlignment="1">
      <alignment horizontal="left"/>
    </xf>
    <xf numFmtId="0" fontId="26" fillId="33" borderId="13" xfId="0" applyFont="1" applyFill="1" applyBorder="1" applyAlignment="1">
      <alignment horizontal="left"/>
    </xf>
    <xf numFmtId="164" fontId="26" fillId="33" borderId="13" xfId="0" applyNumberFormat="1" applyFont="1" applyFill="1" applyBorder="1" applyAlignment="1">
      <alignment horizontal="right"/>
    </xf>
    <xf numFmtId="165" fontId="26" fillId="33" borderId="13" xfId="0" applyNumberFormat="1" applyFont="1" applyFill="1" applyBorder="1" applyAlignment="1">
      <alignment horizontal="right"/>
    </xf>
    <xf numFmtId="165" fontId="26" fillId="33" borderId="14" xfId="0" applyNumberFormat="1" applyFont="1" applyFill="1" applyBorder="1" applyAlignment="1">
      <alignment horizontal="right"/>
    </xf>
    <xf numFmtId="0" fontId="26" fillId="33" borderId="15" xfId="0" applyFont="1" applyFill="1" applyBorder="1" applyAlignment="1">
      <alignment horizontal="left"/>
    </xf>
    <xf numFmtId="0" fontId="26" fillId="33" borderId="16" xfId="0" applyFont="1" applyFill="1" applyBorder="1" applyAlignment="1">
      <alignment horizontal="left"/>
    </xf>
    <xf numFmtId="164" fontId="26" fillId="33" borderId="16" xfId="0" applyNumberFormat="1" applyFont="1" applyFill="1" applyBorder="1" applyAlignment="1">
      <alignment horizontal="right"/>
    </xf>
    <xf numFmtId="165" fontId="26" fillId="33" borderId="16" xfId="0" applyNumberFormat="1" applyFont="1" applyFill="1" applyBorder="1" applyAlignment="1">
      <alignment horizontal="right"/>
    </xf>
    <xf numFmtId="165" fontId="26" fillId="33" borderId="17" xfId="0" applyNumberFormat="1" applyFont="1" applyFill="1" applyBorder="1" applyAlignment="1">
      <alignment horizontal="right"/>
    </xf>
    <xf numFmtId="0" fontId="25" fillId="0" borderId="0" xfId="0" applyFont="1"/>
    <xf numFmtId="0" fontId="26" fillId="34" borderId="0" xfId="0" applyFont="1" applyFill="1" applyAlignment="1">
      <alignment wrapText="1"/>
    </xf>
    <xf numFmtId="0" fontId="25" fillId="0" borderId="0" xfId="0" applyFont="1" applyAlignment="1">
      <alignment vertical="center" wrapText="1"/>
    </xf>
    <xf numFmtId="0" fontId="26" fillId="0" borderId="0" xfId="0" applyFont="1" applyAlignment="1">
      <alignment horizontal="left" vertical="center" wrapText="1"/>
    </xf>
    <xf numFmtId="0" fontId="26" fillId="0" borderId="0" xfId="0" applyFont="1" applyAlignment="1">
      <alignment vertical="center" wrapText="1"/>
    </xf>
    <xf numFmtId="0" fontId="25" fillId="0" borderId="0" xfId="0" applyFont="1" applyAlignment="1">
      <alignment horizontal="left" vertical="center" wrapText="1"/>
    </xf>
    <xf numFmtId="0" fontId="26" fillId="0" borderId="0" xfId="0" applyFont="1" applyAlignment="1">
      <alignment wrapText="1"/>
    </xf>
    <xf numFmtId="0" fontId="25" fillId="0" borderId="0" xfId="0" applyFont="1" applyAlignment="1">
      <alignment horizontal="centerContinuous" vertical="top"/>
    </xf>
    <xf numFmtId="0" fontId="26" fillId="0" borderId="0" xfId="0" applyFont="1" applyAlignment="1">
      <alignment horizontal="centerContinuous"/>
    </xf>
    <xf numFmtId="0" fontId="28" fillId="0" borderId="0" xfId="0" applyFont="1" applyAlignment="1">
      <alignment horizontal="centerContinuous"/>
    </xf>
    <xf numFmtId="0" fontId="26" fillId="0" borderId="12" xfId="0" applyFont="1" applyBorder="1" applyAlignment="1">
      <alignment vertical="top"/>
    </xf>
    <xf numFmtId="0" fontId="26" fillId="0" borderId="13" xfId="0" applyFont="1" applyBorder="1" applyAlignment="1">
      <alignment vertical="top"/>
    </xf>
    <xf numFmtId="3" fontId="26" fillId="0" borderId="13" xfId="0" applyNumberFormat="1" applyFont="1" applyBorder="1" applyAlignment="1">
      <alignment vertical="top"/>
    </xf>
    <xf numFmtId="10" fontId="26" fillId="0" borderId="13" xfId="0" applyNumberFormat="1" applyFont="1" applyBorder="1" applyAlignment="1">
      <alignment vertical="top"/>
    </xf>
    <xf numFmtId="10" fontId="26" fillId="0" borderId="14" xfId="0" applyNumberFormat="1" applyFont="1" applyBorder="1" applyAlignment="1">
      <alignment vertical="top"/>
    </xf>
    <xf numFmtId="9" fontId="26" fillId="0" borderId="13" xfId="0" applyNumberFormat="1" applyFont="1" applyBorder="1" applyAlignment="1">
      <alignment vertical="top"/>
    </xf>
    <xf numFmtId="0" fontId="26" fillId="0" borderId="15" xfId="0" applyFont="1" applyBorder="1" applyAlignment="1">
      <alignment vertical="top"/>
    </xf>
    <xf numFmtId="0" fontId="26" fillId="0" borderId="16" xfId="0" applyFont="1" applyBorder="1" applyAlignment="1">
      <alignment vertical="top"/>
    </xf>
    <xf numFmtId="3" fontId="26" fillId="0" borderId="16" xfId="0" applyNumberFormat="1" applyFont="1" applyBorder="1" applyAlignment="1">
      <alignment vertical="top"/>
    </xf>
    <xf numFmtId="9" fontId="26" fillId="0" borderId="17" xfId="0" applyNumberFormat="1" applyFont="1" applyBorder="1" applyAlignment="1">
      <alignment vertical="top"/>
    </xf>
    <xf numFmtId="0" fontId="26" fillId="0" borderId="0" xfId="0" applyFont="1" applyAlignment="1">
      <alignment vertical="top"/>
    </xf>
    <xf numFmtId="0" fontId="25" fillId="0" borderId="23" xfId="0" applyFont="1" applyBorder="1" applyAlignment="1">
      <alignment vertical="top"/>
    </xf>
    <xf numFmtId="0" fontId="25" fillId="0" borderId="24" xfId="0" applyFont="1" applyBorder="1" applyAlignment="1">
      <alignment vertical="top"/>
    </xf>
    <xf numFmtId="0" fontId="25" fillId="0" borderId="25" xfId="0" applyFont="1" applyBorder="1" applyAlignment="1">
      <alignment vertical="top"/>
    </xf>
    <xf numFmtId="0" fontId="25" fillId="0" borderId="26" xfId="0" applyFont="1" applyBorder="1" applyAlignment="1">
      <alignment horizontal="center" vertical="top"/>
    </xf>
    <xf numFmtId="0" fontId="25" fillId="0" borderId="27" xfId="0" applyFont="1" applyBorder="1" applyAlignment="1">
      <alignment horizontal="center" vertical="top"/>
    </xf>
    <xf numFmtId="0" fontId="25" fillId="0" borderId="0" xfId="0" applyFont="1" applyAlignment="1">
      <alignment horizontal="center" vertical="top"/>
    </xf>
    <xf numFmtId="0" fontId="25" fillId="0" borderId="28" xfId="0" applyFont="1" applyBorder="1" applyAlignment="1">
      <alignment horizontal="center" vertical="top"/>
    </xf>
    <xf numFmtId="0" fontId="28" fillId="0" borderId="0" xfId="0" applyFont="1" applyAlignment="1">
      <alignment horizontal="centerContinuous" vertical="top"/>
    </xf>
    <xf numFmtId="0" fontId="28" fillId="0" borderId="18" xfId="0" applyFont="1" applyBorder="1" applyAlignment="1">
      <alignment horizontal="center" vertical="top"/>
    </xf>
    <xf numFmtId="0" fontId="28" fillId="0" borderId="29" xfId="0" applyFont="1" applyBorder="1" applyAlignment="1">
      <alignment horizontal="center" vertical="top"/>
    </xf>
    <xf numFmtId="0" fontId="28" fillId="0" borderId="27" xfId="0" applyFont="1" applyBorder="1" applyAlignment="1">
      <alignment horizontal="center" vertical="top"/>
    </xf>
    <xf numFmtId="0" fontId="28" fillId="0" borderId="20" xfId="0" applyFont="1" applyBorder="1" applyAlignment="1">
      <alignment horizontal="center" vertical="top"/>
    </xf>
    <xf numFmtId="0" fontId="28" fillId="0" borderId="30" xfId="0" applyFont="1" applyBorder="1" applyAlignment="1">
      <alignment horizontal="center" vertical="top"/>
    </xf>
    <xf numFmtId="0" fontId="28" fillId="0" borderId="28" xfId="0" applyFont="1" applyBorder="1" applyAlignment="1">
      <alignment horizontal="center" vertical="top"/>
    </xf>
    <xf numFmtId="0" fontId="28" fillId="0" borderId="21" xfId="0" applyFont="1" applyBorder="1" applyAlignment="1">
      <alignment horizontal="center" vertical="top"/>
    </xf>
    <xf numFmtId="0" fontId="28" fillId="0" borderId="31" xfId="0" applyFont="1" applyBorder="1" applyAlignment="1">
      <alignment horizontal="center" vertical="top"/>
    </xf>
    <xf numFmtId="0" fontId="28" fillId="0" borderId="32" xfId="0" applyFont="1" applyBorder="1" applyAlignment="1">
      <alignment horizontal="center" vertical="top"/>
    </xf>
    <xf numFmtId="0" fontId="26" fillId="0" borderId="21" xfId="0" applyFont="1" applyBorder="1" applyAlignment="1">
      <alignment vertical="top"/>
    </xf>
    <xf numFmtId="0" fontId="26" fillId="0" borderId="31" xfId="0" applyFont="1" applyBorder="1" applyAlignment="1">
      <alignment vertical="top"/>
    </xf>
    <xf numFmtId="10" fontId="26" fillId="0" borderId="31" xfId="0" applyNumberFormat="1" applyFont="1" applyBorder="1" applyAlignment="1">
      <alignment vertical="top"/>
    </xf>
    <xf numFmtId="10" fontId="26" fillId="0" borderId="32" xfId="0" applyNumberFormat="1" applyFont="1" applyBorder="1" applyAlignment="1">
      <alignment vertical="top"/>
    </xf>
    <xf numFmtId="3" fontId="26" fillId="0" borderId="31" xfId="0" applyNumberFormat="1" applyFont="1" applyBorder="1" applyAlignment="1">
      <alignment vertical="top"/>
    </xf>
    <xf numFmtId="9" fontId="26" fillId="0" borderId="31" xfId="0" applyNumberFormat="1" applyFont="1" applyBorder="1" applyAlignment="1">
      <alignment vertical="top"/>
    </xf>
    <xf numFmtId="0" fontId="26" fillId="0" borderId="33" xfId="0" applyFont="1" applyBorder="1" applyAlignment="1">
      <alignment vertical="top"/>
    </xf>
    <xf numFmtId="0" fontId="26" fillId="0" borderId="34" xfId="0" applyFont="1" applyBorder="1" applyAlignment="1">
      <alignment vertical="top"/>
    </xf>
    <xf numFmtId="3" fontId="26" fillId="0" borderId="34" xfId="0" applyNumberFormat="1" applyFont="1" applyBorder="1" applyAlignment="1">
      <alignment vertical="top"/>
    </xf>
    <xf numFmtId="9" fontId="26" fillId="0" borderId="35" xfId="0" applyNumberFormat="1" applyFont="1" applyBorder="1" applyAlignment="1">
      <alignment vertical="top"/>
    </xf>
    <xf numFmtId="0" fontId="22" fillId="0" borderId="18" xfId="0" applyFont="1" applyBorder="1" applyAlignment="1">
      <alignment horizontal="center" vertical="top"/>
    </xf>
    <xf numFmtId="0" fontId="22" fillId="0" borderId="23" xfId="0" applyFont="1" applyBorder="1" applyAlignment="1">
      <alignment horizontal="center" vertical="top"/>
    </xf>
    <xf numFmtId="0" fontId="22" fillId="0" borderId="19" xfId="0" applyFont="1" applyBorder="1" applyAlignment="1">
      <alignment horizontal="center" vertical="top"/>
    </xf>
    <xf numFmtId="0" fontId="22" fillId="0" borderId="20" xfId="0" applyFont="1" applyBorder="1" applyAlignment="1">
      <alignment horizontal="center" vertical="top"/>
    </xf>
    <xf numFmtId="0" fontId="22" fillId="0" borderId="24" xfId="0" applyFont="1" applyBorder="1" applyAlignment="1">
      <alignment horizontal="center" vertical="top"/>
    </xf>
    <xf numFmtId="0" fontId="22" fillId="0" borderId="11" xfId="0" applyFont="1" applyBorder="1" applyAlignment="1">
      <alignment horizontal="center" vertical="top"/>
    </xf>
    <xf numFmtId="0" fontId="22" fillId="0" borderId="21" xfId="0" applyFont="1" applyBorder="1" applyAlignment="1">
      <alignment horizontal="center" vertical="top"/>
    </xf>
    <xf numFmtId="0" fontId="22" fillId="0" borderId="25" xfId="0" applyFont="1" applyBorder="1" applyAlignment="1">
      <alignment horizontal="center" vertical="top"/>
    </xf>
    <xf numFmtId="0" fontId="22" fillId="0" borderId="22" xfId="0" applyFont="1" applyBorder="1" applyAlignment="1">
      <alignment horizontal="center" vertical="top"/>
    </xf>
    <xf numFmtId="0" fontId="0" fillId="0" borderId="12" xfId="0" applyBorder="1" applyAlignment="1">
      <alignment vertical="top"/>
    </xf>
    <xf numFmtId="0" fontId="0" fillId="0" borderId="13" xfId="0" applyBorder="1" applyAlignment="1">
      <alignment vertical="top"/>
    </xf>
    <xf numFmtId="3" fontId="0" fillId="0" borderId="13" xfId="0" applyNumberFormat="1" applyBorder="1" applyAlignment="1">
      <alignment vertical="top"/>
    </xf>
    <xf numFmtId="10" fontId="0" fillId="0" borderId="13" xfId="0" applyNumberFormat="1" applyBorder="1" applyAlignment="1">
      <alignment vertical="top"/>
    </xf>
    <xf numFmtId="10" fontId="0" fillId="0" borderId="14" xfId="0" applyNumberFormat="1" applyBorder="1" applyAlignment="1">
      <alignment vertical="top"/>
    </xf>
    <xf numFmtId="9" fontId="0" fillId="0" borderId="13" xfId="0" applyNumberFormat="1" applyBorder="1" applyAlignment="1">
      <alignment vertical="top"/>
    </xf>
    <xf numFmtId="0" fontId="0" fillId="0" borderId="15" xfId="0" applyBorder="1" applyAlignment="1">
      <alignment vertical="top"/>
    </xf>
    <xf numFmtId="0" fontId="0" fillId="0" borderId="16" xfId="0" applyBorder="1" applyAlignment="1">
      <alignment vertical="top"/>
    </xf>
    <xf numFmtId="3" fontId="0" fillId="0" borderId="16" xfId="0" applyNumberFormat="1" applyBorder="1" applyAlignment="1">
      <alignment vertical="top"/>
    </xf>
    <xf numFmtId="9" fontId="0" fillId="0" borderId="17" xfId="0" applyNumberFormat="1" applyBorder="1" applyAlignment="1">
      <alignment vertical="top"/>
    </xf>
    <xf numFmtId="0" fontId="0" fillId="0" borderId="0" xfId="0" applyAlignment="1">
      <alignment vertical="top"/>
    </xf>
    <xf numFmtId="0" fontId="24" fillId="0" borderId="0" xfId="0" applyFont="1" applyAlignment="1">
      <alignment horizontal="centerContinuous" vertical="top"/>
    </xf>
    <xf numFmtId="0" fontId="24" fillId="0" borderId="0" xfId="0" applyFont="1"/>
    <xf numFmtId="0" fontId="29" fillId="0" borderId="0" xfId="34" applyNumberFormat="1" applyFont="1"/>
    <xf numFmtId="0" fontId="29" fillId="0" borderId="0" xfId="34" applyFont="1"/>
    <xf numFmtId="0" fontId="5" fillId="0" borderId="0" xfId="0" applyFont="1"/>
    <xf numFmtId="0" fontId="5" fillId="0" borderId="0" xfId="0" applyFont="1" applyAlignment="1">
      <alignment horizontal="left"/>
    </xf>
    <xf numFmtId="0" fontId="4" fillId="0" borderId="1" xfId="0" applyFont="1" applyBorder="1" applyAlignment="1">
      <alignment horizontal="center" wrapText="1"/>
    </xf>
    <xf numFmtId="0" fontId="5" fillId="0" borderId="1" xfId="0" applyFont="1" applyBorder="1" applyAlignment="1">
      <alignment horizontal="left"/>
    </xf>
    <xf numFmtId="164" fontId="5" fillId="0" borderId="1" xfId="0" applyNumberFormat="1" applyFont="1" applyBorder="1" applyAlignment="1">
      <alignment horizontal="right"/>
    </xf>
    <xf numFmtId="165" fontId="5" fillId="0" borderId="1" xfId="0" applyNumberFormat="1" applyFont="1" applyBorder="1" applyAlignment="1">
      <alignment horizontal="right"/>
    </xf>
    <xf numFmtId="0" fontId="4" fillId="0" borderId="0" xfId="0" applyFont="1" applyAlignment="1">
      <alignment horizontal="centerContinuous"/>
    </xf>
    <xf numFmtId="0" fontId="5" fillId="0" borderId="0" xfId="0" applyFont="1" applyAlignment="1">
      <alignment horizontal="centerContinuous"/>
    </xf>
    <xf numFmtId="0" fontId="4" fillId="0" borderId="38" xfId="0" applyFont="1" applyBorder="1" applyAlignment="1">
      <alignment horizontal="center" wrapText="1"/>
    </xf>
    <xf numFmtId="0" fontId="4" fillId="0" borderId="39" xfId="0" applyFont="1" applyBorder="1" applyAlignment="1">
      <alignment horizontal="center" wrapText="1"/>
    </xf>
    <xf numFmtId="0" fontId="4" fillId="0" borderId="40" xfId="0" applyFont="1" applyBorder="1" applyAlignment="1">
      <alignment horizontal="center" wrapText="1"/>
    </xf>
    <xf numFmtId="0" fontId="5" fillId="0" borderId="41" xfId="0" applyFont="1" applyBorder="1" applyAlignment="1">
      <alignment horizontal="left"/>
    </xf>
    <xf numFmtId="165" fontId="5" fillId="0" borderId="42" xfId="0" applyNumberFormat="1" applyFont="1" applyBorder="1" applyAlignment="1">
      <alignment horizontal="right"/>
    </xf>
    <xf numFmtId="0" fontId="5" fillId="0" borderId="43" xfId="0" applyFont="1" applyBorder="1" applyAlignment="1">
      <alignment horizontal="left"/>
    </xf>
    <xf numFmtId="0" fontId="5" fillId="0" borderId="44" xfId="0" applyFont="1" applyBorder="1" applyAlignment="1">
      <alignment horizontal="left"/>
    </xf>
    <xf numFmtId="164" fontId="5" fillId="0" borderId="44" xfId="0" applyNumberFormat="1" applyFont="1" applyBorder="1" applyAlignment="1">
      <alignment horizontal="right"/>
    </xf>
    <xf numFmtId="165" fontId="5" fillId="0" borderId="44" xfId="0" applyNumberFormat="1" applyFont="1" applyBorder="1" applyAlignment="1">
      <alignment horizontal="right"/>
    </xf>
    <xf numFmtId="165" fontId="5" fillId="0" borderId="45" xfId="0" applyNumberFormat="1" applyFont="1" applyBorder="1" applyAlignment="1">
      <alignment horizontal="right"/>
    </xf>
    <xf numFmtId="164" fontId="5" fillId="0" borderId="0" xfId="0" applyNumberFormat="1" applyFont="1" applyAlignment="1">
      <alignment horizontal="right"/>
    </xf>
    <xf numFmtId="165" fontId="5" fillId="0" borderId="0" xfId="0" applyNumberFormat="1" applyFont="1" applyAlignment="1">
      <alignment horizontal="right"/>
    </xf>
    <xf numFmtId="0" fontId="30" fillId="0" borderId="0" xfId="34" applyFont="1"/>
    <xf numFmtId="0" fontId="5" fillId="0" borderId="46" xfId="0" applyFont="1" applyBorder="1" applyAlignment="1">
      <alignment horizontal="left"/>
    </xf>
    <xf numFmtId="0" fontId="5" fillId="0" borderId="47" xfId="0" applyFont="1" applyBorder="1" applyAlignment="1">
      <alignment horizontal="left"/>
    </xf>
    <xf numFmtId="164" fontId="5" fillId="0" borderId="47" xfId="0" applyNumberFormat="1" applyFont="1" applyBorder="1" applyAlignment="1">
      <alignment horizontal="right"/>
    </xf>
    <xf numFmtId="165" fontId="5" fillId="0" borderId="47" xfId="0" applyNumberFormat="1" applyFont="1" applyBorder="1" applyAlignment="1">
      <alignment horizontal="right"/>
    </xf>
    <xf numFmtId="165" fontId="5" fillId="0" borderId="48" xfId="0" applyNumberFormat="1" applyFont="1" applyBorder="1" applyAlignment="1">
      <alignment horizontal="right"/>
    </xf>
    <xf numFmtId="10" fontId="25" fillId="0" borderId="1" xfId="0" applyNumberFormat="1" applyFont="1" applyBorder="1" applyAlignment="1">
      <alignment horizontal="center" wrapText="1"/>
    </xf>
    <xf numFmtId="0" fontId="26" fillId="0" borderId="1" xfId="0" applyFont="1" applyBorder="1"/>
    <xf numFmtId="3" fontId="26" fillId="0" borderId="1" xfId="0" applyNumberFormat="1" applyFont="1" applyBorder="1"/>
    <xf numFmtId="10" fontId="26" fillId="0" borderId="1" xfId="0" applyNumberFormat="1" applyFont="1" applyBorder="1"/>
    <xf numFmtId="3" fontId="0" fillId="0" borderId="0" xfId="0" applyNumberFormat="1"/>
    <xf numFmtId="10" fontId="0" fillId="0" borderId="0" xfId="0" applyNumberFormat="1"/>
    <xf numFmtId="3" fontId="4" fillId="0" borderId="1" xfId="0" applyNumberFormat="1" applyFont="1" applyBorder="1" applyAlignment="1">
      <alignment horizontal="center" wrapText="1"/>
    </xf>
    <xf numFmtId="3" fontId="26" fillId="0" borderId="0" xfId="0" applyNumberFormat="1" applyFont="1"/>
    <xf numFmtId="10" fontId="26" fillId="0" borderId="0" xfId="0" applyNumberFormat="1" applyFont="1"/>
    <xf numFmtId="0" fontId="25" fillId="0" borderId="0" xfId="0" applyFont="1" applyAlignment="1">
      <alignment wrapText="1"/>
    </xf>
    <xf numFmtId="0" fontId="30" fillId="0" borderId="0" xfId="34" applyFont="1" applyAlignment="1">
      <alignment wrapText="1"/>
    </xf>
    <xf numFmtId="0" fontId="27" fillId="0" borderId="0" xfId="0" applyFont="1" applyAlignment="1">
      <alignment wrapText="1"/>
    </xf>
    <xf numFmtId="0" fontId="25" fillId="0" borderId="23" xfId="0" applyFont="1" applyBorder="1" applyAlignment="1">
      <alignment horizontal="center" vertical="top"/>
    </xf>
    <xf numFmtId="0" fontId="25" fillId="0" borderId="24" xfId="0" applyFont="1" applyBorder="1" applyAlignment="1">
      <alignment horizontal="center" vertical="top"/>
    </xf>
    <xf numFmtId="0" fontId="25" fillId="0" borderId="25" xfId="0" applyFont="1" applyBorder="1" applyAlignment="1">
      <alignment horizontal="center" vertical="top"/>
    </xf>
    <xf numFmtId="0" fontId="22" fillId="0" borderId="23" xfId="0" applyFont="1" applyBorder="1" applyAlignment="1">
      <alignment horizontal="center" vertical="top"/>
    </xf>
    <xf numFmtId="0" fontId="22" fillId="0" borderId="24" xfId="0" applyFont="1" applyBorder="1" applyAlignment="1">
      <alignment horizontal="center" vertical="top"/>
    </xf>
    <xf numFmtId="0" fontId="22" fillId="0" borderId="25" xfId="0" applyFont="1" applyBorder="1" applyAlignment="1">
      <alignment horizontal="center" vertical="top"/>
    </xf>
    <xf numFmtId="0" fontId="28" fillId="0" borderId="23" xfId="0" applyFont="1" applyBorder="1" applyAlignment="1">
      <alignment horizontal="center" vertical="top"/>
    </xf>
    <xf numFmtId="0" fontId="28" fillId="0" borderId="24" xfId="0" applyFont="1" applyBorder="1" applyAlignment="1">
      <alignment horizontal="center" vertical="top"/>
    </xf>
    <xf numFmtId="0" fontId="28" fillId="0" borderId="25" xfId="0" applyFont="1" applyBorder="1" applyAlignment="1">
      <alignment horizontal="center" vertical="top"/>
    </xf>
    <xf numFmtId="0" fontId="25" fillId="0" borderId="36" xfId="0" applyFont="1" applyBorder="1" applyAlignment="1">
      <alignment horizontal="center" vertical="top"/>
    </xf>
    <xf numFmtId="0" fontId="25" fillId="0" borderId="37" xfId="0" applyFont="1" applyBorder="1" applyAlignment="1">
      <alignment horizontal="center" vertical="top"/>
    </xf>
    <xf numFmtId="0" fontId="4" fillId="0" borderId="0" xfId="0" applyFont="1" applyAlignment="1">
      <alignment horizontal="center"/>
    </xf>
    <xf numFmtId="0" fontId="25" fillId="0" borderId="0" xfId="0" applyFont="1" applyAlignment="1">
      <alignment horizontal="center" vertical="top" wrapText="1"/>
    </xf>
  </cellXfs>
  <cellStyles count="4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Neutral" xfId="37" builtinId="28" customBuiltin="1"/>
    <cellStyle name="Normal" xfId="0" builtinId="0"/>
    <cellStyle name="Normal 2" xfId="43" xr:uid="{719D5C0C-F964-47CF-A73F-B37DFF41E489}"/>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1"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1"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1" Type="http://schemas.openxmlformats.org/officeDocument/2006/relationships/vmlDrawing" Target="../drawings/vmlDrawing15.vml"/></Relationships>
</file>

<file path=xl/worksheets/_rels/sheet17.xml.rels><?xml version="1.0" encoding="UTF-8" standalone="yes"?>
<Relationships xmlns="http://schemas.openxmlformats.org/package/2006/relationships"><Relationship Id="rId1" Type="http://schemas.openxmlformats.org/officeDocument/2006/relationships/vmlDrawing" Target="../drawings/vmlDrawing16.vml"/></Relationships>
</file>

<file path=xl/worksheets/_rels/sheet18.xml.rels><?xml version="1.0" encoding="UTF-8" standalone="yes"?>
<Relationships xmlns="http://schemas.openxmlformats.org/package/2006/relationships"><Relationship Id="rId1" Type="http://schemas.openxmlformats.org/officeDocument/2006/relationships/vmlDrawing" Target="../drawings/vmlDrawing17.vml"/></Relationships>
</file>

<file path=xl/worksheets/_rels/sheet19.xml.rels><?xml version="1.0" encoding="UTF-8" standalone="yes"?>
<Relationships xmlns="http://schemas.openxmlformats.org/package/2006/relationships"><Relationship Id="rId1" Type="http://schemas.openxmlformats.org/officeDocument/2006/relationships/vmlDrawing" Target="../drawings/vmlDrawing18.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1" Type="http://schemas.openxmlformats.org/officeDocument/2006/relationships/vmlDrawing" Target="../drawings/vmlDrawing20.vml"/></Relationships>
</file>

<file path=xl/worksheets/_rels/sheet22.xml.rels><?xml version="1.0" encoding="UTF-8" standalone="yes"?>
<Relationships xmlns="http://schemas.openxmlformats.org/package/2006/relationships"><Relationship Id="rId1" Type="http://schemas.openxmlformats.org/officeDocument/2006/relationships/vmlDrawing" Target="../drawings/vmlDrawing21.vml"/></Relationships>
</file>

<file path=xl/worksheets/_rels/sheet23.xml.rels><?xml version="1.0" encoding="UTF-8" standalone="yes"?>
<Relationships xmlns="http://schemas.openxmlformats.org/package/2006/relationships"><Relationship Id="rId1" Type="http://schemas.openxmlformats.org/officeDocument/2006/relationships/vmlDrawing" Target="../drawings/vmlDrawing22.vml"/></Relationships>
</file>

<file path=xl/worksheets/_rels/sheet24.xml.rels><?xml version="1.0" encoding="UTF-8" standalone="yes"?>
<Relationships xmlns="http://schemas.openxmlformats.org/package/2006/relationships"><Relationship Id="rId1" Type="http://schemas.openxmlformats.org/officeDocument/2006/relationships/vmlDrawing" Target="../drawings/vmlDrawing23.vml"/></Relationships>
</file>

<file path=xl/worksheets/_rels/sheet25.xml.rels><?xml version="1.0" encoding="UTF-8" standalone="yes"?>
<Relationships xmlns="http://schemas.openxmlformats.org/package/2006/relationships"><Relationship Id="rId1" Type="http://schemas.openxmlformats.org/officeDocument/2006/relationships/vmlDrawing" Target="../drawings/vmlDrawing24.v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6.bin"/></Relationships>
</file>

<file path=xl/worksheets/_rels/sheet27.xml.rels><?xml version="1.0" encoding="UTF-8" standalone="yes"?>
<Relationships xmlns="http://schemas.openxmlformats.org/package/2006/relationships"><Relationship Id="rId1" Type="http://schemas.openxmlformats.org/officeDocument/2006/relationships/vmlDrawing" Target="../drawings/vmlDrawing26.vml"/></Relationships>
</file>

<file path=xl/worksheets/_rels/sheet28.xml.rels><?xml version="1.0" encoding="UTF-8" standalone="yes"?>
<Relationships xmlns="http://schemas.openxmlformats.org/package/2006/relationships"><Relationship Id="rId1" Type="http://schemas.openxmlformats.org/officeDocument/2006/relationships/vmlDrawing" Target="../drawings/vmlDrawing27.vml"/></Relationships>
</file>

<file path=xl/worksheets/_rels/sheet29.xml.rels><?xml version="1.0" encoding="UTF-8" standalone="yes"?>
<Relationships xmlns="http://schemas.openxmlformats.org/package/2006/relationships"><Relationship Id="rId1" Type="http://schemas.openxmlformats.org/officeDocument/2006/relationships/vmlDrawing" Target="../drawings/vmlDrawing28.v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30.xml.rels><?xml version="1.0" encoding="UTF-8" standalone="yes"?>
<Relationships xmlns="http://schemas.openxmlformats.org/package/2006/relationships"><Relationship Id="rId1" Type="http://schemas.openxmlformats.org/officeDocument/2006/relationships/vmlDrawing" Target="../drawings/vmlDrawing29.vml"/></Relationships>
</file>

<file path=xl/worksheets/_rels/sheet31.xml.rels><?xml version="1.0" encoding="UTF-8" standalone="yes"?>
<Relationships xmlns="http://schemas.openxmlformats.org/package/2006/relationships"><Relationship Id="rId1" Type="http://schemas.openxmlformats.org/officeDocument/2006/relationships/vmlDrawing" Target="../drawings/vmlDrawing30.vml"/></Relationships>
</file>

<file path=xl/worksheets/_rels/sheet32.xml.rels><?xml version="1.0" encoding="UTF-8" standalone="yes"?>
<Relationships xmlns="http://schemas.openxmlformats.org/package/2006/relationships"><Relationship Id="rId1" Type="http://schemas.openxmlformats.org/officeDocument/2006/relationships/vmlDrawing" Target="../drawings/vmlDrawing31.v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7.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8.bin"/></Relationships>
</file>

<file path=xl/worksheets/_rels/sheet35.xml.rels><?xml version="1.0" encoding="UTF-8" standalone="yes"?>
<Relationships xmlns="http://schemas.openxmlformats.org/package/2006/relationships"><Relationship Id="rId1" Type="http://schemas.openxmlformats.org/officeDocument/2006/relationships/vmlDrawing" Target="../drawings/vmlDrawing34.v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printerSettings" Target="../printerSettings/printerSettings10.bin"/></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11.bin"/></Relationships>
</file>

<file path=xl/worksheets/_rels/sheet42.xml.rels><?xml version="1.0" encoding="UTF-8" standalone="yes"?>
<Relationships xmlns="http://schemas.openxmlformats.org/package/2006/relationships"><Relationship Id="rId1" Type="http://schemas.openxmlformats.org/officeDocument/2006/relationships/vmlDrawing" Target="../drawings/vmlDrawing37.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2"/>
  <sheetViews>
    <sheetView tabSelected="1" workbookViewId="0">
      <selection activeCell="A6" sqref="A6"/>
    </sheetView>
  </sheetViews>
  <sheetFormatPr defaultColWidth="9.109375" defaultRowHeight="13.2" x14ac:dyDescent="0.25"/>
  <cols>
    <col min="1" max="1" width="25.109375" style="109" customWidth="1"/>
    <col min="2" max="16384" width="9.109375" style="6"/>
  </cols>
  <sheetData>
    <row r="1" spans="1:1" x14ac:dyDescent="0.25">
      <c r="A1" s="38" t="s">
        <v>74</v>
      </c>
    </row>
    <row r="2" spans="1:1" x14ac:dyDescent="0.25">
      <c r="A2" s="38" t="s">
        <v>75</v>
      </c>
    </row>
    <row r="3" spans="1:1" x14ac:dyDescent="0.25">
      <c r="A3" s="108"/>
    </row>
    <row r="4" spans="1:1" x14ac:dyDescent="0.25">
      <c r="A4" s="108" t="str">
        <f>HYPERLINK("#Documentation!A1", "Technical Documentation")</f>
        <v>Technical Documentation</v>
      </c>
    </row>
    <row r="5" spans="1:1" x14ac:dyDescent="0.25">
      <c r="A5" s="108"/>
    </row>
    <row r="6" spans="1:1" x14ac:dyDescent="0.25">
      <c r="A6" s="108" t="s">
        <v>219</v>
      </c>
    </row>
    <row r="7" spans="1:1" x14ac:dyDescent="0.25">
      <c r="A7" s="108"/>
    </row>
    <row r="8" spans="1:1" x14ac:dyDescent="0.25">
      <c r="A8" s="108" t="s">
        <v>218</v>
      </c>
    </row>
    <row r="9" spans="1:1" x14ac:dyDescent="0.25">
      <c r="A9" s="108" t="s">
        <v>217</v>
      </c>
    </row>
    <row r="10" spans="1:1" x14ac:dyDescent="0.25">
      <c r="A10" s="108" t="s">
        <v>216</v>
      </c>
    </row>
    <row r="11" spans="1:1" x14ac:dyDescent="0.25">
      <c r="A11" s="108"/>
    </row>
    <row r="12" spans="1:1" x14ac:dyDescent="0.25">
      <c r="A12" s="108" t="s">
        <v>215</v>
      </c>
    </row>
    <row r="13" spans="1:1" x14ac:dyDescent="0.25">
      <c r="A13" s="108" t="s">
        <v>214</v>
      </c>
    </row>
    <row r="14" spans="1:1" x14ac:dyDescent="0.25">
      <c r="A14" s="108" t="s">
        <v>213</v>
      </c>
    </row>
    <row r="15" spans="1:1" x14ac:dyDescent="0.25">
      <c r="A15" s="108"/>
    </row>
    <row r="16" spans="1:1" x14ac:dyDescent="0.25">
      <c r="A16" s="108" t="s">
        <v>188</v>
      </c>
    </row>
    <row r="17" spans="1:1" x14ac:dyDescent="0.25">
      <c r="A17" s="108" t="s">
        <v>187</v>
      </c>
    </row>
    <row r="18" spans="1:1" x14ac:dyDescent="0.25">
      <c r="A18" s="108" t="s">
        <v>186</v>
      </c>
    </row>
    <row r="19" spans="1:1" x14ac:dyDescent="0.25">
      <c r="A19" s="108"/>
    </row>
    <row r="20" spans="1:1" x14ac:dyDescent="0.25">
      <c r="A20" s="108" t="s">
        <v>185</v>
      </c>
    </row>
    <row r="21" spans="1:1" x14ac:dyDescent="0.25">
      <c r="A21" s="108" t="s">
        <v>184</v>
      </c>
    </row>
    <row r="22" spans="1:1" x14ac:dyDescent="0.25">
      <c r="A22" s="108" t="s">
        <v>177</v>
      </c>
    </row>
    <row r="23" spans="1:1" x14ac:dyDescent="0.25">
      <c r="A23" s="108"/>
    </row>
    <row r="24" spans="1:1" x14ac:dyDescent="0.25">
      <c r="A24" s="108" t="s">
        <v>171</v>
      </c>
    </row>
    <row r="25" spans="1:1" x14ac:dyDescent="0.25">
      <c r="A25" s="108" t="s">
        <v>175</v>
      </c>
    </row>
    <row r="26" spans="1:1" x14ac:dyDescent="0.25">
      <c r="A26" s="108" t="s">
        <v>176</v>
      </c>
    </row>
    <row r="28" spans="1:1" x14ac:dyDescent="0.25">
      <c r="A28" s="108" t="s">
        <v>164</v>
      </c>
    </row>
    <row r="29" spans="1:1" x14ac:dyDescent="0.25">
      <c r="A29" s="108" t="s">
        <v>167</v>
      </c>
    </row>
    <row r="30" spans="1:1" x14ac:dyDescent="0.25">
      <c r="A30" s="108" t="s">
        <v>169</v>
      </c>
    </row>
    <row r="31" spans="1:1" x14ac:dyDescent="0.25">
      <c r="A31" s="108"/>
    </row>
    <row r="32" spans="1:1" x14ac:dyDescent="0.25">
      <c r="A32" s="108" t="s">
        <v>139</v>
      </c>
    </row>
    <row r="33" spans="1:1" x14ac:dyDescent="0.25">
      <c r="A33" s="108" t="s">
        <v>161</v>
      </c>
    </row>
    <row r="34" spans="1:1" x14ac:dyDescent="0.25">
      <c r="A34" s="108" t="s">
        <v>165</v>
      </c>
    </row>
    <row r="35" spans="1:1" x14ac:dyDescent="0.25">
      <c r="A35" s="108"/>
    </row>
    <row r="36" spans="1:1" x14ac:dyDescent="0.25">
      <c r="A36" s="108" t="s">
        <v>131</v>
      </c>
    </row>
    <row r="37" spans="1:1" x14ac:dyDescent="0.25">
      <c r="A37" s="108" t="s">
        <v>133</v>
      </c>
    </row>
    <row r="38" spans="1:1" x14ac:dyDescent="0.25">
      <c r="A38" s="108" t="s">
        <v>138</v>
      </c>
    </row>
    <row r="39" spans="1:1" x14ac:dyDescent="0.25">
      <c r="A39" s="108"/>
    </row>
    <row r="40" spans="1:1" x14ac:dyDescent="0.25">
      <c r="A40" s="108" t="s">
        <v>125</v>
      </c>
    </row>
    <row r="41" spans="1:1" x14ac:dyDescent="0.25">
      <c r="A41" s="108" t="s">
        <v>129</v>
      </c>
    </row>
    <row r="42" spans="1:1" x14ac:dyDescent="0.25">
      <c r="A42" s="108" t="s">
        <v>130</v>
      </c>
    </row>
    <row r="43" spans="1:1" x14ac:dyDescent="0.25">
      <c r="A43" s="108"/>
    </row>
    <row r="44" spans="1:1" x14ac:dyDescent="0.25">
      <c r="A44" s="108" t="s">
        <v>115</v>
      </c>
    </row>
    <row r="45" spans="1:1" x14ac:dyDescent="0.25">
      <c r="A45" s="108" t="s">
        <v>116</v>
      </c>
    </row>
    <row r="46" spans="1:1" x14ac:dyDescent="0.25">
      <c r="A46" s="108" t="s">
        <v>123</v>
      </c>
    </row>
    <row r="47" spans="1:1" x14ac:dyDescent="0.25">
      <c r="A47" s="108"/>
    </row>
    <row r="48" spans="1:1" x14ac:dyDescent="0.25">
      <c r="A48" s="108" t="str">
        <f>HYPERLINK("#UnivFall2013!A1", "Univ Fall 2013")</f>
        <v>Univ Fall 2013</v>
      </c>
    </row>
    <row r="49" spans="1:1" x14ac:dyDescent="0.25">
      <c r="A49" s="108" t="s">
        <v>114</v>
      </c>
    </row>
    <row r="50" spans="1:1" x14ac:dyDescent="0.25">
      <c r="A50" s="108" t="s">
        <v>121</v>
      </c>
    </row>
    <row r="51" spans="1:1" x14ac:dyDescent="0.25">
      <c r="A51" s="108"/>
    </row>
    <row r="52" spans="1:1" x14ac:dyDescent="0.25">
      <c r="A52" s="109" t="str">
        <f>HYPERLINK("#UnivFall2012!IDX", "Univ Fall 2012")</f>
        <v>Univ Fall 2012</v>
      </c>
    </row>
    <row r="53" spans="1:1" x14ac:dyDescent="0.25">
      <c r="A53" s="108" t="str">
        <f>HYPERLINK("#UnivSpring2013!A1", "Univ Spring 2013")</f>
        <v>Univ Spring 2013</v>
      </c>
    </row>
    <row r="54" spans="1:1" x14ac:dyDescent="0.25">
      <c r="A54" s="108" t="str">
        <f>HYPERLINK("#UnivSummer2013!A1", "Univ Summer 2013")</f>
        <v>Univ Summer 2013</v>
      </c>
    </row>
    <row r="55" spans="1:1" x14ac:dyDescent="0.25">
      <c r="A55" s="6"/>
    </row>
    <row r="56" spans="1:1" x14ac:dyDescent="0.25">
      <c r="A56" s="109" t="str">
        <f>HYPERLINK("#UnivFall2011!IDX", "Univ Fall 2011")</f>
        <v>Univ Fall 2011</v>
      </c>
    </row>
    <row r="57" spans="1:1" x14ac:dyDescent="0.25">
      <c r="A57" s="109" t="str">
        <f>HYPERLINK("#UnivSpring2012!A1", "Univ Spring 2012")</f>
        <v>Univ Spring 2012</v>
      </c>
    </row>
    <row r="58" spans="1:1" x14ac:dyDescent="0.25">
      <c r="A58" s="109" t="str">
        <f>HYPERLINK("#UnivSummer2012!A1", "Univ Summer 2012")</f>
        <v>Univ Summer 2012</v>
      </c>
    </row>
    <row r="60" spans="1:1" x14ac:dyDescent="0.25">
      <c r="A60" s="109" t="str">
        <f>HYPERLINK("#UnivFall2010!IDX", "Univ Fall 2010")</f>
        <v>Univ Fall 2010</v>
      </c>
    </row>
    <row r="61" spans="1:1" x14ac:dyDescent="0.25">
      <c r="A61" s="109" t="str">
        <f>HYPERLINK("#UnivSpring2011!IDX", "Univ Spring 2011")</f>
        <v>Univ Spring 2011</v>
      </c>
    </row>
    <row r="62" spans="1:1" x14ac:dyDescent="0.25">
      <c r="A62" s="109" t="str">
        <f>HYPERLINK("#UnivSummer2011!IDX", "Univ Summer 2011")</f>
        <v>Univ Summer 2011</v>
      </c>
    </row>
    <row r="64" spans="1:1" x14ac:dyDescent="0.25">
      <c r="A64" s="109" t="str">
        <f>HYPERLINK("#UnivFall2009!IDX", "Univ Fall 2009")</f>
        <v>Univ Fall 2009</v>
      </c>
    </row>
    <row r="65" spans="1:1" x14ac:dyDescent="0.25">
      <c r="A65" s="109" t="str">
        <f>HYPERLINK("#UnivSpring2010!IDX", "Univ Spring 2010")</f>
        <v>Univ Spring 2010</v>
      </c>
    </row>
    <row r="66" spans="1:1" x14ac:dyDescent="0.25">
      <c r="A66" s="109" t="str">
        <f>HYPERLINK("#UnivSummer2010!IDX", "Univ Summer 2010")</f>
        <v>Univ Summer 2010</v>
      </c>
    </row>
    <row r="68" spans="1:1" x14ac:dyDescent="0.25">
      <c r="A68" s="109" t="str">
        <f>HYPERLINK("#UnivFall2008!IDX", "Univ Fall 2008")</f>
        <v>Univ Fall 2008</v>
      </c>
    </row>
    <row r="69" spans="1:1" x14ac:dyDescent="0.25">
      <c r="A69" s="109" t="str">
        <f>HYPERLINK("#UnivSpring2009!IDX", "Univ Spring 2009")</f>
        <v>Univ Spring 2009</v>
      </c>
    </row>
    <row r="70" spans="1:1" x14ac:dyDescent="0.25">
      <c r="A70" s="109" t="str">
        <f>HYPERLINK("#UnivSummer2009!IDX", "Univ Summer 2009")</f>
        <v>Univ Summer 2009</v>
      </c>
    </row>
    <row r="72" spans="1:1" x14ac:dyDescent="0.25">
      <c r="A72" s="109" t="str">
        <f>HYPERLINK("#UnivFall2007!IDX", "Univ Fall 2007")</f>
        <v>Univ Fall 2007</v>
      </c>
    </row>
    <row r="73" spans="1:1" x14ac:dyDescent="0.25">
      <c r="A73" s="109" t="str">
        <f>HYPERLINK("#UnivSpring2008!IDX", "Univ Spring 2008")</f>
        <v>Univ Spring 2008</v>
      </c>
    </row>
    <row r="74" spans="1:1" x14ac:dyDescent="0.25">
      <c r="A74" s="109" t="str">
        <f>HYPERLINK("#UnivSummer2008!IDX", "Univ Summer 2008")</f>
        <v>Univ Summer 2008</v>
      </c>
    </row>
    <row r="76" spans="1:1" x14ac:dyDescent="0.25">
      <c r="A76" s="109" t="str">
        <f>HYPERLINK("#UnivFall2006!IDX", "Univ Fall 2006")</f>
        <v>Univ Fall 2006</v>
      </c>
    </row>
    <row r="77" spans="1:1" x14ac:dyDescent="0.25">
      <c r="A77" s="109" t="str">
        <f>HYPERLINK("#UnivSpring2007!IDX", "Univ Spring 2007")</f>
        <v>Univ Spring 2007</v>
      </c>
    </row>
    <row r="78" spans="1:1" x14ac:dyDescent="0.25">
      <c r="A78" s="109" t="str">
        <f>HYPERLINK("#UnivSummer2007!IDX", "Univ Summer 2007")</f>
        <v>Univ Summer 2007</v>
      </c>
    </row>
    <row r="80" spans="1:1" x14ac:dyDescent="0.25">
      <c r="A80" s="109" t="str">
        <f>HYPERLINK("#UnivFall2005!IDX", "Univ Fall 2005")</f>
        <v>Univ Fall 2005</v>
      </c>
    </row>
    <row r="81" spans="1:1" x14ac:dyDescent="0.25">
      <c r="A81" s="109" t="str">
        <f>HYPERLINK("#UnivSpring2006!IDX", "Univ Spring 2006")</f>
        <v>Univ Spring 2006</v>
      </c>
    </row>
    <row r="82" spans="1:1" x14ac:dyDescent="0.25">
      <c r="A82" s="109" t="str">
        <f>HYPERLINK("#UnivSummer2006!IDX", "Univ Summer 2006")</f>
        <v>Univ Summer 2006</v>
      </c>
    </row>
    <row r="84" spans="1:1" x14ac:dyDescent="0.25">
      <c r="A84" s="109" t="str">
        <f>HYPERLINK("#UnivFall2004!IDX", "Univ Fall 2004")</f>
        <v>Univ Fall 2004</v>
      </c>
    </row>
    <row r="85" spans="1:1" x14ac:dyDescent="0.25">
      <c r="A85" s="109" t="str">
        <f>HYPERLINK("#UnivSpring2005!IDX", "Univ Spring 2005")</f>
        <v>Univ Spring 2005</v>
      </c>
    </row>
    <row r="86" spans="1:1" x14ac:dyDescent="0.25">
      <c r="A86" s="109" t="str">
        <f>HYPERLINK("#UnivSummer2005!IDX", "Univ Summer 2005")</f>
        <v>Univ Summer 2005</v>
      </c>
    </row>
    <row r="88" spans="1:1" x14ac:dyDescent="0.25">
      <c r="A88" s="109" t="str">
        <f>HYPERLINK("#UnivFall2003!IDX", "Univ Fall 2003")</f>
        <v>Univ Fall 2003</v>
      </c>
    </row>
    <row r="89" spans="1:1" x14ac:dyDescent="0.25">
      <c r="A89" s="109" t="str">
        <f>HYPERLINK("#UnivSpring2004!IDX", "Univ Spring 2004")</f>
        <v>Univ Spring 2004</v>
      </c>
    </row>
    <row r="90" spans="1:1" x14ac:dyDescent="0.25">
      <c r="A90" s="109" t="str">
        <f>HYPERLINK("#UnivSummer2004!IDX", "Univ Summer 2004")</f>
        <v>Univ Summer 2004</v>
      </c>
    </row>
    <row r="92" spans="1:1" x14ac:dyDescent="0.25">
      <c r="A92" s="109" t="str">
        <f>HYPERLINK("#UnivFall2002!IDX", "Univ Fall 2002")</f>
        <v>Univ Fall 2002</v>
      </c>
    </row>
    <row r="93" spans="1:1" x14ac:dyDescent="0.25">
      <c r="A93" s="109" t="str">
        <f>HYPERLINK("#UnivSpring2003!IDX", "Univ Spring 2003")</f>
        <v>Univ Spring 2003</v>
      </c>
    </row>
    <row r="94" spans="1:1" x14ac:dyDescent="0.25">
      <c r="A94" s="109" t="str">
        <f>HYPERLINK("#UnivSummer2003!IDX", "Univ Summer 2003")</f>
        <v>Univ Summer 2003</v>
      </c>
    </row>
    <row r="96" spans="1:1" x14ac:dyDescent="0.25">
      <c r="A96" s="109" t="str">
        <f>HYPERLINK("#UnivFall2001!IDX", "Univ Fall 2001")</f>
        <v>Univ Fall 2001</v>
      </c>
    </row>
    <row r="97" spans="1:1" x14ac:dyDescent="0.25">
      <c r="A97" s="109" t="str">
        <f>HYPERLINK("#UnivSpring2002!IDX", "Univ Spring 2002")</f>
        <v>Univ Spring 2002</v>
      </c>
    </row>
    <row r="98" spans="1:1" x14ac:dyDescent="0.25">
      <c r="A98" s="109" t="str">
        <f>HYPERLINK("#UnivSummer2002!IDX", "Univ Summer 2002")</f>
        <v>Univ Summer 2002</v>
      </c>
    </row>
    <row r="100" spans="1:1" x14ac:dyDescent="0.25">
      <c r="A100" s="109" t="str">
        <f>HYPERLINK("#UnivFall2000!IDX", "Univ Fall 2000")</f>
        <v>Univ Fall 2000</v>
      </c>
    </row>
    <row r="101" spans="1:1" x14ac:dyDescent="0.25">
      <c r="A101" s="109" t="str">
        <f>HYPERLINK("#UnivSpring2001!IDX", "Univ Spring 2001")</f>
        <v>Univ Spring 2001</v>
      </c>
    </row>
    <row r="102" spans="1:1" x14ac:dyDescent="0.25">
      <c r="A102" s="109" t="str">
        <f>HYPERLINK("#UnivSummer2001!IDX", "Univ Summer 2001")</f>
        <v>Univ Summer 2001</v>
      </c>
    </row>
  </sheetData>
  <hyperlinks>
    <hyperlink ref="A49" location="UnivSpring2014!IDX" display="Univ Spring 2014" xr:uid="{00000000-0004-0000-0000-000000000000}"/>
    <hyperlink ref="A50" location="UnivSummer2014!A1" display="Univ Summer 2014" xr:uid="{00000000-0004-0000-0000-000001000000}"/>
    <hyperlink ref="A44" location="UnivFall2014!A1" display="Univ Fall 2014" xr:uid="{00000000-0004-0000-0000-000002000000}"/>
    <hyperlink ref="A45" location="UnivSpring2015!A1" display="Univ Spring 2015" xr:uid="{00000000-0004-0000-0000-000003000000}"/>
    <hyperlink ref="A46" location="UnivSummer2015!A1" display="Univ Summer 2015" xr:uid="{00000000-0004-0000-0000-000004000000}"/>
    <hyperlink ref="A40" location="UnivFall2015!A1" display="Univ Fall 2015" xr:uid="{00000000-0004-0000-0000-000005000000}"/>
    <hyperlink ref="A41" location="UnivSpring2016!A1" display="Univ Spring 2016" xr:uid="{00000000-0004-0000-0000-000006000000}"/>
    <hyperlink ref="A42" location="UnivSummer2016!A1" display="Univ Summer 2016" xr:uid="{00000000-0004-0000-0000-000007000000}"/>
    <hyperlink ref="A36" location="UnivFall2016!A1" display="Univ Fall 2016" xr:uid="{00000000-0004-0000-0000-000008000000}"/>
    <hyperlink ref="A37" location="UnivSpring2017!A1" display="Univ Spring 2017" xr:uid="{00000000-0004-0000-0000-000009000000}"/>
    <hyperlink ref="A38" location="UnivSummer17!A1" display="Univ Summer 2017" xr:uid="{00000000-0004-0000-0000-00000A000000}"/>
    <hyperlink ref="A32" location="UnivFall17!A1" display="Univ Fall 2016" xr:uid="{00000000-0004-0000-0000-00000B000000}"/>
    <hyperlink ref="A28" location="UnivFall18!A1" display="Univ Fall 2018" xr:uid="{00000000-0004-0000-0000-00000C000000}"/>
    <hyperlink ref="A33" location="UnivSpring18!A1" display="Univ Spring 2018" xr:uid="{00000000-0004-0000-0000-00000D000000}"/>
    <hyperlink ref="A34" location="UnivSummer18!A1" display="Univ Summer 2018" xr:uid="{00000000-0004-0000-0000-00000E000000}"/>
    <hyperlink ref="A29" location="UnivSpring19!A1" display="Univ Spring 2019" xr:uid="{35D149F2-BE9F-47A5-8048-81F8C0D44A43}"/>
    <hyperlink ref="A30" location="UnivSummer19!A1" display="Univ Summer 2019" xr:uid="{74871E63-AB69-4ADA-8B86-2BD2D83D775E}"/>
    <hyperlink ref="A24" location="UnivFall19!A1" display="Univ Fall 2019" xr:uid="{A7BCF48F-C637-4087-A770-BB01F07AFA84}"/>
    <hyperlink ref="A25" location="UnivSpring20!A1" display="Univ Spring 2020" xr:uid="{3DC7CC1A-8E3D-4CAD-B49E-72DA7B8F394F}"/>
    <hyperlink ref="A26" location="UnivSummer20!A1" display="Univ Summer 2020" xr:uid="{EA1FF90A-D702-40B2-9411-33AC9512A8A3}"/>
    <hyperlink ref="A22" location="UnivFall20!A1" display="Univ Fall 2020" xr:uid="{AB1F15EF-36A0-4E41-A573-1BBC75E5C163}"/>
    <hyperlink ref="A21" location="UnivSpring21!A1" display="Univ Spring 2021" xr:uid="{57F48FD1-3CA7-49BF-9255-10AA245CB141}"/>
    <hyperlink ref="A20" location="UnivSummer21!A1" display="Univ Summer 2021" xr:uid="{9A5E2541-8E14-43EE-A782-89D28FDCCB3E}"/>
    <hyperlink ref="A18" location="UnivFall21!A1" display="Univ Fall 2021" xr:uid="{813EA244-47FB-47F8-AEFE-CE41241387B2}"/>
    <hyperlink ref="A17" location="UnivSpring22!A1" display="Univ Spring 2022" xr:uid="{E1AFC52E-F247-499F-B34C-C514F1415D68}"/>
    <hyperlink ref="A16" location="UnivSummer22!A1" display="Univ Summer 2022" xr:uid="{EE52DC2A-3C4D-4268-B6FF-484480327149}"/>
    <hyperlink ref="A14" location="UnivFall22!A1" display="Univ Fall 2022" xr:uid="{D0864E30-3DE1-4C0B-9E9C-6BAD8A280C2D}"/>
    <hyperlink ref="A13" location="UnivSpring23!A1" display="Univ Spring 2023" xr:uid="{8F21A371-35D5-4970-B027-9DCA2D346DC2}"/>
    <hyperlink ref="A12" location="UnivSummer23!A1" display="Univ Summer 2023" xr:uid="{46EB1FEA-7741-4684-B152-A9C29C845315}"/>
    <hyperlink ref="A10" location="UnivFall23!A1" display="Univ Fall 2023" xr:uid="{9EDDD3FE-2478-4265-B758-1F698D1FC33C}"/>
    <hyperlink ref="A9" location="UnivSpring24!A1" display="Univ Spring 2024" xr:uid="{D7A3BF9F-1855-422A-87EA-AC39C30D6075}"/>
    <hyperlink ref="A8" location="UnivSummer24!A1" display="Univ Summer 2024" xr:uid="{E0B9915F-76A3-456D-9BF9-645E8EA25545}"/>
    <hyperlink ref="A6" location="UnivFall24!A1" display="Univ Fall 2024" xr:uid="{7BF14CCB-6543-45E3-9B31-594ABE8BB2F9}"/>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35"/>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63</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2546</v>
      </c>
      <c r="F8" s="50">
        <v>7446</v>
      </c>
      <c r="G8" s="51">
        <v>5.6800000000000003E-2</v>
      </c>
      <c r="H8" s="52">
        <v>5.3E-3</v>
      </c>
    </row>
    <row r="9" spans="1:18" x14ac:dyDescent="0.25">
      <c r="A9" s="48"/>
      <c r="B9" s="49"/>
      <c r="C9" s="49"/>
      <c r="D9" s="49" t="s">
        <v>35</v>
      </c>
      <c r="E9" s="49">
        <v>100</v>
      </c>
      <c r="F9" s="49">
        <v>353</v>
      </c>
      <c r="G9" s="51">
        <v>2.7000000000000001E-3</v>
      </c>
      <c r="H9" s="52">
        <v>2.0000000000000001E-4</v>
      </c>
    </row>
    <row r="10" spans="1:18" x14ac:dyDescent="0.25">
      <c r="A10" s="48"/>
      <c r="B10" s="49"/>
      <c r="C10" s="49"/>
      <c r="D10" s="49" t="s">
        <v>31</v>
      </c>
      <c r="E10" s="50">
        <v>2079</v>
      </c>
      <c r="F10" s="50">
        <v>6204</v>
      </c>
      <c r="G10" s="51">
        <v>4.7300000000000002E-2</v>
      </c>
      <c r="H10" s="52">
        <v>4.4000000000000003E-3</v>
      </c>
    </row>
    <row r="11" spans="1:18" x14ac:dyDescent="0.25">
      <c r="A11" s="48"/>
      <c r="B11" s="49"/>
      <c r="C11" s="49"/>
      <c r="D11" s="49" t="s">
        <v>30</v>
      </c>
      <c r="E11" s="49">
        <v>507</v>
      </c>
      <c r="F11" s="50">
        <v>1521</v>
      </c>
      <c r="G11" s="51">
        <v>1.1599999999999999E-2</v>
      </c>
      <c r="H11" s="52">
        <v>1.1000000000000001E-3</v>
      </c>
    </row>
    <row r="12" spans="1:18" x14ac:dyDescent="0.25">
      <c r="A12" s="48"/>
      <c r="B12" s="49"/>
      <c r="C12" s="49"/>
      <c r="D12" s="49" t="s">
        <v>27</v>
      </c>
      <c r="E12" s="50">
        <v>11010</v>
      </c>
      <c r="F12" s="50">
        <v>33029</v>
      </c>
      <c r="G12" s="51">
        <v>0.252</v>
      </c>
      <c r="H12" s="52">
        <v>2.3300000000000001E-2</v>
      </c>
    </row>
    <row r="13" spans="1:18" x14ac:dyDescent="0.25">
      <c r="A13" s="48"/>
      <c r="B13" s="49"/>
      <c r="C13" s="49"/>
      <c r="D13" s="49" t="s">
        <v>17</v>
      </c>
      <c r="E13" s="49">
        <v>796</v>
      </c>
      <c r="F13" s="50">
        <v>2388</v>
      </c>
      <c r="G13" s="51">
        <v>1.8200000000000001E-2</v>
      </c>
      <c r="H13" s="52">
        <v>1.6999999999999999E-3</v>
      </c>
    </row>
    <row r="14" spans="1:18" x14ac:dyDescent="0.25">
      <c r="A14" s="48"/>
      <c r="B14" s="49"/>
      <c r="C14" s="49"/>
      <c r="D14" s="49" t="s">
        <v>28</v>
      </c>
      <c r="E14" s="50">
        <v>1849</v>
      </c>
      <c r="F14" s="50">
        <v>5547</v>
      </c>
      <c r="G14" s="51">
        <v>4.2299999999999997E-2</v>
      </c>
      <c r="H14" s="52">
        <v>3.8999999999999998E-3</v>
      </c>
    </row>
    <row r="15" spans="1:18" x14ac:dyDescent="0.25">
      <c r="A15" s="48"/>
      <c r="B15" s="49"/>
      <c r="C15" s="49"/>
      <c r="D15" s="49" t="s">
        <v>29</v>
      </c>
      <c r="E15" s="50">
        <v>1217</v>
      </c>
      <c r="F15" s="50">
        <v>3633</v>
      </c>
      <c r="G15" s="51">
        <v>2.7699999999999999E-2</v>
      </c>
      <c r="H15" s="52">
        <v>2.5999999999999999E-3</v>
      </c>
    </row>
    <row r="16" spans="1:18" x14ac:dyDescent="0.25">
      <c r="A16" s="48"/>
      <c r="B16" s="49"/>
      <c r="C16" s="49" t="s">
        <v>18</v>
      </c>
      <c r="D16" s="49" t="s">
        <v>22</v>
      </c>
      <c r="E16" s="50">
        <v>4740</v>
      </c>
      <c r="F16" s="50">
        <v>13514</v>
      </c>
      <c r="G16" s="51">
        <v>0.10299999999999999</v>
      </c>
      <c r="H16" s="52">
        <v>9.4999999999999998E-3</v>
      </c>
    </row>
    <row r="17" spans="1:8" x14ac:dyDescent="0.25">
      <c r="A17" s="48"/>
      <c r="B17" s="49"/>
      <c r="C17" s="49"/>
      <c r="D17" s="49" t="s">
        <v>24</v>
      </c>
      <c r="E17" s="49">
        <v>45</v>
      </c>
      <c r="F17" s="49">
        <v>68</v>
      </c>
      <c r="G17" s="51">
        <v>5.0000000000000001E-4</v>
      </c>
      <c r="H17" s="52">
        <v>0</v>
      </c>
    </row>
    <row r="18" spans="1:8" x14ac:dyDescent="0.25">
      <c r="A18" s="48"/>
      <c r="B18" s="49"/>
      <c r="C18" s="49"/>
      <c r="D18" s="49" t="s">
        <v>27</v>
      </c>
      <c r="E18" s="49">
        <v>313</v>
      </c>
      <c r="F18" s="49">
        <v>939</v>
      </c>
      <c r="G18" s="51">
        <v>7.1999999999999998E-3</v>
      </c>
      <c r="H18" s="52">
        <v>6.9999999999999999E-4</v>
      </c>
    </row>
    <row r="19" spans="1:8" x14ac:dyDescent="0.25">
      <c r="A19" s="48"/>
      <c r="B19" s="49"/>
      <c r="C19" s="49"/>
      <c r="D19" s="49" t="s">
        <v>19</v>
      </c>
      <c r="E19" s="50">
        <v>15038</v>
      </c>
      <c r="F19" s="50">
        <v>44745</v>
      </c>
      <c r="G19" s="51">
        <v>0.34100000000000003</v>
      </c>
      <c r="H19" s="52">
        <v>3.1600000000000003E-2</v>
      </c>
    </row>
    <row r="20" spans="1:8" x14ac:dyDescent="0.25">
      <c r="A20" s="48"/>
      <c r="B20" s="49"/>
      <c r="C20" s="49" t="s">
        <v>32</v>
      </c>
      <c r="D20" s="49" t="s">
        <v>22</v>
      </c>
      <c r="E20" s="49">
        <v>110</v>
      </c>
      <c r="F20" s="49">
        <v>330</v>
      </c>
      <c r="G20" s="51">
        <v>2.5000000000000001E-3</v>
      </c>
      <c r="H20" s="52">
        <v>2.0000000000000001E-4</v>
      </c>
    </row>
    <row r="21" spans="1:8" x14ac:dyDescent="0.25">
      <c r="A21" s="48"/>
      <c r="B21" s="49"/>
      <c r="C21" s="49"/>
      <c r="D21" s="49" t="s">
        <v>19</v>
      </c>
      <c r="E21" s="49">
        <v>53</v>
      </c>
      <c r="F21" s="49">
        <v>159</v>
      </c>
      <c r="G21" s="51">
        <v>1.1999999999999999E-3</v>
      </c>
      <c r="H21" s="52">
        <v>1E-4</v>
      </c>
    </row>
    <row r="22" spans="1:8" x14ac:dyDescent="0.25">
      <c r="A22" s="48"/>
      <c r="B22" s="49"/>
      <c r="C22" s="49" t="s">
        <v>25</v>
      </c>
      <c r="D22" s="49" t="s">
        <v>22</v>
      </c>
      <c r="E22" s="50">
        <v>1072</v>
      </c>
      <c r="F22" s="50">
        <v>3194</v>
      </c>
      <c r="G22" s="51">
        <v>2.4400000000000002E-2</v>
      </c>
      <c r="H22" s="52">
        <v>2.3E-3</v>
      </c>
    </row>
    <row r="23" spans="1:8" x14ac:dyDescent="0.25">
      <c r="A23" s="48"/>
      <c r="B23" s="49"/>
      <c r="C23" s="49"/>
      <c r="D23" s="49" t="s">
        <v>24</v>
      </c>
      <c r="E23" s="49">
        <v>103</v>
      </c>
      <c r="F23" s="49">
        <v>313</v>
      </c>
      <c r="G23" s="51">
        <v>2.3999999999999998E-3</v>
      </c>
      <c r="H23" s="52">
        <v>2.0000000000000001E-4</v>
      </c>
    </row>
    <row r="24" spans="1:8" x14ac:dyDescent="0.25">
      <c r="A24" s="48"/>
      <c r="B24" s="49"/>
      <c r="C24" s="49"/>
      <c r="D24" s="49" t="s">
        <v>35</v>
      </c>
      <c r="E24" s="49">
        <v>37</v>
      </c>
      <c r="F24" s="49">
        <v>105</v>
      </c>
      <c r="G24" s="51">
        <v>8.0000000000000004E-4</v>
      </c>
      <c r="H24" s="52">
        <v>1E-4</v>
      </c>
    </row>
    <row r="25" spans="1:8" x14ac:dyDescent="0.25">
      <c r="A25" s="48"/>
      <c r="B25" s="49"/>
      <c r="C25" s="49"/>
      <c r="D25" s="49" t="s">
        <v>27</v>
      </c>
      <c r="E25" s="49">
        <v>482</v>
      </c>
      <c r="F25" s="50">
        <v>1440</v>
      </c>
      <c r="G25" s="51">
        <v>1.0999999999999999E-2</v>
      </c>
      <c r="H25" s="52">
        <v>1E-3</v>
      </c>
    </row>
    <row r="26" spans="1:8" x14ac:dyDescent="0.25">
      <c r="A26" s="48"/>
      <c r="B26" s="49"/>
      <c r="C26" s="49"/>
      <c r="D26" s="49" t="s">
        <v>28</v>
      </c>
      <c r="E26" s="49">
        <v>115</v>
      </c>
      <c r="F26" s="49">
        <v>345</v>
      </c>
      <c r="G26" s="51">
        <v>2.5999999999999999E-3</v>
      </c>
      <c r="H26" s="52">
        <v>2.0000000000000001E-4</v>
      </c>
    </row>
    <row r="27" spans="1:8" x14ac:dyDescent="0.25">
      <c r="A27" s="48"/>
      <c r="B27" s="49"/>
      <c r="C27" s="49"/>
      <c r="D27" s="49" t="s">
        <v>29</v>
      </c>
      <c r="E27" s="49">
        <v>81</v>
      </c>
      <c r="F27" s="49">
        <v>213</v>
      </c>
      <c r="G27" s="51">
        <v>1.6000000000000001E-3</v>
      </c>
      <c r="H27" s="52">
        <v>2.0000000000000001E-4</v>
      </c>
    </row>
    <row r="28" spans="1:8" x14ac:dyDescent="0.25">
      <c r="A28" s="48"/>
      <c r="B28" s="49"/>
      <c r="C28" s="49" t="s">
        <v>26</v>
      </c>
      <c r="D28" s="49" t="s">
        <v>22</v>
      </c>
      <c r="E28" s="49">
        <v>198</v>
      </c>
      <c r="F28" s="49">
        <v>594</v>
      </c>
      <c r="G28" s="51">
        <v>4.4999999999999997E-3</v>
      </c>
      <c r="H28" s="52">
        <v>4.0000000000000002E-4</v>
      </c>
    </row>
    <row r="29" spans="1:8" x14ac:dyDescent="0.25">
      <c r="A29" s="48"/>
      <c r="B29" s="49"/>
      <c r="C29" s="49"/>
      <c r="D29" s="49" t="s">
        <v>19</v>
      </c>
      <c r="E29" s="50">
        <v>1510</v>
      </c>
      <c r="F29" s="50">
        <v>4480</v>
      </c>
      <c r="G29" s="51">
        <v>3.4200000000000001E-2</v>
      </c>
      <c r="H29" s="52">
        <v>3.2000000000000002E-3</v>
      </c>
    </row>
    <row r="30" spans="1:8" x14ac:dyDescent="0.25">
      <c r="A30" s="48"/>
      <c r="B30" s="49"/>
      <c r="C30" s="49"/>
      <c r="D30" s="49" t="s">
        <v>29</v>
      </c>
      <c r="E30" s="49">
        <v>171</v>
      </c>
      <c r="F30" s="49">
        <v>513</v>
      </c>
      <c r="G30" s="51">
        <v>3.8999999999999998E-3</v>
      </c>
      <c r="H30" s="52">
        <v>4.0000000000000002E-4</v>
      </c>
    </row>
    <row r="31" spans="1:8" x14ac:dyDescent="0.25">
      <c r="A31" s="48"/>
      <c r="B31" s="49" t="s">
        <v>20</v>
      </c>
      <c r="C31" s="49"/>
      <c r="D31" s="49"/>
      <c r="E31" s="50">
        <v>44172</v>
      </c>
      <c r="F31" s="50">
        <v>131072</v>
      </c>
      <c r="G31" s="53">
        <v>1</v>
      </c>
      <c r="H31" s="52">
        <v>9.2600000000000002E-2</v>
      </c>
    </row>
    <row r="32" spans="1:8" x14ac:dyDescent="0.25">
      <c r="A32" s="48"/>
      <c r="B32" s="49" t="s">
        <v>21</v>
      </c>
      <c r="C32" s="49" t="s">
        <v>16</v>
      </c>
      <c r="D32" s="49" t="s">
        <v>22</v>
      </c>
      <c r="E32" s="50">
        <v>434939</v>
      </c>
      <c r="F32" s="50">
        <v>1284731</v>
      </c>
      <c r="G32" s="49"/>
      <c r="H32" s="52">
        <v>0.90700000000000003</v>
      </c>
    </row>
    <row r="33" spans="1:8" ht="13.8" thickBot="1" x14ac:dyDescent="0.3">
      <c r="A33" s="54"/>
      <c r="B33" s="55" t="s">
        <v>23</v>
      </c>
      <c r="C33" s="55"/>
      <c r="D33" s="55"/>
      <c r="E33" s="56">
        <v>479111</v>
      </c>
      <c r="F33" s="56">
        <v>1415803</v>
      </c>
      <c r="G33" s="55"/>
      <c r="H33" s="57">
        <v>1</v>
      </c>
    </row>
    <row r="35" spans="1:8" x14ac:dyDescent="0.25">
      <c r="A35" s="58" t="s">
        <v>33</v>
      </c>
    </row>
  </sheetData>
  <mergeCells count="1">
    <mergeCell ref="E5:E7"/>
  </mergeCells>
  <hyperlinks>
    <hyperlink ref="R1" location="'Table of Contents'!A1" display="Return to Table of Contents" xr:uid="{50C22A27-3901-4D45-947E-243CF10BE2B1}"/>
  </hyperlinks>
  <pageMargins left="0.75" right="0.75" top="1" bottom="1" header="0.5" footer="0.5"/>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37"/>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38</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3001</v>
      </c>
      <c r="F8" s="50">
        <v>8949</v>
      </c>
      <c r="G8" s="51">
        <v>3.73E-2</v>
      </c>
      <c r="H8" s="52">
        <v>1.6999999999999999E-3</v>
      </c>
    </row>
    <row r="9" spans="1:18" x14ac:dyDescent="0.25">
      <c r="A9" s="48"/>
      <c r="B9" s="49"/>
      <c r="C9" s="49"/>
      <c r="D9" s="49" t="s">
        <v>35</v>
      </c>
      <c r="E9" s="49">
        <v>133</v>
      </c>
      <c r="F9" s="49">
        <v>443</v>
      </c>
      <c r="G9" s="51">
        <v>1.8E-3</v>
      </c>
      <c r="H9" s="52">
        <v>1E-4</v>
      </c>
    </row>
    <row r="10" spans="1:18" x14ac:dyDescent="0.25">
      <c r="A10" s="48"/>
      <c r="B10" s="49"/>
      <c r="C10" s="49"/>
      <c r="D10" s="49" t="s">
        <v>31</v>
      </c>
      <c r="E10" s="49">
        <v>364</v>
      </c>
      <c r="F10" s="50">
        <v>1285</v>
      </c>
      <c r="G10" s="51">
        <v>5.4000000000000003E-3</v>
      </c>
      <c r="H10" s="52">
        <v>2.0000000000000001E-4</v>
      </c>
    </row>
    <row r="11" spans="1:18" x14ac:dyDescent="0.25">
      <c r="A11" s="48"/>
      <c r="B11" s="49"/>
      <c r="C11" s="49"/>
      <c r="D11" s="49" t="s">
        <v>30</v>
      </c>
      <c r="E11" s="49">
        <v>555</v>
      </c>
      <c r="F11" s="50">
        <v>1665</v>
      </c>
      <c r="G11" s="51">
        <v>6.8999999999999999E-3</v>
      </c>
      <c r="H11" s="52">
        <v>2.9999999999999997E-4</v>
      </c>
    </row>
    <row r="12" spans="1:18" x14ac:dyDescent="0.25">
      <c r="A12" s="48"/>
      <c r="B12" s="49"/>
      <c r="C12" s="49"/>
      <c r="D12" s="49" t="s">
        <v>27</v>
      </c>
      <c r="E12" s="50">
        <v>22828</v>
      </c>
      <c r="F12" s="50">
        <v>67708</v>
      </c>
      <c r="G12" s="51">
        <v>0.28199999999999997</v>
      </c>
      <c r="H12" s="52">
        <v>1.2699999999999999E-2</v>
      </c>
    </row>
    <row r="13" spans="1:18" x14ac:dyDescent="0.25">
      <c r="A13" s="48"/>
      <c r="B13" s="49"/>
      <c r="C13" s="49"/>
      <c r="D13" s="49" t="s">
        <v>17</v>
      </c>
      <c r="E13" s="49">
        <v>612</v>
      </c>
      <c r="F13" s="50">
        <v>1836</v>
      </c>
      <c r="G13" s="51">
        <v>7.6E-3</v>
      </c>
      <c r="H13" s="52">
        <v>2.9999999999999997E-4</v>
      </c>
    </row>
    <row r="14" spans="1:18" x14ac:dyDescent="0.25">
      <c r="A14" s="48"/>
      <c r="B14" s="49"/>
      <c r="C14" s="49"/>
      <c r="D14" s="49" t="s">
        <v>28</v>
      </c>
      <c r="E14" s="50">
        <v>5261</v>
      </c>
      <c r="F14" s="50">
        <v>16194</v>
      </c>
      <c r="G14" s="51">
        <v>6.7400000000000002E-2</v>
      </c>
      <c r="H14" s="52">
        <v>3.0000000000000001E-3</v>
      </c>
    </row>
    <row r="15" spans="1:18" x14ac:dyDescent="0.25">
      <c r="A15" s="48"/>
      <c r="B15" s="49"/>
      <c r="C15" s="49"/>
      <c r="D15" s="49" t="s">
        <v>29</v>
      </c>
      <c r="E15" s="50">
        <v>1321</v>
      </c>
      <c r="F15" s="50">
        <v>3962</v>
      </c>
      <c r="G15" s="51">
        <v>1.6500000000000001E-2</v>
      </c>
      <c r="H15" s="52">
        <v>6.9999999999999999E-4</v>
      </c>
    </row>
    <row r="16" spans="1:18" x14ac:dyDescent="0.25">
      <c r="A16" s="48"/>
      <c r="B16" s="49"/>
      <c r="C16" s="49" t="s">
        <v>18</v>
      </c>
      <c r="D16" s="49" t="s">
        <v>22</v>
      </c>
      <c r="E16" s="50">
        <v>7426</v>
      </c>
      <c r="F16" s="50">
        <v>20738</v>
      </c>
      <c r="G16" s="51">
        <v>8.6400000000000005E-2</v>
      </c>
      <c r="H16" s="52">
        <v>3.8999999999999998E-3</v>
      </c>
    </row>
    <row r="17" spans="1:8" x14ac:dyDescent="0.25">
      <c r="A17" s="48"/>
      <c r="B17" s="49"/>
      <c r="C17" s="49"/>
      <c r="D17" s="49" t="s">
        <v>24</v>
      </c>
      <c r="E17" s="49">
        <v>104</v>
      </c>
      <c r="F17" s="49">
        <v>312</v>
      </c>
      <c r="G17" s="51">
        <v>1.2999999999999999E-3</v>
      </c>
      <c r="H17" s="52">
        <v>1E-4</v>
      </c>
    </row>
    <row r="18" spans="1:8" x14ac:dyDescent="0.25">
      <c r="A18" s="48"/>
      <c r="B18" s="49"/>
      <c r="C18" s="49"/>
      <c r="D18" s="49" t="s">
        <v>27</v>
      </c>
      <c r="E18" s="49">
        <v>436</v>
      </c>
      <c r="F18" s="50">
        <v>1305</v>
      </c>
      <c r="G18" s="51">
        <v>5.4000000000000003E-3</v>
      </c>
      <c r="H18" s="52">
        <v>2.0000000000000001E-4</v>
      </c>
    </row>
    <row r="19" spans="1:8" x14ac:dyDescent="0.25">
      <c r="A19" s="48"/>
      <c r="B19" s="49"/>
      <c r="C19" s="49"/>
      <c r="D19" s="49" t="s">
        <v>19</v>
      </c>
      <c r="E19" s="50">
        <v>29355</v>
      </c>
      <c r="F19" s="50">
        <v>86258</v>
      </c>
      <c r="G19" s="51">
        <v>0.35899999999999999</v>
      </c>
      <c r="H19" s="52">
        <v>1.6199999999999999E-2</v>
      </c>
    </row>
    <row r="20" spans="1:8" x14ac:dyDescent="0.25">
      <c r="A20" s="48"/>
      <c r="B20" s="49"/>
      <c r="C20" s="49" t="s">
        <v>32</v>
      </c>
      <c r="D20" s="49" t="s">
        <v>22</v>
      </c>
      <c r="E20" s="49">
        <v>125</v>
      </c>
      <c r="F20" s="49">
        <v>375</v>
      </c>
      <c r="G20" s="51">
        <v>1.6000000000000001E-3</v>
      </c>
      <c r="H20" s="52">
        <v>1E-4</v>
      </c>
    </row>
    <row r="21" spans="1:8" x14ac:dyDescent="0.25">
      <c r="A21" s="48"/>
      <c r="B21" s="49"/>
      <c r="C21" s="49"/>
      <c r="D21" s="49" t="s">
        <v>35</v>
      </c>
      <c r="E21" s="49">
        <v>26</v>
      </c>
      <c r="F21" s="49">
        <v>62</v>
      </c>
      <c r="G21" s="51">
        <v>2.9999999999999997E-4</v>
      </c>
      <c r="H21" s="52">
        <v>0</v>
      </c>
    </row>
    <row r="22" spans="1:8" x14ac:dyDescent="0.25">
      <c r="A22" s="48"/>
      <c r="B22" s="49"/>
      <c r="C22" s="49"/>
      <c r="D22" s="49" t="s">
        <v>19</v>
      </c>
      <c r="E22" s="49">
        <v>464</v>
      </c>
      <c r="F22" s="50">
        <v>1487</v>
      </c>
      <c r="G22" s="51">
        <v>6.1999999999999998E-3</v>
      </c>
      <c r="H22" s="52">
        <v>2.9999999999999997E-4</v>
      </c>
    </row>
    <row r="23" spans="1:8" x14ac:dyDescent="0.25">
      <c r="A23" s="48"/>
      <c r="B23" s="49"/>
      <c r="C23" s="49"/>
      <c r="D23" s="49" t="s">
        <v>29</v>
      </c>
      <c r="E23" s="49">
        <v>6</v>
      </c>
      <c r="F23" s="49">
        <v>13</v>
      </c>
      <c r="G23" s="51">
        <v>1E-4</v>
      </c>
      <c r="H23" s="52">
        <v>0</v>
      </c>
    </row>
    <row r="24" spans="1:8" x14ac:dyDescent="0.25">
      <c r="A24" s="48"/>
      <c r="B24" s="49"/>
      <c r="C24" s="49" t="s">
        <v>25</v>
      </c>
      <c r="D24" s="49" t="s">
        <v>22</v>
      </c>
      <c r="E24" s="50">
        <v>2280</v>
      </c>
      <c r="F24" s="50">
        <v>7553</v>
      </c>
      <c r="G24" s="51">
        <v>3.1399999999999997E-2</v>
      </c>
      <c r="H24" s="52">
        <v>1.4E-3</v>
      </c>
    </row>
    <row r="25" spans="1:8" x14ac:dyDescent="0.25">
      <c r="A25" s="48"/>
      <c r="B25" s="49"/>
      <c r="C25" s="49"/>
      <c r="D25" s="49" t="s">
        <v>24</v>
      </c>
      <c r="E25" s="49">
        <v>272</v>
      </c>
      <c r="F25" s="49">
        <v>822</v>
      </c>
      <c r="G25" s="51">
        <v>3.3999999999999998E-3</v>
      </c>
      <c r="H25" s="52">
        <v>2.0000000000000001E-4</v>
      </c>
    </row>
    <row r="26" spans="1:8" x14ac:dyDescent="0.25">
      <c r="A26" s="48"/>
      <c r="B26" s="49"/>
      <c r="C26" s="49"/>
      <c r="D26" s="49" t="s">
        <v>35</v>
      </c>
      <c r="E26" s="49">
        <v>7</v>
      </c>
      <c r="F26" s="49">
        <v>21</v>
      </c>
      <c r="G26" s="51">
        <v>1E-4</v>
      </c>
      <c r="H26" s="52">
        <v>0</v>
      </c>
    </row>
    <row r="27" spans="1:8" x14ac:dyDescent="0.25">
      <c r="A27" s="48"/>
      <c r="B27" s="49"/>
      <c r="C27" s="49"/>
      <c r="D27" s="49" t="s">
        <v>27</v>
      </c>
      <c r="E27" s="50">
        <v>1906</v>
      </c>
      <c r="F27" s="50">
        <v>5709</v>
      </c>
      <c r="G27" s="51">
        <v>2.3800000000000002E-2</v>
      </c>
      <c r="H27" s="52">
        <v>1.1000000000000001E-3</v>
      </c>
    </row>
    <row r="28" spans="1:8" x14ac:dyDescent="0.25">
      <c r="A28" s="48"/>
      <c r="B28" s="49"/>
      <c r="C28" s="49"/>
      <c r="D28" s="49" t="s">
        <v>28</v>
      </c>
      <c r="E28" s="49">
        <v>499</v>
      </c>
      <c r="F28" s="50">
        <v>1497</v>
      </c>
      <c r="G28" s="51">
        <v>6.1999999999999998E-3</v>
      </c>
      <c r="H28" s="52">
        <v>2.9999999999999997E-4</v>
      </c>
    </row>
    <row r="29" spans="1:8" x14ac:dyDescent="0.25">
      <c r="A29" s="48"/>
      <c r="B29" s="49"/>
      <c r="C29" s="49"/>
      <c r="D29" s="49" t="s">
        <v>29</v>
      </c>
      <c r="E29" s="49">
        <v>109</v>
      </c>
      <c r="F29" s="49">
        <v>299</v>
      </c>
      <c r="G29" s="51">
        <v>1.1999999999999999E-3</v>
      </c>
      <c r="H29" s="52">
        <v>1E-4</v>
      </c>
    </row>
    <row r="30" spans="1:8" x14ac:dyDescent="0.25">
      <c r="A30" s="48"/>
      <c r="B30" s="49"/>
      <c r="C30" s="49" t="s">
        <v>26</v>
      </c>
      <c r="D30" s="49" t="s">
        <v>22</v>
      </c>
      <c r="E30" s="49">
        <v>538</v>
      </c>
      <c r="F30" s="50">
        <v>1614</v>
      </c>
      <c r="G30" s="51">
        <v>6.7000000000000002E-3</v>
      </c>
      <c r="H30" s="52">
        <v>2.9999999999999997E-4</v>
      </c>
    </row>
    <row r="31" spans="1:8" x14ac:dyDescent="0.25">
      <c r="A31" s="48"/>
      <c r="B31" s="49"/>
      <c r="C31" s="49"/>
      <c r="D31" s="49" t="s">
        <v>27</v>
      </c>
      <c r="E31" s="49">
        <v>56</v>
      </c>
      <c r="F31" s="49">
        <v>168</v>
      </c>
      <c r="G31" s="51">
        <v>6.9999999999999999E-4</v>
      </c>
      <c r="H31" s="52">
        <v>0</v>
      </c>
    </row>
    <row r="32" spans="1:8" x14ac:dyDescent="0.25">
      <c r="A32" s="48"/>
      <c r="B32" s="49"/>
      <c r="C32" s="49"/>
      <c r="D32" s="49" t="s">
        <v>19</v>
      </c>
      <c r="E32" s="50">
        <v>3308</v>
      </c>
      <c r="F32" s="50">
        <v>9880</v>
      </c>
      <c r="G32" s="51">
        <v>4.1099999999999998E-2</v>
      </c>
      <c r="H32" s="52">
        <v>1.9E-3</v>
      </c>
    </row>
    <row r="33" spans="1:8" x14ac:dyDescent="0.25">
      <c r="A33" s="48"/>
      <c r="B33" s="49" t="s">
        <v>20</v>
      </c>
      <c r="C33" s="49"/>
      <c r="D33" s="49"/>
      <c r="E33" s="50">
        <v>80992</v>
      </c>
      <c r="F33" s="50">
        <v>240154</v>
      </c>
      <c r="G33" s="53">
        <v>1</v>
      </c>
      <c r="H33" s="52">
        <v>4.5199999999999997E-2</v>
      </c>
    </row>
    <row r="34" spans="1:8" x14ac:dyDescent="0.25">
      <c r="A34" s="48"/>
      <c r="B34" s="49" t="s">
        <v>21</v>
      </c>
      <c r="C34" s="49" t="s">
        <v>16</v>
      </c>
      <c r="D34" s="49" t="s">
        <v>22</v>
      </c>
      <c r="E34" s="50">
        <v>1753744</v>
      </c>
      <c r="F34" s="50">
        <v>5070375</v>
      </c>
      <c r="G34" s="49"/>
      <c r="H34" s="52">
        <v>0.95499999999999996</v>
      </c>
    </row>
    <row r="35" spans="1:8" ht="13.8" thickBot="1" x14ac:dyDescent="0.3">
      <c r="A35" s="54"/>
      <c r="B35" s="55" t="s">
        <v>23</v>
      </c>
      <c r="C35" s="55"/>
      <c r="D35" s="55"/>
      <c r="E35" s="56">
        <v>1834736</v>
      </c>
      <c r="F35" s="56">
        <v>5310529</v>
      </c>
      <c r="G35" s="55"/>
      <c r="H35" s="57">
        <v>1</v>
      </c>
    </row>
    <row r="37" spans="1:8" x14ac:dyDescent="0.25">
      <c r="A37" s="58" t="s">
        <v>33</v>
      </c>
    </row>
  </sheetData>
  <mergeCells count="1">
    <mergeCell ref="E5:E7"/>
  </mergeCells>
  <hyperlinks>
    <hyperlink ref="R1" location="'Table of Contents'!A1" display="Return to Table of Contents" xr:uid="{5AABD1CE-C893-4B7A-A846-A77736872300}"/>
  </hyperlinks>
  <pageMargins left="0.75" right="0.75" top="1" bottom="1" header="0.5" footer="0.5"/>
  <pageSetup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40"/>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53</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2705</v>
      </c>
      <c r="F8" s="50">
        <v>8122</v>
      </c>
      <c r="G8" s="51">
        <v>3.1600000000000003E-2</v>
      </c>
      <c r="H8" s="52">
        <v>1.6000000000000001E-3</v>
      </c>
    </row>
    <row r="9" spans="1:18" x14ac:dyDescent="0.25">
      <c r="A9" s="48"/>
      <c r="B9" s="49"/>
      <c r="C9" s="49"/>
      <c r="D9" s="49" t="s">
        <v>35</v>
      </c>
      <c r="E9" s="49">
        <v>38</v>
      </c>
      <c r="F9" s="49">
        <v>121</v>
      </c>
      <c r="G9" s="51">
        <v>5.0000000000000001E-4</v>
      </c>
      <c r="H9" s="52">
        <v>0</v>
      </c>
    </row>
    <row r="10" spans="1:18" x14ac:dyDescent="0.25">
      <c r="A10" s="48"/>
      <c r="B10" s="49"/>
      <c r="C10" s="49"/>
      <c r="D10" s="49" t="s">
        <v>31</v>
      </c>
      <c r="E10" s="49">
        <v>611</v>
      </c>
      <c r="F10" s="50">
        <v>2104</v>
      </c>
      <c r="G10" s="51">
        <v>8.2000000000000007E-3</v>
      </c>
      <c r="H10" s="52">
        <v>4.0000000000000002E-4</v>
      </c>
    </row>
    <row r="11" spans="1:18" x14ac:dyDescent="0.25">
      <c r="A11" s="48"/>
      <c r="B11" s="49"/>
      <c r="C11" s="49"/>
      <c r="D11" s="49" t="s">
        <v>30</v>
      </c>
      <c r="E11" s="49">
        <v>603</v>
      </c>
      <c r="F11" s="50">
        <v>1809</v>
      </c>
      <c r="G11" s="51">
        <v>7.0000000000000001E-3</v>
      </c>
      <c r="H11" s="52">
        <v>4.0000000000000002E-4</v>
      </c>
    </row>
    <row r="12" spans="1:18" x14ac:dyDescent="0.25">
      <c r="A12" s="48"/>
      <c r="B12" s="49"/>
      <c r="C12" s="49"/>
      <c r="D12" s="49" t="s">
        <v>27</v>
      </c>
      <c r="E12" s="50">
        <v>23189</v>
      </c>
      <c r="F12" s="50">
        <v>69246</v>
      </c>
      <c r="G12" s="51">
        <v>0.27</v>
      </c>
      <c r="H12" s="52">
        <v>1.3899999999999999E-2</v>
      </c>
    </row>
    <row r="13" spans="1:18" x14ac:dyDescent="0.25">
      <c r="A13" s="48"/>
      <c r="B13" s="49"/>
      <c r="C13" s="49"/>
      <c r="D13" s="49" t="s">
        <v>17</v>
      </c>
      <c r="E13" s="50">
        <v>1086</v>
      </c>
      <c r="F13" s="50">
        <v>3257</v>
      </c>
      <c r="G13" s="51">
        <v>1.2699999999999999E-2</v>
      </c>
      <c r="H13" s="52">
        <v>6.9999999999999999E-4</v>
      </c>
    </row>
    <row r="14" spans="1:18" x14ac:dyDescent="0.25">
      <c r="A14" s="48"/>
      <c r="B14" s="49"/>
      <c r="C14" s="49"/>
      <c r="D14" s="49" t="s">
        <v>28</v>
      </c>
      <c r="E14" s="50">
        <v>5081</v>
      </c>
      <c r="F14" s="50">
        <v>15434</v>
      </c>
      <c r="G14" s="51">
        <v>6.0100000000000001E-2</v>
      </c>
      <c r="H14" s="52">
        <v>3.0999999999999999E-3</v>
      </c>
    </row>
    <row r="15" spans="1:18" x14ac:dyDescent="0.25">
      <c r="A15" s="48"/>
      <c r="B15" s="49"/>
      <c r="C15" s="49"/>
      <c r="D15" s="49" t="s">
        <v>29</v>
      </c>
      <c r="E15" s="50">
        <v>1531</v>
      </c>
      <c r="F15" s="50">
        <v>4407</v>
      </c>
      <c r="G15" s="51">
        <v>1.72E-2</v>
      </c>
      <c r="H15" s="52">
        <v>8.9999999999999998E-4</v>
      </c>
    </row>
    <row r="16" spans="1:18" x14ac:dyDescent="0.25">
      <c r="A16" s="48"/>
      <c r="B16" s="49"/>
      <c r="C16" s="49" t="s">
        <v>18</v>
      </c>
      <c r="D16" s="49" t="s">
        <v>22</v>
      </c>
      <c r="E16" s="50">
        <v>10468</v>
      </c>
      <c r="F16" s="50">
        <v>30772</v>
      </c>
      <c r="G16" s="51">
        <v>0.12</v>
      </c>
      <c r="H16" s="52">
        <v>6.1999999999999998E-3</v>
      </c>
    </row>
    <row r="17" spans="1:8" x14ac:dyDescent="0.25">
      <c r="A17" s="48"/>
      <c r="B17" s="49"/>
      <c r="C17" s="49"/>
      <c r="D17" s="49" t="s">
        <v>24</v>
      </c>
      <c r="E17" s="49">
        <v>154</v>
      </c>
      <c r="F17" s="49">
        <v>461</v>
      </c>
      <c r="G17" s="51">
        <v>1.8E-3</v>
      </c>
      <c r="H17" s="52">
        <v>1E-4</v>
      </c>
    </row>
    <row r="18" spans="1:8" x14ac:dyDescent="0.25">
      <c r="A18" s="48"/>
      <c r="B18" s="49"/>
      <c r="C18" s="49"/>
      <c r="D18" s="49" t="s">
        <v>27</v>
      </c>
      <c r="E18" s="49">
        <v>287</v>
      </c>
      <c r="F18" s="49">
        <v>855</v>
      </c>
      <c r="G18" s="51">
        <v>3.3E-3</v>
      </c>
      <c r="H18" s="52">
        <v>2.0000000000000001E-4</v>
      </c>
    </row>
    <row r="19" spans="1:8" x14ac:dyDescent="0.25">
      <c r="A19" s="48"/>
      <c r="B19" s="49"/>
      <c r="C19" s="49"/>
      <c r="D19" s="49" t="s">
        <v>19</v>
      </c>
      <c r="E19" s="50">
        <v>30213</v>
      </c>
      <c r="F19" s="50">
        <v>88824</v>
      </c>
      <c r="G19" s="51">
        <v>0.34599999999999997</v>
      </c>
      <c r="H19" s="52">
        <v>1.78E-2</v>
      </c>
    </row>
    <row r="20" spans="1:8" x14ac:dyDescent="0.25">
      <c r="A20" s="48"/>
      <c r="B20" s="49"/>
      <c r="C20" s="49" t="s">
        <v>32</v>
      </c>
      <c r="D20" s="49" t="s">
        <v>22</v>
      </c>
      <c r="E20" s="49">
        <v>213</v>
      </c>
      <c r="F20" s="49">
        <v>655</v>
      </c>
      <c r="G20" s="51">
        <v>2.5999999999999999E-3</v>
      </c>
      <c r="H20" s="52">
        <v>1E-4</v>
      </c>
    </row>
    <row r="21" spans="1:8" x14ac:dyDescent="0.25">
      <c r="A21" s="48"/>
      <c r="B21" s="49"/>
      <c r="C21" s="49"/>
      <c r="D21" s="49" t="s">
        <v>35</v>
      </c>
      <c r="E21" s="49">
        <v>3</v>
      </c>
      <c r="F21" s="49">
        <v>6</v>
      </c>
      <c r="G21" s="51">
        <v>0</v>
      </c>
      <c r="H21" s="52">
        <v>0</v>
      </c>
    </row>
    <row r="22" spans="1:8" x14ac:dyDescent="0.25">
      <c r="A22" s="48"/>
      <c r="B22" s="49"/>
      <c r="C22" s="49"/>
      <c r="D22" s="49" t="s">
        <v>30</v>
      </c>
      <c r="E22" s="49">
        <v>2</v>
      </c>
      <c r="F22" s="49">
        <v>2</v>
      </c>
      <c r="G22" s="51">
        <v>0</v>
      </c>
      <c r="H22" s="52">
        <v>0</v>
      </c>
    </row>
    <row r="23" spans="1:8" x14ac:dyDescent="0.25">
      <c r="A23" s="48"/>
      <c r="B23" s="49"/>
      <c r="C23" s="49"/>
      <c r="D23" s="49" t="s">
        <v>19</v>
      </c>
      <c r="E23" s="49">
        <v>462</v>
      </c>
      <c r="F23" s="50">
        <v>1776</v>
      </c>
      <c r="G23" s="51">
        <v>6.8999999999999999E-3</v>
      </c>
      <c r="H23" s="52">
        <v>4.0000000000000002E-4</v>
      </c>
    </row>
    <row r="24" spans="1:8" x14ac:dyDescent="0.25">
      <c r="A24" s="48"/>
      <c r="B24" s="49"/>
      <c r="C24" s="49"/>
      <c r="D24" s="49" t="s">
        <v>29</v>
      </c>
      <c r="E24" s="49">
        <v>65</v>
      </c>
      <c r="F24" s="49">
        <v>155</v>
      </c>
      <c r="G24" s="51">
        <v>5.9999999999999995E-4</v>
      </c>
      <c r="H24" s="52">
        <v>0</v>
      </c>
    </row>
    <row r="25" spans="1:8" x14ac:dyDescent="0.25">
      <c r="A25" s="48"/>
      <c r="B25" s="49"/>
      <c r="C25" s="49" t="s">
        <v>25</v>
      </c>
      <c r="D25" s="49" t="s">
        <v>22</v>
      </c>
      <c r="E25" s="50">
        <v>2339</v>
      </c>
      <c r="F25" s="50">
        <v>7774</v>
      </c>
      <c r="G25" s="51">
        <v>3.0300000000000001E-2</v>
      </c>
      <c r="H25" s="52">
        <v>1.6000000000000001E-3</v>
      </c>
    </row>
    <row r="26" spans="1:8" x14ac:dyDescent="0.25">
      <c r="A26" s="48"/>
      <c r="B26" s="49"/>
      <c r="C26" s="49"/>
      <c r="D26" s="49" t="s">
        <v>24</v>
      </c>
      <c r="E26" s="49">
        <v>264</v>
      </c>
      <c r="F26" s="49">
        <v>792</v>
      </c>
      <c r="G26" s="51">
        <v>3.0999999999999999E-3</v>
      </c>
      <c r="H26" s="52">
        <v>2.0000000000000001E-4</v>
      </c>
    </row>
    <row r="27" spans="1:8" x14ac:dyDescent="0.25">
      <c r="A27" s="48"/>
      <c r="B27" s="49"/>
      <c r="C27" s="49"/>
      <c r="D27" s="49" t="s">
        <v>35</v>
      </c>
      <c r="E27" s="49">
        <v>13</v>
      </c>
      <c r="F27" s="49">
        <v>39</v>
      </c>
      <c r="G27" s="51">
        <v>2.0000000000000001E-4</v>
      </c>
      <c r="H27" s="52">
        <v>0</v>
      </c>
    </row>
    <row r="28" spans="1:8" x14ac:dyDescent="0.25">
      <c r="A28" s="48"/>
      <c r="B28" s="49"/>
      <c r="C28" s="49"/>
      <c r="D28" s="49" t="s">
        <v>27</v>
      </c>
      <c r="E28" s="50">
        <v>1862</v>
      </c>
      <c r="F28" s="50">
        <v>5596</v>
      </c>
      <c r="G28" s="51">
        <v>2.18E-2</v>
      </c>
      <c r="H28" s="52">
        <v>1.1000000000000001E-3</v>
      </c>
    </row>
    <row r="29" spans="1:8" x14ac:dyDescent="0.25">
      <c r="A29" s="48"/>
      <c r="B29" s="49"/>
      <c r="C29" s="49"/>
      <c r="D29" s="49" t="s">
        <v>28</v>
      </c>
      <c r="E29" s="49">
        <v>366</v>
      </c>
      <c r="F29" s="50">
        <v>1098</v>
      </c>
      <c r="G29" s="51">
        <v>4.3E-3</v>
      </c>
      <c r="H29" s="52">
        <v>2.0000000000000001E-4</v>
      </c>
    </row>
    <row r="30" spans="1:8" x14ac:dyDescent="0.25">
      <c r="A30" s="48"/>
      <c r="B30" s="49"/>
      <c r="C30" s="49"/>
      <c r="D30" s="49" t="s">
        <v>29</v>
      </c>
      <c r="E30" s="49">
        <v>57</v>
      </c>
      <c r="F30" s="49">
        <v>167</v>
      </c>
      <c r="G30" s="51">
        <v>6.9999999999999999E-4</v>
      </c>
      <c r="H30" s="52">
        <v>0</v>
      </c>
    </row>
    <row r="31" spans="1:8" x14ac:dyDescent="0.25">
      <c r="A31" s="48"/>
      <c r="B31" s="49"/>
      <c r="C31" s="49" t="s">
        <v>26</v>
      </c>
      <c r="D31" s="49" t="s">
        <v>22</v>
      </c>
      <c r="E31" s="49">
        <v>584</v>
      </c>
      <c r="F31" s="50">
        <v>1752</v>
      </c>
      <c r="G31" s="51">
        <v>6.7999999999999996E-3</v>
      </c>
      <c r="H31" s="52">
        <v>4.0000000000000002E-4</v>
      </c>
    </row>
    <row r="32" spans="1:8" x14ac:dyDescent="0.25">
      <c r="A32" s="48"/>
      <c r="B32" s="49"/>
      <c r="C32" s="49"/>
      <c r="D32" s="49" t="s">
        <v>27</v>
      </c>
      <c r="E32" s="49">
        <v>63</v>
      </c>
      <c r="F32" s="49">
        <v>189</v>
      </c>
      <c r="G32" s="51">
        <v>6.9999999999999999E-4</v>
      </c>
      <c r="H32" s="52">
        <v>0</v>
      </c>
    </row>
    <row r="33" spans="1:8" x14ac:dyDescent="0.25">
      <c r="A33" s="48"/>
      <c r="B33" s="49"/>
      <c r="C33" s="49"/>
      <c r="D33" s="49" t="s">
        <v>28</v>
      </c>
      <c r="E33" s="49">
        <v>62</v>
      </c>
      <c r="F33" s="49">
        <v>186</v>
      </c>
      <c r="G33" s="51">
        <v>6.9999999999999999E-4</v>
      </c>
      <c r="H33" s="52">
        <v>0</v>
      </c>
    </row>
    <row r="34" spans="1:8" x14ac:dyDescent="0.25">
      <c r="A34" s="48"/>
      <c r="B34" s="49"/>
      <c r="C34" s="49"/>
      <c r="D34" s="49" t="s">
        <v>19</v>
      </c>
      <c r="E34" s="50">
        <v>3671</v>
      </c>
      <c r="F34" s="50">
        <v>11014</v>
      </c>
      <c r="G34" s="51">
        <v>4.2900000000000001E-2</v>
      </c>
      <c r="H34" s="52">
        <v>2.2000000000000001E-3</v>
      </c>
    </row>
    <row r="35" spans="1:8" x14ac:dyDescent="0.25">
      <c r="A35" s="48"/>
      <c r="B35" s="49"/>
      <c r="C35" s="49"/>
      <c r="D35" s="49" t="s">
        <v>29</v>
      </c>
      <c r="E35" s="49">
        <v>8</v>
      </c>
      <c r="F35" s="49">
        <v>24</v>
      </c>
      <c r="G35" s="51">
        <v>1E-4</v>
      </c>
      <c r="H35" s="52">
        <v>0</v>
      </c>
    </row>
    <row r="36" spans="1:8" x14ac:dyDescent="0.25">
      <c r="A36" s="48"/>
      <c r="B36" s="49" t="s">
        <v>20</v>
      </c>
      <c r="C36" s="49"/>
      <c r="D36" s="49"/>
      <c r="E36" s="50">
        <v>86000</v>
      </c>
      <c r="F36" s="50">
        <v>256637</v>
      </c>
      <c r="G36" s="53">
        <v>1</v>
      </c>
      <c r="H36" s="52">
        <v>5.1400000000000001E-2</v>
      </c>
    </row>
    <row r="37" spans="1:8" x14ac:dyDescent="0.25">
      <c r="A37" s="48"/>
      <c r="B37" s="49" t="s">
        <v>21</v>
      </c>
      <c r="C37" s="49" t="s">
        <v>16</v>
      </c>
      <c r="D37" s="49" t="s">
        <v>22</v>
      </c>
      <c r="E37" s="50">
        <v>1631534</v>
      </c>
      <c r="F37" s="50">
        <v>4735173</v>
      </c>
      <c r="G37" s="49"/>
      <c r="H37" s="52">
        <v>0.94899999999999995</v>
      </c>
    </row>
    <row r="38" spans="1:8" ht="13.8" thickBot="1" x14ac:dyDescent="0.3">
      <c r="A38" s="54"/>
      <c r="B38" s="55" t="s">
        <v>23</v>
      </c>
      <c r="C38" s="55"/>
      <c r="D38" s="55"/>
      <c r="E38" s="56">
        <v>1717534</v>
      </c>
      <c r="F38" s="56">
        <v>4991809</v>
      </c>
      <c r="G38" s="55"/>
      <c r="H38" s="57">
        <v>1</v>
      </c>
    </row>
    <row r="40" spans="1:8" x14ac:dyDescent="0.25">
      <c r="A40" s="58" t="s">
        <v>33</v>
      </c>
    </row>
  </sheetData>
  <mergeCells count="1">
    <mergeCell ref="E5:E7"/>
  </mergeCells>
  <hyperlinks>
    <hyperlink ref="R1" location="'Table of Contents'!A1" display="Return to Table of Contents" xr:uid="{EA07B98F-FC96-46B7-A012-2A53840607AF}"/>
  </hyperlinks>
  <pageMargins left="0.75" right="0.75" top="1" bottom="1" header="0.5" footer="0.5"/>
  <pageSetup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R37"/>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64</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2153</v>
      </c>
      <c r="F8" s="50">
        <v>6578</v>
      </c>
      <c r="G8" s="51">
        <v>4.3999999999999997E-2</v>
      </c>
      <c r="H8" s="52">
        <v>4.7000000000000002E-3</v>
      </c>
    </row>
    <row r="9" spans="1:18" x14ac:dyDescent="0.25">
      <c r="A9" s="48"/>
      <c r="B9" s="49"/>
      <c r="C9" s="49"/>
      <c r="D9" s="49" t="s">
        <v>35</v>
      </c>
      <c r="E9" s="49">
        <v>156</v>
      </c>
      <c r="F9" s="49">
        <v>458</v>
      </c>
      <c r="G9" s="51">
        <v>3.0999999999999999E-3</v>
      </c>
      <c r="H9" s="52">
        <v>2.9999999999999997E-4</v>
      </c>
    </row>
    <row r="10" spans="1:18" x14ac:dyDescent="0.25">
      <c r="A10" s="48"/>
      <c r="B10" s="49"/>
      <c r="C10" s="49"/>
      <c r="D10" s="49" t="s">
        <v>31</v>
      </c>
      <c r="E10" s="50">
        <v>2856</v>
      </c>
      <c r="F10" s="50">
        <v>8605</v>
      </c>
      <c r="G10" s="51">
        <v>5.7500000000000002E-2</v>
      </c>
      <c r="H10" s="52">
        <v>6.1000000000000004E-3</v>
      </c>
    </row>
    <row r="11" spans="1:18" x14ac:dyDescent="0.25">
      <c r="A11" s="48"/>
      <c r="B11" s="49"/>
      <c r="C11" s="49"/>
      <c r="D11" s="49" t="s">
        <v>30</v>
      </c>
      <c r="E11" s="49">
        <v>281</v>
      </c>
      <c r="F11" s="49">
        <v>843</v>
      </c>
      <c r="G11" s="51">
        <v>5.5999999999999999E-3</v>
      </c>
      <c r="H11" s="52">
        <v>5.9999999999999995E-4</v>
      </c>
    </row>
    <row r="12" spans="1:18" x14ac:dyDescent="0.25">
      <c r="A12" s="48"/>
      <c r="B12" s="49"/>
      <c r="C12" s="49"/>
      <c r="D12" s="49" t="s">
        <v>27</v>
      </c>
      <c r="E12" s="50">
        <v>12663</v>
      </c>
      <c r="F12" s="50">
        <v>37790</v>
      </c>
      <c r="G12" s="51">
        <v>0.253</v>
      </c>
      <c r="H12" s="52">
        <v>2.69E-2</v>
      </c>
    </row>
    <row r="13" spans="1:18" x14ac:dyDescent="0.25">
      <c r="A13" s="48"/>
      <c r="B13" s="49"/>
      <c r="C13" s="49"/>
      <c r="D13" s="49" t="s">
        <v>17</v>
      </c>
      <c r="E13" s="49">
        <v>974</v>
      </c>
      <c r="F13" s="50">
        <v>2922</v>
      </c>
      <c r="G13" s="51">
        <v>1.95E-2</v>
      </c>
      <c r="H13" s="52">
        <v>2.0999999999999999E-3</v>
      </c>
    </row>
    <row r="14" spans="1:18" x14ac:dyDescent="0.25">
      <c r="A14" s="48"/>
      <c r="B14" s="49"/>
      <c r="C14" s="49"/>
      <c r="D14" s="49" t="s">
        <v>28</v>
      </c>
      <c r="E14" s="50">
        <v>1329</v>
      </c>
      <c r="F14" s="50">
        <v>3987</v>
      </c>
      <c r="G14" s="51">
        <v>2.6599999999999999E-2</v>
      </c>
      <c r="H14" s="52">
        <v>2.8E-3</v>
      </c>
    </row>
    <row r="15" spans="1:18" x14ac:dyDescent="0.25">
      <c r="A15" s="48"/>
      <c r="B15" s="49"/>
      <c r="C15" s="49"/>
      <c r="D15" s="49" t="s">
        <v>29</v>
      </c>
      <c r="E15" s="49">
        <v>885</v>
      </c>
      <c r="F15" s="50">
        <v>2649</v>
      </c>
      <c r="G15" s="51">
        <v>1.77E-2</v>
      </c>
      <c r="H15" s="52">
        <v>1.9E-3</v>
      </c>
    </row>
    <row r="16" spans="1:18" x14ac:dyDescent="0.25">
      <c r="A16" s="48"/>
      <c r="B16" s="49"/>
      <c r="C16" s="49" t="s">
        <v>18</v>
      </c>
      <c r="D16" s="49" t="s">
        <v>22</v>
      </c>
      <c r="E16" s="50">
        <v>6936</v>
      </c>
      <c r="F16" s="50">
        <v>20107</v>
      </c>
      <c r="G16" s="51">
        <v>0.13400000000000001</v>
      </c>
      <c r="H16" s="52">
        <v>1.43E-2</v>
      </c>
    </row>
    <row r="17" spans="1:8" x14ac:dyDescent="0.25">
      <c r="A17" s="48"/>
      <c r="B17" s="49"/>
      <c r="C17" s="49"/>
      <c r="D17" s="49" t="s">
        <v>24</v>
      </c>
      <c r="E17" s="49">
        <v>89</v>
      </c>
      <c r="F17" s="49">
        <v>267</v>
      </c>
      <c r="G17" s="51">
        <v>1.8E-3</v>
      </c>
      <c r="H17" s="52">
        <v>2.0000000000000001E-4</v>
      </c>
    </row>
    <row r="18" spans="1:8" x14ac:dyDescent="0.25">
      <c r="A18" s="48"/>
      <c r="B18" s="49"/>
      <c r="C18" s="49"/>
      <c r="D18" s="49" t="s">
        <v>27</v>
      </c>
      <c r="E18" s="49">
        <v>73</v>
      </c>
      <c r="F18" s="49">
        <v>219</v>
      </c>
      <c r="G18" s="51">
        <v>1.5E-3</v>
      </c>
      <c r="H18" s="52">
        <v>2.0000000000000001E-4</v>
      </c>
    </row>
    <row r="19" spans="1:8" x14ac:dyDescent="0.25">
      <c r="A19" s="48"/>
      <c r="B19" s="49"/>
      <c r="C19" s="49"/>
      <c r="D19" s="49" t="s">
        <v>19</v>
      </c>
      <c r="E19" s="50">
        <v>18147</v>
      </c>
      <c r="F19" s="50">
        <v>53976</v>
      </c>
      <c r="G19" s="51">
        <v>0.36099999999999999</v>
      </c>
      <c r="H19" s="52">
        <v>3.85E-2</v>
      </c>
    </row>
    <row r="20" spans="1:8" x14ac:dyDescent="0.25">
      <c r="A20" s="48"/>
      <c r="B20" s="49"/>
      <c r="C20" s="49" t="s">
        <v>32</v>
      </c>
      <c r="D20" s="49" t="s">
        <v>22</v>
      </c>
      <c r="E20" s="49">
        <v>71</v>
      </c>
      <c r="F20" s="49">
        <v>213</v>
      </c>
      <c r="G20" s="51">
        <v>1.4E-3</v>
      </c>
      <c r="H20" s="52">
        <v>2.0000000000000001E-4</v>
      </c>
    </row>
    <row r="21" spans="1:8" x14ac:dyDescent="0.25">
      <c r="A21" s="48"/>
      <c r="B21" s="49"/>
      <c r="C21" s="49"/>
      <c r="D21" s="49" t="s">
        <v>19</v>
      </c>
      <c r="E21" s="49">
        <v>78</v>
      </c>
      <c r="F21" s="49">
        <v>234</v>
      </c>
      <c r="G21" s="51">
        <v>1.6000000000000001E-3</v>
      </c>
      <c r="H21" s="52">
        <v>2.0000000000000001E-4</v>
      </c>
    </row>
    <row r="22" spans="1:8" x14ac:dyDescent="0.25">
      <c r="A22" s="48"/>
      <c r="B22" s="49"/>
      <c r="C22" s="49" t="s">
        <v>25</v>
      </c>
      <c r="D22" s="49" t="s">
        <v>22</v>
      </c>
      <c r="E22" s="49">
        <v>961</v>
      </c>
      <c r="F22" s="50">
        <v>2887</v>
      </c>
      <c r="G22" s="51">
        <v>1.9300000000000001E-2</v>
      </c>
      <c r="H22" s="52">
        <v>2.0999999999999999E-3</v>
      </c>
    </row>
    <row r="23" spans="1:8" x14ac:dyDescent="0.25">
      <c r="A23" s="48"/>
      <c r="B23" s="49"/>
      <c r="C23" s="49"/>
      <c r="D23" s="49" t="s">
        <v>24</v>
      </c>
      <c r="E23" s="49">
        <v>235</v>
      </c>
      <c r="F23" s="49">
        <v>614</v>
      </c>
      <c r="G23" s="51">
        <v>4.1000000000000003E-3</v>
      </c>
      <c r="H23" s="52">
        <v>4.0000000000000002E-4</v>
      </c>
    </row>
    <row r="24" spans="1:8" x14ac:dyDescent="0.25">
      <c r="A24" s="48"/>
      <c r="B24" s="49"/>
      <c r="C24" s="49"/>
      <c r="D24" s="49" t="s">
        <v>35</v>
      </c>
      <c r="E24" s="49">
        <v>4</v>
      </c>
      <c r="F24" s="49">
        <v>12</v>
      </c>
      <c r="G24" s="51">
        <v>1E-4</v>
      </c>
      <c r="H24" s="52">
        <v>0</v>
      </c>
    </row>
    <row r="25" spans="1:8" x14ac:dyDescent="0.25">
      <c r="A25" s="48"/>
      <c r="B25" s="49"/>
      <c r="C25" s="49"/>
      <c r="D25" s="49" t="s">
        <v>27</v>
      </c>
      <c r="E25" s="49">
        <v>878</v>
      </c>
      <c r="F25" s="50">
        <v>2548</v>
      </c>
      <c r="G25" s="51">
        <v>1.7000000000000001E-2</v>
      </c>
      <c r="H25" s="52">
        <v>1.8E-3</v>
      </c>
    </row>
    <row r="26" spans="1:8" x14ac:dyDescent="0.25">
      <c r="A26" s="48"/>
      <c r="B26" s="49"/>
      <c r="C26" s="49"/>
      <c r="D26" s="49" t="s">
        <v>28</v>
      </c>
      <c r="E26" s="49">
        <v>138</v>
      </c>
      <c r="F26" s="49">
        <v>447</v>
      </c>
      <c r="G26" s="51">
        <v>3.0000000000000001E-3</v>
      </c>
      <c r="H26" s="52">
        <v>2.9999999999999997E-4</v>
      </c>
    </row>
    <row r="27" spans="1:8" x14ac:dyDescent="0.25">
      <c r="A27" s="48"/>
      <c r="B27" s="49"/>
      <c r="C27" s="49"/>
      <c r="D27" s="49" t="s">
        <v>29</v>
      </c>
      <c r="E27" s="49">
        <v>82</v>
      </c>
      <c r="F27" s="49">
        <v>243</v>
      </c>
      <c r="G27" s="51">
        <v>1.6000000000000001E-3</v>
      </c>
      <c r="H27" s="52">
        <v>2.0000000000000001E-4</v>
      </c>
    </row>
    <row r="28" spans="1:8" x14ac:dyDescent="0.25">
      <c r="A28" s="48"/>
      <c r="B28" s="49"/>
      <c r="C28" s="49" t="s">
        <v>26</v>
      </c>
      <c r="D28" s="49" t="s">
        <v>22</v>
      </c>
      <c r="E28" s="49">
        <v>63</v>
      </c>
      <c r="F28" s="49">
        <v>189</v>
      </c>
      <c r="G28" s="51">
        <v>1.2999999999999999E-3</v>
      </c>
      <c r="H28" s="52">
        <v>1E-4</v>
      </c>
    </row>
    <row r="29" spans="1:8" x14ac:dyDescent="0.25">
      <c r="A29" s="48"/>
      <c r="B29" s="49"/>
      <c r="C29" s="49"/>
      <c r="D29" s="49" t="s">
        <v>24</v>
      </c>
      <c r="E29" s="49">
        <v>28</v>
      </c>
      <c r="F29" s="49">
        <v>84</v>
      </c>
      <c r="G29" s="51">
        <v>5.9999999999999995E-4</v>
      </c>
      <c r="H29" s="52">
        <v>1E-4</v>
      </c>
    </row>
    <row r="30" spans="1:8" x14ac:dyDescent="0.25">
      <c r="A30" s="48"/>
      <c r="B30" s="49"/>
      <c r="C30" s="49"/>
      <c r="D30" s="49" t="s">
        <v>27</v>
      </c>
      <c r="E30" s="49">
        <v>14</v>
      </c>
      <c r="F30" s="49">
        <v>42</v>
      </c>
      <c r="G30" s="51">
        <v>2.9999999999999997E-4</v>
      </c>
      <c r="H30" s="52">
        <v>0</v>
      </c>
    </row>
    <row r="31" spans="1:8" x14ac:dyDescent="0.25">
      <c r="A31" s="48"/>
      <c r="B31" s="49"/>
      <c r="C31" s="49"/>
      <c r="D31" s="49" t="s">
        <v>19</v>
      </c>
      <c r="E31" s="50">
        <v>1228</v>
      </c>
      <c r="F31" s="50">
        <v>3735</v>
      </c>
      <c r="G31" s="51">
        <v>2.5000000000000001E-2</v>
      </c>
      <c r="H31" s="52">
        <v>2.7000000000000001E-3</v>
      </c>
    </row>
    <row r="32" spans="1:8" x14ac:dyDescent="0.25">
      <c r="A32" s="48"/>
      <c r="B32" s="49"/>
      <c r="C32" s="49"/>
      <c r="D32" s="49" t="s">
        <v>29</v>
      </c>
      <c r="E32" s="49">
        <v>3</v>
      </c>
      <c r="F32" s="49">
        <v>9</v>
      </c>
      <c r="G32" s="51">
        <v>1E-4</v>
      </c>
      <c r="H32" s="52">
        <v>0</v>
      </c>
    </row>
    <row r="33" spans="1:8" x14ac:dyDescent="0.25">
      <c r="A33" s="48"/>
      <c r="B33" s="49" t="s">
        <v>20</v>
      </c>
      <c r="C33" s="49"/>
      <c r="D33" s="49"/>
      <c r="E33" s="50">
        <v>50325</v>
      </c>
      <c r="F33" s="50">
        <v>149658</v>
      </c>
      <c r="G33" s="53">
        <v>1</v>
      </c>
      <c r="H33" s="52">
        <v>0.107</v>
      </c>
    </row>
    <row r="34" spans="1:8" x14ac:dyDescent="0.25">
      <c r="A34" s="48"/>
      <c r="B34" s="49" t="s">
        <v>21</v>
      </c>
      <c r="C34" s="49" t="s">
        <v>16</v>
      </c>
      <c r="D34" s="49" t="s">
        <v>22</v>
      </c>
      <c r="E34" s="50">
        <v>424123</v>
      </c>
      <c r="F34" s="50">
        <v>1253260</v>
      </c>
      <c r="G34" s="49"/>
      <c r="H34" s="52">
        <v>0.89300000000000002</v>
      </c>
    </row>
    <row r="35" spans="1:8" ht="13.8" thickBot="1" x14ac:dyDescent="0.3">
      <c r="A35" s="54"/>
      <c r="B35" s="55" t="s">
        <v>23</v>
      </c>
      <c r="C35" s="55"/>
      <c r="D35" s="55"/>
      <c r="E35" s="56">
        <v>474448</v>
      </c>
      <c r="F35" s="56">
        <v>1402918</v>
      </c>
      <c r="G35" s="55"/>
      <c r="H35" s="57">
        <v>1</v>
      </c>
    </row>
    <row r="37" spans="1:8" x14ac:dyDescent="0.25">
      <c r="A37" s="58" t="s">
        <v>33</v>
      </c>
    </row>
  </sheetData>
  <mergeCells count="1">
    <mergeCell ref="E5:E7"/>
  </mergeCells>
  <hyperlinks>
    <hyperlink ref="R1" location="'Table of Contents'!A1" display="Return to Table of Contents" xr:uid="{DF6FA4BC-4907-49E6-A1E1-DB855000D824}"/>
  </hyperlinks>
  <pageMargins left="0.75" right="0.75" top="1" bottom="1" header="0.5" footer="0.5"/>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R38"/>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39</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2664</v>
      </c>
      <c r="F8" s="50">
        <v>7991</v>
      </c>
      <c r="G8" s="51">
        <v>2.9000000000000001E-2</v>
      </c>
      <c r="H8" s="52">
        <v>1.5E-3</v>
      </c>
    </row>
    <row r="9" spans="1:18" x14ac:dyDescent="0.25">
      <c r="A9" s="48"/>
      <c r="B9" s="49"/>
      <c r="C9" s="49"/>
      <c r="D9" s="49" t="s">
        <v>35</v>
      </c>
      <c r="E9" s="49">
        <v>60</v>
      </c>
      <c r="F9" s="49">
        <v>186</v>
      </c>
      <c r="G9" s="51">
        <v>6.9999999999999999E-4</v>
      </c>
      <c r="H9" s="52">
        <v>0</v>
      </c>
    </row>
    <row r="10" spans="1:18" x14ac:dyDescent="0.25">
      <c r="A10" s="48"/>
      <c r="B10" s="49"/>
      <c r="C10" s="49"/>
      <c r="D10" s="49" t="s">
        <v>31</v>
      </c>
      <c r="E10" s="49">
        <v>487</v>
      </c>
      <c r="F10" s="50">
        <v>1766</v>
      </c>
      <c r="G10" s="51">
        <v>6.4000000000000003E-3</v>
      </c>
      <c r="H10" s="52">
        <v>2.9999999999999997E-4</v>
      </c>
    </row>
    <row r="11" spans="1:18" x14ac:dyDescent="0.25">
      <c r="A11" s="48"/>
      <c r="B11" s="49"/>
      <c r="C11" s="49"/>
      <c r="D11" s="49" t="s">
        <v>30</v>
      </c>
      <c r="E11" s="49">
        <v>490</v>
      </c>
      <c r="F11" s="50">
        <v>1470</v>
      </c>
      <c r="G11" s="51">
        <v>5.3E-3</v>
      </c>
      <c r="H11" s="52">
        <v>2.9999999999999997E-4</v>
      </c>
    </row>
    <row r="12" spans="1:18" x14ac:dyDescent="0.25">
      <c r="A12" s="48"/>
      <c r="B12" s="49"/>
      <c r="C12" s="49"/>
      <c r="D12" s="49" t="s">
        <v>27</v>
      </c>
      <c r="E12" s="50">
        <v>24142</v>
      </c>
      <c r="F12" s="50">
        <v>71917</v>
      </c>
      <c r="G12" s="51">
        <v>0.26100000000000001</v>
      </c>
      <c r="H12" s="52">
        <v>1.3299999999999999E-2</v>
      </c>
    </row>
    <row r="13" spans="1:18" x14ac:dyDescent="0.25">
      <c r="A13" s="48"/>
      <c r="B13" s="49"/>
      <c r="C13" s="49"/>
      <c r="D13" s="49" t="s">
        <v>17</v>
      </c>
      <c r="E13" s="50">
        <v>1009</v>
      </c>
      <c r="F13" s="50">
        <v>3027</v>
      </c>
      <c r="G13" s="51">
        <v>1.0999999999999999E-2</v>
      </c>
      <c r="H13" s="52">
        <v>5.9999999999999995E-4</v>
      </c>
    </row>
    <row r="14" spans="1:18" x14ac:dyDescent="0.25">
      <c r="A14" s="48"/>
      <c r="B14" s="49"/>
      <c r="C14" s="49"/>
      <c r="D14" s="49" t="s">
        <v>28</v>
      </c>
      <c r="E14" s="50">
        <v>5545</v>
      </c>
      <c r="F14" s="50">
        <v>15636</v>
      </c>
      <c r="G14" s="51">
        <v>5.6800000000000003E-2</v>
      </c>
      <c r="H14" s="52">
        <v>2.8999999999999998E-3</v>
      </c>
    </row>
    <row r="15" spans="1:18" x14ac:dyDescent="0.25">
      <c r="A15" s="48"/>
      <c r="B15" s="49"/>
      <c r="C15" s="49"/>
      <c r="D15" s="49" t="s">
        <v>29</v>
      </c>
      <c r="E15" s="50">
        <v>1335</v>
      </c>
      <c r="F15" s="50">
        <v>3883</v>
      </c>
      <c r="G15" s="51">
        <v>1.41E-2</v>
      </c>
      <c r="H15" s="52">
        <v>6.9999999999999999E-4</v>
      </c>
    </row>
    <row r="16" spans="1:18" x14ac:dyDescent="0.25">
      <c r="A16" s="48"/>
      <c r="B16" s="49"/>
      <c r="C16" s="49" t="s">
        <v>18</v>
      </c>
      <c r="D16" s="49" t="s">
        <v>22</v>
      </c>
      <c r="E16" s="50">
        <v>12038</v>
      </c>
      <c r="F16" s="50">
        <v>35244</v>
      </c>
      <c r="G16" s="51">
        <v>0.128</v>
      </c>
      <c r="H16" s="52">
        <v>6.4999999999999997E-3</v>
      </c>
    </row>
    <row r="17" spans="1:8" x14ac:dyDescent="0.25">
      <c r="A17" s="48"/>
      <c r="B17" s="49"/>
      <c r="C17" s="49"/>
      <c r="D17" s="49" t="s">
        <v>24</v>
      </c>
      <c r="E17" s="49">
        <v>107</v>
      </c>
      <c r="F17" s="49">
        <v>321</v>
      </c>
      <c r="G17" s="51">
        <v>1.1999999999999999E-3</v>
      </c>
      <c r="H17" s="52">
        <v>1E-4</v>
      </c>
    </row>
    <row r="18" spans="1:8" x14ac:dyDescent="0.25">
      <c r="A18" s="48"/>
      <c r="B18" s="49"/>
      <c r="C18" s="49"/>
      <c r="D18" s="49" t="s">
        <v>27</v>
      </c>
      <c r="E18" s="49">
        <v>83</v>
      </c>
      <c r="F18" s="49">
        <v>249</v>
      </c>
      <c r="G18" s="51">
        <v>8.9999999999999998E-4</v>
      </c>
      <c r="H18" s="52">
        <v>0</v>
      </c>
    </row>
    <row r="19" spans="1:8" x14ac:dyDescent="0.25">
      <c r="A19" s="48"/>
      <c r="B19" s="49"/>
      <c r="C19" s="49"/>
      <c r="D19" s="49" t="s">
        <v>19</v>
      </c>
      <c r="E19" s="50">
        <v>34432</v>
      </c>
      <c r="F19" s="50">
        <v>101868</v>
      </c>
      <c r="G19" s="51">
        <v>0.37</v>
      </c>
      <c r="H19" s="52">
        <v>1.89E-2</v>
      </c>
    </row>
    <row r="20" spans="1:8" x14ac:dyDescent="0.25">
      <c r="A20" s="48"/>
      <c r="B20" s="49"/>
      <c r="C20" s="49" t="s">
        <v>32</v>
      </c>
      <c r="D20" s="49" t="s">
        <v>22</v>
      </c>
      <c r="E20" s="49">
        <v>458</v>
      </c>
      <c r="F20" s="50">
        <v>1374</v>
      </c>
      <c r="G20" s="51">
        <v>5.0000000000000001E-3</v>
      </c>
      <c r="H20" s="52">
        <v>2.9999999999999997E-4</v>
      </c>
    </row>
    <row r="21" spans="1:8" x14ac:dyDescent="0.25">
      <c r="A21" s="48"/>
      <c r="B21" s="49"/>
      <c r="C21" s="49"/>
      <c r="D21" s="49" t="s">
        <v>19</v>
      </c>
      <c r="E21" s="49">
        <v>205</v>
      </c>
      <c r="F21" s="50">
        <v>1043</v>
      </c>
      <c r="G21" s="51">
        <v>3.8E-3</v>
      </c>
      <c r="H21" s="52">
        <v>2.0000000000000001E-4</v>
      </c>
    </row>
    <row r="22" spans="1:8" x14ac:dyDescent="0.25">
      <c r="A22" s="48"/>
      <c r="B22" s="49"/>
      <c r="C22" s="49"/>
      <c r="D22" s="49" t="s">
        <v>29</v>
      </c>
      <c r="E22" s="49">
        <v>18</v>
      </c>
      <c r="F22" s="49">
        <v>54</v>
      </c>
      <c r="G22" s="51">
        <v>2.0000000000000001E-4</v>
      </c>
      <c r="H22" s="52">
        <v>0</v>
      </c>
    </row>
    <row r="23" spans="1:8" x14ac:dyDescent="0.25">
      <c r="A23" s="48"/>
      <c r="B23" s="49"/>
      <c r="C23" s="49" t="s">
        <v>25</v>
      </c>
      <c r="D23" s="49" t="s">
        <v>22</v>
      </c>
      <c r="E23" s="50">
        <v>2361</v>
      </c>
      <c r="F23" s="50">
        <v>8641</v>
      </c>
      <c r="G23" s="51">
        <v>3.1399999999999997E-2</v>
      </c>
      <c r="H23" s="52">
        <v>1.6000000000000001E-3</v>
      </c>
    </row>
    <row r="24" spans="1:8" x14ac:dyDescent="0.25">
      <c r="A24" s="48"/>
      <c r="B24" s="49"/>
      <c r="C24" s="49"/>
      <c r="D24" s="49" t="s">
        <v>24</v>
      </c>
      <c r="E24" s="49">
        <v>344</v>
      </c>
      <c r="F24" s="50">
        <v>1016</v>
      </c>
      <c r="G24" s="51">
        <v>3.7000000000000002E-3</v>
      </c>
      <c r="H24" s="52">
        <v>2.0000000000000001E-4</v>
      </c>
    </row>
    <row r="25" spans="1:8" x14ac:dyDescent="0.25">
      <c r="A25" s="48"/>
      <c r="B25" s="49"/>
      <c r="C25" s="49"/>
      <c r="D25" s="49" t="s">
        <v>35</v>
      </c>
      <c r="E25" s="49">
        <v>19</v>
      </c>
      <c r="F25" s="49">
        <v>45</v>
      </c>
      <c r="G25" s="51">
        <v>2.0000000000000001E-4</v>
      </c>
      <c r="H25" s="52">
        <v>0</v>
      </c>
    </row>
    <row r="26" spans="1:8" x14ac:dyDescent="0.25">
      <c r="A26" s="48"/>
      <c r="B26" s="49"/>
      <c r="C26" s="49"/>
      <c r="D26" s="49" t="s">
        <v>27</v>
      </c>
      <c r="E26" s="50">
        <v>1764</v>
      </c>
      <c r="F26" s="50">
        <v>5275</v>
      </c>
      <c r="G26" s="51">
        <v>1.9199999999999998E-2</v>
      </c>
      <c r="H26" s="52">
        <v>1E-3</v>
      </c>
    </row>
    <row r="27" spans="1:8" x14ac:dyDescent="0.25">
      <c r="A27" s="48"/>
      <c r="B27" s="49"/>
      <c r="C27" s="49"/>
      <c r="D27" s="49" t="s">
        <v>28</v>
      </c>
      <c r="E27" s="49">
        <v>448</v>
      </c>
      <c r="F27" s="50">
        <v>1377</v>
      </c>
      <c r="G27" s="51">
        <v>5.0000000000000001E-3</v>
      </c>
      <c r="H27" s="52">
        <v>2.9999999999999997E-4</v>
      </c>
    </row>
    <row r="28" spans="1:8" x14ac:dyDescent="0.25">
      <c r="A28" s="48"/>
      <c r="B28" s="49"/>
      <c r="C28" s="49"/>
      <c r="D28" s="49" t="s">
        <v>29</v>
      </c>
      <c r="E28" s="49">
        <v>79</v>
      </c>
      <c r="F28" s="49">
        <v>237</v>
      </c>
      <c r="G28" s="51">
        <v>8.9999999999999998E-4</v>
      </c>
      <c r="H28" s="52">
        <v>0</v>
      </c>
    </row>
    <row r="29" spans="1:8" x14ac:dyDescent="0.25">
      <c r="A29" s="48"/>
      <c r="B29" s="49"/>
      <c r="C29" s="49" t="s">
        <v>26</v>
      </c>
      <c r="D29" s="49" t="s">
        <v>22</v>
      </c>
      <c r="E29" s="49">
        <v>789</v>
      </c>
      <c r="F29" s="50">
        <v>2367</v>
      </c>
      <c r="G29" s="51">
        <v>8.6E-3</v>
      </c>
      <c r="H29" s="52">
        <v>4.0000000000000002E-4</v>
      </c>
    </row>
    <row r="30" spans="1:8" x14ac:dyDescent="0.25">
      <c r="A30" s="48"/>
      <c r="B30" s="49"/>
      <c r="C30" s="49"/>
      <c r="D30" s="49" t="s">
        <v>24</v>
      </c>
      <c r="E30" s="49">
        <v>78</v>
      </c>
      <c r="F30" s="49">
        <v>234</v>
      </c>
      <c r="G30" s="51">
        <v>8.9999999999999998E-4</v>
      </c>
      <c r="H30" s="52">
        <v>0</v>
      </c>
    </row>
    <row r="31" spans="1:8" x14ac:dyDescent="0.25">
      <c r="A31" s="48"/>
      <c r="B31" s="49"/>
      <c r="C31" s="49"/>
      <c r="D31" s="49" t="s">
        <v>35</v>
      </c>
      <c r="E31" s="49">
        <v>1</v>
      </c>
      <c r="F31" s="49">
        <v>1</v>
      </c>
      <c r="G31" s="51">
        <v>0</v>
      </c>
      <c r="H31" s="52">
        <v>0</v>
      </c>
    </row>
    <row r="32" spans="1:8" x14ac:dyDescent="0.25">
      <c r="A32" s="48"/>
      <c r="B32" s="49"/>
      <c r="C32" s="49"/>
      <c r="D32" s="49" t="s">
        <v>27</v>
      </c>
      <c r="E32" s="49">
        <v>67</v>
      </c>
      <c r="F32" s="49">
        <v>201</v>
      </c>
      <c r="G32" s="51">
        <v>6.9999999999999999E-4</v>
      </c>
      <c r="H32" s="52">
        <v>0</v>
      </c>
    </row>
    <row r="33" spans="1:8" x14ac:dyDescent="0.25">
      <c r="A33" s="48"/>
      <c r="B33" s="49"/>
      <c r="C33" s="49"/>
      <c r="D33" s="49" t="s">
        <v>19</v>
      </c>
      <c r="E33" s="50">
        <v>3223</v>
      </c>
      <c r="F33" s="50">
        <v>9661</v>
      </c>
      <c r="G33" s="51">
        <v>3.5099999999999999E-2</v>
      </c>
      <c r="H33" s="52">
        <v>1.8E-3</v>
      </c>
    </row>
    <row r="34" spans="1:8" x14ac:dyDescent="0.25">
      <c r="A34" s="48"/>
      <c r="B34" s="49" t="s">
        <v>20</v>
      </c>
      <c r="C34" s="49"/>
      <c r="D34" s="49"/>
      <c r="E34" s="50">
        <v>92246</v>
      </c>
      <c r="F34" s="50">
        <v>275084</v>
      </c>
      <c r="G34" s="53">
        <v>1</v>
      </c>
      <c r="H34" s="52">
        <v>5.11E-2</v>
      </c>
    </row>
    <row r="35" spans="1:8" x14ac:dyDescent="0.25">
      <c r="A35" s="48"/>
      <c r="B35" s="49" t="s">
        <v>21</v>
      </c>
      <c r="C35" s="49" t="s">
        <v>16</v>
      </c>
      <c r="D35" s="49" t="s">
        <v>22</v>
      </c>
      <c r="E35" s="50">
        <v>1766871</v>
      </c>
      <c r="F35" s="50">
        <v>5112154</v>
      </c>
      <c r="G35" s="49"/>
      <c r="H35" s="52">
        <v>0.94899999999999995</v>
      </c>
    </row>
    <row r="36" spans="1:8" ht="13.8" thickBot="1" x14ac:dyDescent="0.3">
      <c r="A36" s="54"/>
      <c r="B36" s="55" t="s">
        <v>23</v>
      </c>
      <c r="C36" s="55"/>
      <c r="D36" s="55"/>
      <c r="E36" s="56">
        <v>1859117</v>
      </c>
      <c r="F36" s="56">
        <v>5387238</v>
      </c>
      <c r="G36" s="55"/>
      <c r="H36" s="57">
        <v>1</v>
      </c>
    </row>
    <row r="38" spans="1:8" x14ac:dyDescent="0.25">
      <c r="A38" s="58" t="s">
        <v>33</v>
      </c>
    </row>
  </sheetData>
  <mergeCells count="1">
    <mergeCell ref="E5:E7"/>
  </mergeCells>
  <hyperlinks>
    <hyperlink ref="R1" location="'Table of Contents'!A1" display="Return to Table of Contents" xr:uid="{9274B880-37ED-4D9A-8E55-C36E9BE03D74}"/>
  </hyperlinks>
  <pageMargins left="0.75" right="0.75" top="1" bottom="1" header="0.5" footer="0.5"/>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R37"/>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54</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2978</v>
      </c>
      <c r="F8" s="97">
        <v>8930</v>
      </c>
      <c r="G8" s="98">
        <v>2.9600000000000001E-2</v>
      </c>
      <c r="H8" s="99">
        <v>1.8E-3</v>
      </c>
    </row>
    <row r="9" spans="1:18" x14ac:dyDescent="0.3">
      <c r="A9" s="95"/>
      <c r="B9" s="96"/>
      <c r="C9" s="96"/>
      <c r="D9" s="96" t="s">
        <v>35</v>
      </c>
      <c r="E9" s="96">
        <v>60</v>
      </c>
      <c r="F9" s="96">
        <v>192</v>
      </c>
      <c r="G9" s="98">
        <v>5.9999999999999995E-4</v>
      </c>
      <c r="H9" s="99">
        <v>0</v>
      </c>
    </row>
    <row r="10" spans="1:18" x14ac:dyDescent="0.3">
      <c r="A10" s="95"/>
      <c r="B10" s="96"/>
      <c r="C10" s="96"/>
      <c r="D10" s="96" t="s">
        <v>31</v>
      </c>
      <c r="E10" s="96">
        <v>779</v>
      </c>
      <c r="F10" s="97">
        <v>2601</v>
      </c>
      <c r="G10" s="98">
        <v>8.6E-3</v>
      </c>
      <c r="H10" s="99">
        <v>5.0000000000000001E-4</v>
      </c>
    </row>
    <row r="11" spans="1:18" x14ac:dyDescent="0.3">
      <c r="A11" s="95"/>
      <c r="B11" s="96"/>
      <c r="C11" s="96"/>
      <c r="D11" s="96" t="s">
        <v>30</v>
      </c>
      <c r="E11" s="96">
        <v>453</v>
      </c>
      <c r="F11" s="97">
        <v>1359</v>
      </c>
      <c r="G11" s="98">
        <v>4.4999999999999997E-3</v>
      </c>
      <c r="H11" s="99">
        <v>2.9999999999999997E-4</v>
      </c>
    </row>
    <row r="12" spans="1:18" x14ac:dyDescent="0.3">
      <c r="A12" s="95"/>
      <c r="B12" s="96"/>
      <c r="C12" s="96"/>
      <c r="D12" s="96" t="s">
        <v>27</v>
      </c>
      <c r="E12" s="97">
        <v>21884</v>
      </c>
      <c r="F12" s="97">
        <v>65520</v>
      </c>
      <c r="G12" s="98">
        <v>0.218</v>
      </c>
      <c r="H12" s="99">
        <v>1.2999999999999999E-2</v>
      </c>
    </row>
    <row r="13" spans="1:18" x14ac:dyDescent="0.3">
      <c r="A13" s="95"/>
      <c r="B13" s="96"/>
      <c r="C13" s="96"/>
      <c r="D13" s="96" t="s">
        <v>17</v>
      </c>
      <c r="E13" s="96">
        <v>785</v>
      </c>
      <c r="F13" s="97">
        <v>2355</v>
      </c>
      <c r="G13" s="98">
        <v>7.7999999999999996E-3</v>
      </c>
      <c r="H13" s="99">
        <v>5.0000000000000001E-4</v>
      </c>
    </row>
    <row r="14" spans="1:18" x14ac:dyDescent="0.3">
      <c r="A14" s="95"/>
      <c r="B14" s="96"/>
      <c r="C14" s="96"/>
      <c r="D14" s="96" t="s">
        <v>28</v>
      </c>
      <c r="E14" s="97">
        <v>8013</v>
      </c>
      <c r="F14" s="97">
        <v>22650</v>
      </c>
      <c r="G14" s="98">
        <v>7.5200000000000003E-2</v>
      </c>
      <c r="H14" s="99">
        <v>4.4999999999999997E-3</v>
      </c>
    </row>
    <row r="15" spans="1:18" x14ac:dyDescent="0.3">
      <c r="A15" s="95"/>
      <c r="B15" s="96"/>
      <c r="C15" s="96"/>
      <c r="D15" s="96" t="s">
        <v>29</v>
      </c>
      <c r="E15" s="97">
        <v>2453</v>
      </c>
      <c r="F15" s="97">
        <v>7250</v>
      </c>
      <c r="G15" s="98">
        <v>2.41E-2</v>
      </c>
      <c r="H15" s="99">
        <v>1.4E-3</v>
      </c>
    </row>
    <row r="16" spans="1:18" x14ac:dyDescent="0.3">
      <c r="A16" s="95"/>
      <c r="B16" s="96"/>
      <c r="C16" s="96" t="s">
        <v>18</v>
      </c>
      <c r="D16" s="96" t="s">
        <v>22</v>
      </c>
      <c r="E16" s="97">
        <v>12924</v>
      </c>
      <c r="F16" s="97">
        <v>37651</v>
      </c>
      <c r="G16" s="98">
        <v>0.125</v>
      </c>
      <c r="H16" s="99">
        <v>7.4999999999999997E-3</v>
      </c>
    </row>
    <row r="17" spans="1:8" x14ac:dyDescent="0.3">
      <c r="A17" s="95"/>
      <c r="B17" s="96"/>
      <c r="C17" s="96"/>
      <c r="D17" s="96" t="s">
        <v>24</v>
      </c>
      <c r="E17" s="96">
        <v>99</v>
      </c>
      <c r="F17" s="96">
        <v>297</v>
      </c>
      <c r="G17" s="98">
        <v>1E-3</v>
      </c>
      <c r="H17" s="99">
        <v>1E-4</v>
      </c>
    </row>
    <row r="18" spans="1:8" x14ac:dyDescent="0.3">
      <c r="A18" s="95"/>
      <c r="B18" s="96"/>
      <c r="C18" s="96"/>
      <c r="D18" s="96" t="s">
        <v>27</v>
      </c>
      <c r="E18" s="96">
        <v>94</v>
      </c>
      <c r="F18" s="96">
        <v>282</v>
      </c>
      <c r="G18" s="98">
        <v>8.9999999999999998E-4</v>
      </c>
      <c r="H18" s="99">
        <v>1E-4</v>
      </c>
    </row>
    <row r="19" spans="1:8" x14ac:dyDescent="0.3">
      <c r="A19" s="95"/>
      <c r="B19" s="96"/>
      <c r="C19" s="96"/>
      <c r="D19" s="96" t="s">
        <v>28</v>
      </c>
      <c r="E19" s="96">
        <v>29</v>
      </c>
      <c r="F19" s="96">
        <v>87</v>
      </c>
      <c r="G19" s="98">
        <v>2.9999999999999997E-4</v>
      </c>
      <c r="H19" s="99">
        <v>0</v>
      </c>
    </row>
    <row r="20" spans="1:8" x14ac:dyDescent="0.3">
      <c r="A20" s="95"/>
      <c r="B20" s="96"/>
      <c r="C20" s="96"/>
      <c r="D20" s="96" t="s">
        <v>19</v>
      </c>
      <c r="E20" s="97">
        <v>39805</v>
      </c>
      <c r="F20" s="97">
        <v>117918</v>
      </c>
      <c r="G20" s="98">
        <v>0.39100000000000001</v>
      </c>
      <c r="H20" s="99">
        <v>2.3300000000000001E-2</v>
      </c>
    </row>
    <row r="21" spans="1:8" x14ac:dyDescent="0.3">
      <c r="A21" s="95"/>
      <c r="B21" s="96"/>
      <c r="C21" s="96" t="s">
        <v>32</v>
      </c>
      <c r="D21" s="96" t="s">
        <v>22</v>
      </c>
      <c r="E21" s="96">
        <v>91</v>
      </c>
      <c r="F21" s="96">
        <v>291</v>
      </c>
      <c r="G21" s="98">
        <v>1E-3</v>
      </c>
      <c r="H21" s="99">
        <v>1E-4</v>
      </c>
    </row>
    <row r="22" spans="1:8" x14ac:dyDescent="0.3">
      <c r="A22" s="95"/>
      <c r="B22" s="96"/>
      <c r="C22" s="96"/>
      <c r="D22" s="96" t="s">
        <v>19</v>
      </c>
      <c r="E22" s="96">
        <v>715</v>
      </c>
      <c r="F22" s="97">
        <v>2492</v>
      </c>
      <c r="G22" s="98">
        <v>8.3000000000000001E-3</v>
      </c>
      <c r="H22" s="99">
        <v>5.0000000000000001E-4</v>
      </c>
    </row>
    <row r="23" spans="1:8" x14ac:dyDescent="0.3">
      <c r="A23" s="95"/>
      <c r="B23" s="96"/>
      <c r="C23" s="96"/>
      <c r="D23" s="96" t="s">
        <v>29</v>
      </c>
      <c r="E23" s="96">
        <v>36</v>
      </c>
      <c r="F23" s="96">
        <v>108</v>
      </c>
      <c r="G23" s="98">
        <v>4.0000000000000002E-4</v>
      </c>
      <c r="H23" s="99">
        <v>0</v>
      </c>
    </row>
    <row r="24" spans="1:8" x14ac:dyDescent="0.3">
      <c r="A24" s="95"/>
      <c r="B24" s="96"/>
      <c r="C24" s="96" t="s">
        <v>25</v>
      </c>
      <c r="D24" s="96" t="s">
        <v>22</v>
      </c>
      <c r="E24" s="97">
        <v>2604</v>
      </c>
      <c r="F24" s="97">
        <v>9503</v>
      </c>
      <c r="G24" s="98">
        <v>3.15E-2</v>
      </c>
      <c r="H24" s="99">
        <v>1.9E-3</v>
      </c>
    </row>
    <row r="25" spans="1:8" x14ac:dyDescent="0.3">
      <c r="A25" s="95"/>
      <c r="B25" s="96"/>
      <c r="C25" s="96"/>
      <c r="D25" s="96" t="s">
        <v>24</v>
      </c>
      <c r="E25" s="96">
        <v>241</v>
      </c>
      <c r="F25" s="96">
        <v>723</v>
      </c>
      <c r="G25" s="98">
        <v>2.3999999999999998E-3</v>
      </c>
      <c r="H25" s="99">
        <v>1E-4</v>
      </c>
    </row>
    <row r="26" spans="1:8" x14ac:dyDescent="0.3">
      <c r="A26" s="95"/>
      <c r="B26" s="96"/>
      <c r="C26" s="96"/>
      <c r="D26" s="96" t="s">
        <v>35</v>
      </c>
      <c r="E26" s="96">
        <v>6</v>
      </c>
      <c r="F26" s="96">
        <v>18</v>
      </c>
      <c r="G26" s="98">
        <v>1E-4</v>
      </c>
      <c r="H26" s="99">
        <v>0</v>
      </c>
    </row>
    <row r="27" spans="1:8" x14ac:dyDescent="0.3">
      <c r="A27" s="95"/>
      <c r="B27" s="96"/>
      <c r="C27" s="96"/>
      <c r="D27" s="96" t="s">
        <v>27</v>
      </c>
      <c r="E27" s="97">
        <v>1785</v>
      </c>
      <c r="F27" s="97">
        <v>5373</v>
      </c>
      <c r="G27" s="98">
        <v>1.78E-2</v>
      </c>
      <c r="H27" s="99">
        <v>1.1000000000000001E-3</v>
      </c>
    </row>
    <row r="28" spans="1:8" x14ac:dyDescent="0.3">
      <c r="A28" s="95"/>
      <c r="B28" s="96"/>
      <c r="C28" s="96"/>
      <c r="D28" s="96" t="s">
        <v>28</v>
      </c>
      <c r="E28" s="96">
        <v>578</v>
      </c>
      <c r="F28" s="97">
        <v>1756</v>
      </c>
      <c r="G28" s="98">
        <v>5.7999999999999996E-3</v>
      </c>
      <c r="H28" s="99">
        <v>2.9999999999999997E-4</v>
      </c>
    </row>
    <row r="29" spans="1:8" x14ac:dyDescent="0.3">
      <c r="A29" s="95"/>
      <c r="B29" s="96"/>
      <c r="C29" s="96"/>
      <c r="D29" s="96" t="s">
        <v>29</v>
      </c>
      <c r="E29" s="96">
        <v>497</v>
      </c>
      <c r="F29" s="97">
        <v>1493</v>
      </c>
      <c r="G29" s="98">
        <v>5.0000000000000001E-3</v>
      </c>
      <c r="H29" s="99">
        <v>2.9999999999999997E-4</v>
      </c>
    </row>
    <row r="30" spans="1:8" x14ac:dyDescent="0.3">
      <c r="A30" s="95"/>
      <c r="B30" s="96"/>
      <c r="C30" s="96" t="s">
        <v>26</v>
      </c>
      <c r="D30" s="96" t="s">
        <v>22</v>
      </c>
      <c r="E30" s="96">
        <v>533</v>
      </c>
      <c r="F30" s="97">
        <v>1599</v>
      </c>
      <c r="G30" s="98">
        <v>5.3E-3</v>
      </c>
      <c r="H30" s="99">
        <v>2.9999999999999997E-4</v>
      </c>
    </row>
    <row r="31" spans="1:8" x14ac:dyDescent="0.3">
      <c r="A31" s="95"/>
      <c r="B31" s="96"/>
      <c r="C31" s="96"/>
      <c r="D31" s="96" t="s">
        <v>27</v>
      </c>
      <c r="E31" s="96">
        <v>20</v>
      </c>
      <c r="F31" s="96">
        <v>60</v>
      </c>
      <c r="G31" s="98">
        <v>2.0000000000000001E-4</v>
      </c>
      <c r="H31" s="99">
        <v>0</v>
      </c>
    </row>
    <row r="32" spans="1:8" x14ac:dyDescent="0.3">
      <c r="A32" s="95"/>
      <c r="B32" s="96"/>
      <c r="C32" s="96"/>
      <c r="D32" s="96" t="s">
        <v>19</v>
      </c>
      <c r="E32" s="97">
        <v>3569</v>
      </c>
      <c r="F32" s="97">
        <v>10702</v>
      </c>
      <c r="G32" s="98">
        <v>3.5499999999999997E-2</v>
      </c>
      <c r="H32" s="99">
        <v>2.0999999999999999E-3</v>
      </c>
    </row>
    <row r="33" spans="1:8" x14ac:dyDescent="0.3">
      <c r="A33" s="95"/>
      <c r="B33" s="96" t="s">
        <v>20</v>
      </c>
      <c r="C33" s="96"/>
      <c r="D33" s="96"/>
      <c r="E33" s="97">
        <v>101031</v>
      </c>
      <c r="F33" s="97">
        <v>301210</v>
      </c>
      <c r="G33" s="100">
        <v>1</v>
      </c>
      <c r="H33" s="99">
        <v>5.96E-2</v>
      </c>
    </row>
    <row r="34" spans="1:8" x14ac:dyDescent="0.3">
      <c r="A34" s="95"/>
      <c r="B34" s="96" t="s">
        <v>21</v>
      </c>
      <c r="C34" s="96" t="s">
        <v>16</v>
      </c>
      <c r="D34" s="96" t="s">
        <v>22</v>
      </c>
      <c r="E34" s="97">
        <v>1633903</v>
      </c>
      <c r="F34" s="97">
        <v>4751563</v>
      </c>
      <c r="G34" s="96"/>
      <c r="H34" s="99">
        <v>0.94</v>
      </c>
    </row>
    <row r="35" spans="1:8" ht="15" thickBot="1" x14ac:dyDescent="0.35">
      <c r="A35" s="101"/>
      <c r="B35" s="102" t="s">
        <v>23</v>
      </c>
      <c r="C35" s="102"/>
      <c r="D35" s="102"/>
      <c r="E35" s="103">
        <v>1734934</v>
      </c>
      <c r="F35" s="103">
        <v>5052773</v>
      </c>
      <c r="G35" s="102"/>
      <c r="H35" s="104">
        <v>1</v>
      </c>
    </row>
    <row r="37" spans="1:8" x14ac:dyDescent="0.3">
      <c r="A37" s="105" t="s">
        <v>33</v>
      </c>
    </row>
  </sheetData>
  <mergeCells count="1">
    <mergeCell ref="E5:E7"/>
  </mergeCells>
  <hyperlinks>
    <hyperlink ref="R1" location="'Table of Contents'!A1" display="Return to Table of Contents" xr:uid="{4FD9594B-6753-458E-AE48-7CC3CED11C88}"/>
  </hyperlinks>
  <pageMargins left="0.75" right="0.75" top="1" bottom="1" header="0.5" footer="0.5"/>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R35"/>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65</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2088</v>
      </c>
      <c r="F8" s="97">
        <v>6424</v>
      </c>
      <c r="G8" s="98">
        <v>3.6499999999999998E-2</v>
      </c>
      <c r="H8" s="99">
        <v>4.7999999999999996E-3</v>
      </c>
    </row>
    <row r="9" spans="1:18" x14ac:dyDescent="0.3">
      <c r="A9" s="95"/>
      <c r="B9" s="96"/>
      <c r="C9" s="96"/>
      <c r="D9" s="96" t="s">
        <v>35</v>
      </c>
      <c r="E9" s="96">
        <v>294</v>
      </c>
      <c r="F9" s="96">
        <v>845</v>
      </c>
      <c r="G9" s="98">
        <v>4.7999999999999996E-3</v>
      </c>
      <c r="H9" s="99">
        <v>5.9999999999999995E-4</v>
      </c>
    </row>
    <row r="10" spans="1:18" x14ac:dyDescent="0.3">
      <c r="A10" s="95"/>
      <c r="B10" s="96"/>
      <c r="C10" s="96"/>
      <c r="D10" s="96" t="s">
        <v>31</v>
      </c>
      <c r="E10" s="97">
        <v>2720</v>
      </c>
      <c r="F10" s="97">
        <v>8586</v>
      </c>
      <c r="G10" s="98">
        <v>4.8800000000000003E-2</v>
      </c>
      <c r="H10" s="99">
        <v>6.4000000000000003E-3</v>
      </c>
    </row>
    <row r="11" spans="1:18" x14ac:dyDescent="0.3">
      <c r="A11" s="95"/>
      <c r="B11" s="96"/>
      <c r="C11" s="96"/>
      <c r="D11" s="96" t="s">
        <v>30</v>
      </c>
      <c r="E11" s="96">
        <v>314</v>
      </c>
      <c r="F11" s="96">
        <v>942</v>
      </c>
      <c r="G11" s="98">
        <v>5.4000000000000003E-3</v>
      </c>
      <c r="H11" s="99">
        <v>6.9999999999999999E-4</v>
      </c>
    </row>
    <row r="12" spans="1:18" x14ac:dyDescent="0.3">
      <c r="A12" s="95"/>
      <c r="B12" s="96"/>
      <c r="C12" s="96"/>
      <c r="D12" s="96" t="s">
        <v>27</v>
      </c>
      <c r="E12" s="97">
        <v>11678</v>
      </c>
      <c r="F12" s="97">
        <v>34640</v>
      </c>
      <c r="G12" s="98">
        <v>0.19700000000000001</v>
      </c>
      <c r="H12" s="99">
        <v>2.58E-2</v>
      </c>
    </row>
    <row r="13" spans="1:18" x14ac:dyDescent="0.3">
      <c r="A13" s="95"/>
      <c r="B13" s="96"/>
      <c r="C13" s="96"/>
      <c r="D13" s="96" t="s">
        <v>17</v>
      </c>
      <c r="E13" s="96">
        <v>823</v>
      </c>
      <c r="F13" s="97">
        <v>2469</v>
      </c>
      <c r="G13" s="98">
        <v>1.4E-2</v>
      </c>
      <c r="H13" s="99">
        <v>1.8E-3</v>
      </c>
    </row>
    <row r="14" spans="1:18" x14ac:dyDescent="0.3">
      <c r="A14" s="95"/>
      <c r="B14" s="96"/>
      <c r="C14" s="96"/>
      <c r="D14" s="96" t="s">
        <v>28</v>
      </c>
      <c r="E14" s="97">
        <v>3049</v>
      </c>
      <c r="F14" s="97">
        <v>9098</v>
      </c>
      <c r="G14" s="98">
        <v>5.1700000000000003E-2</v>
      </c>
      <c r="H14" s="99">
        <v>6.7999999999999996E-3</v>
      </c>
    </row>
    <row r="15" spans="1:18" x14ac:dyDescent="0.3">
      <c r="A15" s="95"/>
      <c r="B15" s="96"/>
      <c r="C15" s="96"/>
      <c r="D15" s="96" t="s">
        <v>29</v>
      </c>
      <c r="E15" s="97">
        <v>1063</v>
      </c>
      <c r="F15" s="97">
        <v>3123</v>
      </c>
      <c r="G15" s="98">
        <v>1.78E-2</v>
      </c>
      <c r="H15" s="99">
        <v>2.3E-3</v>
      </c>
    </row>
    <row r="16" spans="1:18" x14ac:dyDescent="0.3">
      <c r="A16" s="95"/>
      <c r="B16" s="96"/>
      <c r="C16" s="96" t="s">
        <v>18</v>
      </c>
      <c r="D16" s="96" t="s">
        <v>22</v>
      </c>
      <c r="E16" s="97">
        <v>8944</v>
      </c>
      <c r="F16" s="97">
        <v>26063</v>
      </c>
      <c r="G16" s="98">
        <v>0.14799999999999999</v>
      </c>
      <c r="H16" s="99">
        <v>1.9400000000000001E-2</v>
      </c>
    </row>
    <row r="17" spans="1:8" x14ac:dyDescent="0.3">
      <c r="A17" s="95"/>
      <c r="B17" s="96"/>
      <c r="C17" s="96"/>
      <c r="D17" s="96" t="s">
        <v>24</v>
      </c>
      <c r="E17" s="96">
        <v>91</v>
      </c>
      <c r="F17" s="96">
        <v>273</v>
      </c>
      <c r="G17" s="98">
        <v>1.6000000000000001E-3</v>
      </c>
      <c r="H17" s="99">
        <v>2.0000000000000001E-4</v>
      </c>
    </row>
    <row r="18" spans="1:8" x14ac:dyDescent="0.3">
      <c r="A18" s="95"/>
      <c r="B18" s="96"/>
      <c r="C18" s="96"/>
      <c r="D18" s="96" t="s">
        <v>35</v>
      </c>
      <c r="E18" s="96">
        <v>19</v>
      </c>
      <c r="F18" s="96">
        <v>57</v>
      </c>
      <c r="G18" s="98">
        <v>2.9999999999999997E-4</v>
      </c>
      <c r="H18" s="99">
        <v>0</v>
      </c>
    </row>
    <row r="19" spans="1:8" x14ac:dyDescent="0.3">
      <c r="A19" s="95"/>
      <c r="B19" s="96"/>
      <c r="C19" s="96"/>
      <c r="D19" s="96" t="s">
        <v>27</v>
      </c>
      <c r="E19" s="96">
        <v>215</v>
      </c>
      <c r="F19" s="96">
        <v>645</v>
      </c>
      <c r="G19" s="98">
        <v>3.7000000000000002E-3</v>
      </c>
      <c r="H19" s="99">
        <v>5.0000000000000001E-4</v>
      </c>
    </row>
    <row r="20" spans="1:8" x14ac:dyDescent="0.3">
      <c r="A20" s="95"/>
      <c r="B20" s="96"/>
      <c r="C20" s="96"/>
      <c r="D20" s="96" t="s">
        <v>28</v>
      </c>
      <c r="E20" s="96">
        <v>6</v>
      </c>
      <c r="F20" s="96">
        <v>18</v>
      </c>
      <c r="G20" s="98">
        <v>1E-4</v>
      </c>
      <c r="H20" s="99">
        <v>0</v>
      </c>
    </row>
    <row r="21" spans="1:8" x14ac:dyDescent="0.3">
      <c r="A21" s="95"/>
      <c r="B21" s="96"/>
      <c r="C21" s="96"/>
      <c r="D21" s="96" t="s">
        <v>19</v>
      </c>
      <c r="E21" s="97">
        <v>23881</v>
      </c>
      <c r="F21" s="97">
        <v>71223</v>
      </c>
      <c r="G21" s="98">
        <v>0.40500000000000003</v>
      </c>
      <c r="H21" s="99">
        <v>5.3100000000000001E-2</v>
      </c>
    </row>
    <row r="22" spans="1:8" x14ac:dyDescent="0.3">
      <c r="A22" s="95"/>
      <c r="B22" s="96"/>
      <c r="C22" s="96" t="s">
        <v>32</v>
      </c>
      <c r="D22" s="96" t="s">
        <v>22</v>
      </c>
      <c r="E22" s="96">
        <v>95</v>
      </c>
      <c r="F22" s="96">
        <v>285</v>
      </c>
      <c r="G22" s="98">
        <v>1.6000000000000001E-3</v>
      </c>
      <c r="H22" s="99">
        <v>2.0000000000000001E-4</v>
      </c>
    </row>
    <row r="23" spans="1:8" x14ac:dyDescent="0.3">
      <c r="A23" s="95"/>
      <c r="B23" s="96"/>
      <c r="C23" s="96"/>
      <c r="D23" s="96" t="s">
        <v>19</v>
      </c>
      <c r="E23" s="96">
        <v>361</v>
      </c>
      <c r="F23" s="97">
        <v>1083</v>
      </c>
      <c r="G23" s="98">
        <v>6.1999999999999998E-3</v>
      </c>
      <c r="H23" s="99">
        <v>8.0000000000000004E-4</v>
      </c>
    </row>
    <row r="24" spans="1:8" x14ac:dyDescent="0.3">
      <c r="A24" s="95"/>
      <c r="B24" s="96"/>
      <c r="C24" s="96" t="s">
        <v>25</v>
      </c>
      <c r="D24" s="96" t="s">
        <v>22</v>
      </c>
      <c r="E24" s="96">
        <v>848</v>
      </c>
      <c r="F24" s="97">
        <v>2514</v>
      </c>
      <c r="G24" s="98">
        <v>1.43E-2</v>
      </c>
      <c r="H24" s="99">
        <v>1.9E-3</v>
      </c>
    </row>
    <row r="25" spans="1:8" x14ac:dyDescent="0.3">
      <c r="A25" s="95"/>
      <c r="B25" s="96"/>
      <c r="C25" s="96"/>
      <c r="D25" s="96" t="s">
        <v>24</v>
      </c>
      <c r="E25" s="96">
        <v>207</v>
      </c>
      <c r="F25" s="96">
        <v>527</v>
      </c>
      <c r="G25" s="98">
        <v>3.0000000000000001E-3</v>
      </c>
      <c r="H25" s="99">
        <v>4.0000000000000002E-4</v>
      </c>
    </row>
    <row r="26" spans="1:8" x14ac:dyDescent="0.3">
      <c r="A26" s="95"/>
      <c r="B26" s="96"/>
      <c r="C26" s="96"/>
      <c r="D26" s="96" t="s">
        <v>27</v>
      </c>
      <c r="E26" s="96">
        <v>623</v>
      </c>
      <c r="F26" s="97">
        <v>1837</v>
      </c>
      <c r="G26" s="98">
        <v>1.04E-2</v>
      </c>
      <c r="H26" s="99">
        <v>1.4E-3</v>
      </c>
    </row>
    <row r="27" spans="1:8" x14ac:dyDescent="0.3">
      <c r="A27" s="95"/>
      <c r="B27" s="96"/>
      <c r="C27" s="96"/>
      <c r="D27" s="96" t="s">
        <v>28</v>
      </c>
      <c r="E27" s="96">
        <v>53</v>
      </c>
      <c r="F27" s="96">
        <v>174</v>
      </c>
      <c r="G27" s="98">
        <v>1E-3</v>
      </c>
      <c r="H27" s="99">
        <v>1E-4</v>
      </c>
    </row>
    <row r="28" spans="1:8" x14ac:dyDescent="0.3">
      <c r="A28" s="95"/>
      <c r="B28" s="96"/>
      <c r="C28" s="96"/>
      <c r="D28" s="96" t="s">
        <v>29</v>
      </c>
      <c r="E28" s="96">
        <v>301</v>
      </c>
      <c r="F28" s="96">
        <v>917</v>
      </c>
      <c r="G28" s="98">
        <v>5.1999999999999998E-3</v>
      </c>
      <c r="H28" s="99">
        <v>6.9999999999999999E-4</v>
      </c>
    </row>
    <row r="29" spans="1:8" x14ac:dyDescent="0.3">
      <c r="A29" s="95"/>
      <c r="B29" s="96"/>
      <c r="C29" s="96" t="s">
        <v>26</v>
      </c>
      <c r="D29" s="96" t="s">
        <v>22</v>
      </c>
      <c r="E29" s="96">
        <v>125</v>
      </c>
      <c r="F29" s="96">
        <v>375</v>
      </c>
      <c r="G29" s="98">
        <v>2.0999999999999999E-3</v>
      </c>
      <c r="H29" s="99">
        <v>2.9999999999999997E-4</v>
      </c>
    </row>
    <row r="30" spans="1:8" x14ac:dyDescent="0.3">
      <c r="A30" s="95"/>
      <c r="B30" s="96"/>
      <c r="C30" s="96"/>
      <c r="D30" s="96" t="s">
        <v>19</v>
      </c>
      <c r="E30" s="97">
        <v>1247</v>
      </c>
      <c r="F30" s="97">
        <v>3742</v>
      </c>
      <c r="G30" s="98">
        <v>2.1299999999999999E-2</v>
      </c>
      <c r="H30" s="99">
        <v>2.8E-3</v>
      </c>
    </row>
    <row r="31" spans="1:8" x14ac:dyDescent="0.3">
      <c r="A31" s="95"/>
      <c r="B31" s="96" t="s">
        <v>20</v>
      </c>
      <c r="C31" s="96"/>
      <c r="D31" s="96"/>
      <c r="E31" s="97">
        <v>59045</v>
      </c>
      <c r="F31" s="97">
        <v>175860</v>
      </c>
      <c r="G31" s="100">
        <v>1</v>
      </c>
      <c r="H31" s="99">
        <v>0.13100000000000001</v>
      </c>
    </row>
    <row r="32" spans="1:8" x14ac:dyDescent="0.3">
      <c r="A32" s="95"/>
      <c r="B32" s="96" t="s">
        <v>21</v>
      </c>
      <c r="C32" s="96" t="s">
        <v>16</v>
      </c>
      <c r="D32" s="96" t="s">
        <v>22</v>
      </c>
      <c r="E32" s="97">
        <v>395298</v>
      </c>
      <c r="F32" s="97">
        <v>1165630</v>
      </c>
      <c r="G32" s="96"/>
      <c r="H32" s="99">
        <v>0.86899999999999999</v>
      </c>
    </row>
    <row r="33" spans="1:8" ht="15" thickBot="1" x14ac:dyDescent="0.35">
      <c r="A33" s="101"/>
      <c r="B33" s="102" t="s">
        <v>23</v>
      </c>
      <c r="C33" s="102"/>
      <c r="D33" s="102"/>
      <c r="E33" s="103">
        <v>454343</v>
      </c>
      <c r="F33" s="103">
        <v>1341490</v>
      </c>
      <c r="G33" s="102"/>
      <c r="H33" s="104">
        <v>1</v>
      </c>
    </row>
    <row r="35" spans="1:8" x14ac:dyDescent="0.3">
      <c r="A35" s="105" t="s">
        <v>33</v>
      </c>
    </row>
  </sheetData>
  <mergeCells count="1">
    <mergeCell ref="E5:E7"/>
  </mergeCells>
  <hyperlinks>
    <hyperlink ref="R1" location="'Table of Contents'!A1" display="Return to Table of Contents" xr:uid="{4F218D1B-334F-43BF-88C9-B49EDEDDDB7A}"/>
  </hyperlinks>
  <pageMargins left="0.75" right="0.75" top="1" bottom="1" header="0.5" footer="0.5"/>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R39"/>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40</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c r="D8" s="96" t="s">
        <v>22</v>
      </c>
      <c r="E8" s="96">
        <v>131</v>
      </c>
      <c r="F8" s="96">
        <v>393</v>
      </c>
      <c r="G8" s="98">
        <v>1.1999999999999999E-3</v>
      </c>
      <c r="H8" s="99">
        <v>1E-4</v>
      </c>
    </row>
    <row r="9" spans="1:18" x14ac:dyDescent="0.3">
      <c r="A9" s="95"/>
      <c r="B9" s="96"/>
      <c r="C9" s="96" t="s">
        <v>16</v>
      </c>
      <c r="D9" s="96" t="s">
        <v>24</v>
      </c>
      <c r="E9" s="97">
        <v>3367</v>
      </c>
      <c r="F9" s="97">
        <v>10116</v>
      </c>
      <c r="G9" s="98">
        <v>3.0700000000000002E-2</v>
      </c>
      <c r="H9" s="99">
        <v>1.8E-3</v>
      </c>
    </row>
    <row r="10" spans="1:18" x14ac:dyDescent="0.3">
      <c r="A10" s="95"/>
      <c r="B10" s="96"/>
      <c r="C10" s="96"/>
      <c r="D10" s="96" t="s">
        <v>35</v>
      </c>
      <c r="E10" s="96">
        <v>101</v>
      </c>
      <c r="F10" s="96">
        <v>308</v>
      </c>
      <c r="G10" s="98">
        <v>8.9999999999999998E-4</v>
      </c>
      <c r="H10" s="99">
        <v>1E-4</v>
      </c>
    </row>
    <row r="11" spans="1:18" x14ac:dyDescent="0.3">
      <c r="A11" s="95"/>
      <c r="B11" s="96"/>
      <c r="C11" s="96"/>
      <c r="D11" s="96" t="s">
        <v>31</v>
      </c>
      <c r="E11" s="96">
        <v>570</v>
      </c>
      <c r="F11" s="97">
        <v>1943</v>
      </c>
      <c r="G11" s="98">
        <v>5.8999999999999999E-3</v>
      </c>
      <c r="H11" s="99">
        <v>4.0000000000000002E-4</v>
      </c>
    </row>
    <row r="12" spans="1:18" x14ac:dyDescent="0.3">
      <c r="A12" s="95"/>
      <c r="B12" s="96"/>
      <c r="C12" s="96"/>
      <c r="D12" s="96" t="s">
        <v>30</v>
      </c>
      <c r="E12" s="96">
        <v>366</v>
      </c>
      <c r="F12" s="97">
        <v>1098</v>
      </c>
      <c r="G12" s="98">
        <v>3.3E-3</v>
      </c>
      <c r="H12" s="99">
        <v>2.0000000000000001E-4</v>
      </c>
    </row>
    <row r="13" spans="1:18" x14ac:dyDescent="0.3">
      <c r="A13" s="95"/>
      <c r="B13" s="96"/>
      <c r="C13" s="96"/>
      <c r="D13" s="96" t="s">
        <v>27</v>
      </c>
      <c r="E13" s="97">
        <v>21720</v>
      </c>
      <c r="F13" s="97">
        <v>65638</v>
      </c>
      <c r="G13" s="98">
        <v>0.19900000000000001</v>
      </c>
      <c r="H13" s="99">
        <v>1.2E-2</v>
      </c>
    </row>
    <row r="14" spans="1:18" x14ac:dyDescent="0.3">
      <c r="A14" s="95"/>
      <c r="B14" s="96"/>
      <c r="C14" s="96"/>
      <c r="D14" s="96" t="s">
        <v>17</v>
      </c>
      <c r="E14" s="96">
        <v>668</v>
      </c>
      <c r="F14" s="97">
        <v>1996</v>
      </c>
      <c r="G14" s="98">
        <v>6.1000000000000004E-3</v>
      </c>
      <c r="H14" s="99">
        <v>4.0000000000000002E-4</v>
      </c>
    </row>
    <row r="15" spans="1:18" x14ac:dyDescent="0.3">
      <c r="A15" s="95"/>
      <c r="B15" s="96"/>
      <c r="C15" s="96"/>
      <c r="D15" s="96" t="s">
        <v>28</v>
      </c>
      <c r="E15" s="97">
        <v>8118</v>
      </c>
      <c r="F15" s="97">
        <v>23407</v>
      </c>
      <c r="G15" s="98">
        <v>7.1099999999999997E-2</v>
      </c>
      <c r="H15" s="99">
        <v>4.3E-3</v>
      </c>
    </row>
    <row r="16" spans="1:18" x14ac:dyDescent="0.3">
      <c r="A16" s="95"/>
      <c r="B16" s="96"/>
      <c r="C16" s="96"/>
      <c r="D16" s="96" t="s">
        <v>29</v>
      </c>
      <c r="E16" s="97">
        <v>2138</v>
      </c>
      <c r="F16" s="97">
        <v>6302</v>
      </c>
      <c r="G16" s="98">
        <v>1.9199999999999998E-2</v>
      </c>
      <c r="H16" s="99">
        <v>1.1999999999999999E-3</v>
      </c>
    </row>
    <row r="17" spans="1:8" x14ac:dyDescent="0.3">
      <c r="A17" s="95"/>
      <c r="B17" s="96"/>
      <c r="C17" s="96" t="s">
        <v>18</v>
      </c>
      <c r="D17" s="96" t="s">
        <v>22</v>
      </c>
      <c r="E17" s="97">
        <v>16690</v>
      </c>
      <c r="F17" s="97">
        <v>49214</v>
      </c>
      <c r="G17" s="98">
        <v>0.15</v>
      </c>
      <c r="H17" s="99">
        <v>8.9999999999999993E-3</v>
      </c>
    </row>
    <row r="18" spans="1:8" x14ac:dyDescent="0.3">
      <c r="A18" s="95"/>
      <c r="B18" s="96"/>
      <c r="C18" s="96"/>
      <c r="D18" s="96" t="s">
        <v>27</v>
      </c>
      <c r="E18" s="96">
        <v>77</v>
      </c>
      <c r="F18" s="96">
        <v>231</v>
      </c>
      <c r="G18" s="98">
        <v>6.9999999999999999E-4</v>
      </c>
      <c r="H18" s="99">
        <v>0</v>
      </c>
    </row>
    <row r="19" spans="1:8" x14ac:dyDescent="0.3">
      <c r="A19" s="95"/>
      <c r="B19" s="96"/>
      <c r="C19" s="96"/>
      <c r="D19" s="96" t="s">
        <v>19</v>
      </c>
      <c r="E19" s="97">
        <v>45129</v>
      </c>
      <c r="F19" s="97">
        <v>133859</v>
      </c>
      <c r="G19" s="98">
        <v>0.40699999999999997</v>
      </c>
      <c r="H19" s="99">
        <v>2.4400000000000002E-2</v>
      </c>
    </row>
    <row r="20" spans="1:8" x14ac:dyDescent="0.3">
      <c r="A20" s="95"/>
      <c r="B20" s="96"/>
      <c r="C20" s="96"/>
      <c r="D20" s="96" t="s">
        <v>29</v>
      </c>
      <c r="E20" s="96">
        <v>20</v>
      </c>
      <c r="F20" s="96">
        <v>60</v>
      </c>
      <c r="G20" s="98">
        <v>2.0000000000000001E-4</v>
      </c>
      <c r="H20" s="99">
        <v>0</v>
      </c>
    </row>
    <row r="21" spans="1:8" x14ac:dyDescent="0.3">
      <c r="A21" s="95"/>
      <c r="B21" s="96"/>
      <c r="C21" s="96" t="s">
        <v>32</v>
      </c>
      <c r="D21" s="96" t="s">
        <v>22</v>
      </c>
      <c r="E21" s="96">
        <v>315</v>
      </c>
      <c r="F21" s="96">
        <v>925</v>
      </c>
      <c r="G21" s="98">
        <v>2.8E-3</v>
      </c>
      <c r="H21" s="99">
        <v>2.0000000000000001E-4</v>
      </c>
    </row>
    <row r="22" spans="1:8" x14ac:dyDescent="0.3">
      <c r="A22" s="95"/>
      <c r="B22" s="96"/>
      <c r="C22" s="96"/>
      <c r="D22" s="96" t="s">
        <v>35</v>
      </c>
      <c r="E22" s="96">
        <v>4</v>
      </c>
      <c r="F22" s="96">
        <v>12</v>
      </c>
      <c r="G22" s="98">
        <v>0</v>
      </c>
      <c r="H22" s="99">
        <v>0</v>
      </c>
    </row>
    <row r="23" spans="1:8" x14ac:dyDescent="0.3">
      <c r="A23" s="95"/>
      <c r="B23" s="96"/>
      <c r="C23" s="96"/>
      <c r="D23" s="96" t="s">
        <v>19</v>
      </c>
      <c r="E23" s="97">
        <v>1283</v>
      </c>
      <c r="F23" s="97">
        <v>4103</v>
      </c>
      <c r="G23" s="98">
        <v>1.2500000000000001E-2</v>
      </c>
      <c r="H23" s="99">
        <v>6.9999999999999999E-4</v>
      </c>
    </row>
    <row r="24" spans="1:8" x14ac:dyDescent="0.3">
      <c r="A24" s="95"/>
      <c r="B24" s="96"/>
      <c r="C24" s="96"/>
      <c r="D24" s="96" t="s">
        <v>29</v>
      </c>
      <c r="E24" s="96">
        <v>18</v>
      </c>
      <c r="F24" s="96">
        <v>57</v>
      </c>
      <c r="G24" s="98">
        <v>2.0000000000000001E-4</v>
      </c>
      <c r="H24" s="99">
        <v>0</v>
      </c>
    </row>
    <row r="25" spans="1:8" x14ac:dyDescent="0.3">
      <c r="A25" s="95"/>
      <c r="B25" s="96"/>
      <c r="C25" s="96" t="s">
        <v>25</v>
      </c>
      <c r="D25" s="96" t="s">
        <v>22</v>
      </c>
      <c r="E25" s="97">
        <v>2991</v>
      </c>
      <c r="F25" s="97">
        <v>10148</v>
      </c>
      <c r="G25" s="98">
        <v>3.0800000000000001E-2</v>
      </c>
      <c r="H25" s="99">
        <v>1.9E-3</v>
      </c>
    </row>
    <row r="26" spans="1:8" x14ac:dyDescent="0.3">
      <c r="A26" s="95"/>
      <c r="B26" s="96"/>
      <c r="C26" s="96"/>
      <c r="D26" s="96" t="s">
        <v>24</v>
      </c>
      <c r="E26" s="96">
        <v>60</v>
      </c>
      <c r="F26" s="96">
        <v>176</v>
      </c>
      <c r="G26" s="98">
        <v>5.0000000000000001E-4</v>
      </c>
      <c r="H26" s="99">
        <v>0</v>
      </c>
    </row>
    <row r="27" spans="1:8" x14ac:dyDescent="0.3">
      <c r="A27" s="95"/>
      <c r="B27" s="96"/>
      <c r="C27" s="96"/>
      <c r="D27" s="96" t="s">
        <v>35</v>
      </c>
      <c r="E27" s="96">
        <v>13</v>
      </c>
      <c r="F27" s="96">
        <v>39</v>
      </c>
      <c r="G27" s="98">
        <v>1E-4</v>
      </c>
      <c r="H27" s="99">
        <v>0</v>
      </c>
    </row>
    <row r="28" spans="1:8" x14ac:dyDescent="0.3">
      <c r="A28" s="95"/>
      <c r="B28" s="96"/>
      <c r="C28" s="96"/>
      <c r="D28" s="96" t="s">
        <v>27</v>
      </c>
      <c r="E28" s="97">
        <v>1469</v>
      </c>
      <c r="F28" s="97">
        <v>4395</v>
      </c>
      <c r="G28" s="98">
        <v>1.34E-2</v>
      </c>
      <c r="H28" s="99">
        <v>8.0000000000000004E-4</v>
      </c>
    </row>
    <row r="29" spans="1:8" x14ac:dyDescent="0.3">
      <c r="A29" s="95"/>
      <c r="B29" s="96"/>
      <c r="C29" s="96"/>
      <c r="D29" s="96" t="s">
        <v>28</v>
      </c>
      <c r="E29" s="96">
        <v>537</v>
      </c>
      <c r="F29" s="97">
        <v>1646</v>
      </c>
      <c r="G29" s="98">
        <v>5.0000000000000001E-3</v>
      </c>
      <c r="H29" s="99">
        <v>2.9999999999999997E-4</v>
      </c>
    </row>
    <row r="30" spans="1:8" x14ac:dyDescent="0.3">
      <c r="A30" s="95"/>
      <c r="B30" s="96"/>
      <c r="C30" s="96"/>
      <c r="D30" s="96" t="s">
        <v>29</v>
      </c>
      <c r="E30" s="96">
        <v>574</v>
      </c>
      <c r="F30" s="97">
        <v>1720</v>
      </c>
      <c r="G30" s="98">
        <v>5.1999999999999998E-3</v>
      </c>
      <c r="H30" s="99">
        <v>2.9999999999999997E-4</v>
      </c>
    </row>
    <row r="31" spans="1:8" x14ac:dyDescent="0.3">
      <c r="A31" s="95"/>
      <c r="B31" s="96"/>
      <c r="C31" s="96" t="s">
        <v>26</v>
      </c>
      <c r="D31" s="96" t="s">
        <v>22</v>
      </c>
      <c r="E31" s="96">
        <v>589</v>
      </c>
      <c r="F31" s="97">
        <v>1767</v>
      </c>
      <c r="G31" s="98">
        <v>5.4000000000000003E-3</v>
      </c>
      <c r="H31" s="99">
        <v>2.9999999999999997E-4</v>
      </c>
    </row>
    <row r="32" spans="1:8" x14ac:dyDescent="0.3">
      <c r="A32" s="95"/>
      <c r="B32" s="96"/>
      <c r="C32" s="96"/>
      <c r="D32" s="96" t="s">
        <v>24</v>
      </c>
      <c r="E32" s="96">
        <v>69</v>
      </c>
      <c r="F32" s="96">
        <v>207</v>
      </c>
      <c r="G32" s="98">
        <v>5.9999999999999995E-4</v>
      </c>
      <c r="H32" s="99">
        <v>0</v>
      </c>
    </row>
    <row r="33" spans="1:8" x14ac:dyDescent="0.3">
      <c r="A33" s="95"/>
      <c r="B33" s="96"/>
      <c r="C33" s="96"/>
      <c r="D33" s="96" t="s">
        <v>27</v>
      </c>
      <c r="E33" s="96">
        <v>70</v>
      </c>
      <c r="F33" s="96">
        <v>210</v>
      </c>
      <c r="G33" s="98">
        <v>5.9999999999999995E-4</v>
      </c>
      <c r="H33" s="99">
        <v>0</v>
      </c>
    </row>
    <row r="34" spans="1:8" x14ac:dyDescent="0.3">
      <c r="A34" s="95"/>
      <c r="B34" s="96"/>
      <c r="C34" s="96"/>
      <c r="D34" s="96" t="s">
        <v>19</v>
      </c>
      <c r="E34" s="97">
        <v>3029</v>
      </c>
      <c r="F34" s="97">
        <v>9087</v>
      </c>
      <c r="G34" s="98">
        <v>2.76E-2</v>
      </c>
      <c r="H34" s="99">
        <v>1.6999999999999999E-3</v>
      </c>
    </row>
    <row r="35" spans="1:8" x14ac:dyDescent="0.3">
      <c r="A35" s="95"/>
      <c r="B35" s="96" t="s">
        <v>20</v>
      </c>
      <c r="C35" s="96"/>
      <c r="D35" s="96"/>
      <c r="E35" s="97">
        <v>110116</v>
      </c>
      <c r="F35" s="97">
        <v>329057</v>
      </c>
      <c r="G35" s="100">
        <v>1</v>
      </c>
      <c r="H35" s="99">
        <v>6.0100000000000001E-2</v>
      </c>
    </row>
    <row r="36" spans="1:8" x14ac:dyDescent="0.3">
      <c r="A36" s="95"/>
      <c r="B36" s="96" t="s">
        <v>21</v>
      </c>
      <c r="C36" s="96" t="s">
        <v>16</v>
      </c>
      <c r="D36" s="96" t="s">
        <v>22</v>
      </c>
      <c r="E36" s="97">
        <v>1779268</v>
      </c>
      <c r="F36" s="97">
        <v>5145856</v>
      </c>
      <c r="G36" s="96"/>
      <c r="H36" s="99">
        <v>0.94</v>
      </c>
    </row>
    <row r="37" spans="1:8" ht="15" thickBot="1" x14ac:dyDescent="0.35">
      <c r="A37" s="101"/>
      <c r="B37" s="102" t="s">
        <v>23</v>
      </c>
      <c r="C37" s="102"/>
      <c r="D37" s="102"/>
      <c r="E37" s="103">
        <v>1889384</v>
      </c>
      <c r="F37" s="103">
        <v>5474913</v>
      </c>
      <c r="G37" s="102"/>
      <c r="H37" s="104">
        <v>1</v>
      </c>
    </row>
    <row r="39" spans="1:8" x14ac:dyDescent="0.3">
      <c r="A39" s="105" t="s">
        <v>33</v>
      </c>
    </row>
  </sheetData>
  <mergeCells count="1">
    <mergeCell ref="E5:E7"/>
  </mergeCells>
  <hyperlinks>
    <hyperlink ref="R1" location="'Table of Contents'!A1" display="Return to Table of Contents" xr:uid="{97FAC5E0-E720-4FF4-898E-48B0D5E24DF8}"/>
  </hyperlinks>
  <pageMargins left="0.75" right="0.75" top="1" bottom="1" header="0.5" footer="0.5"/>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39"/>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55</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3545</v>
      </c>
      <c r="F8" s="97">
        <v>10716</v>
      </c>
      <c r="G8" s="98">
        <v>3.1E-2</v>
      </c>
      <c r="H8" s="99">
        <v>2.0999999999999999E-3</v>
      </c>
    </row>
    <row r="9" spans="1:18" x14ac:dyDescent="0.3">
      <c r="A9" s="95"/>
      <c r="B9" s="96"/>
      <c r="C9" s="96"/>
      <c r="D9" s="96" t="s">
        <v>35</v>
      </c>
      <c r="E9" s="96">
        <v>192</v>
      </c>
      <c r="F9" s="96">
        <v>597</v>
      </c>
      <c r="G9" s="98">
        <v>1.6999999999999999E-3</v>
      </c>
      <c r="H9" s="99">
        <v>1E-4</v>
      </c>
    </row>
    <row r="10" spans="1:18" x14ac:dyDescent="0.3">
      <c r="A10" s="95"/>
      <c r="B10" s="96"/>
      <c r="C10" s="96"/>
      <c r="D10" s="96" t="s">
        <v>31</v>
      </c>
      <c r="E10" s="96">
        <v>821</v>
      </c>
      <c r="F10" s="97">
        <v>2858</v>
      </c>
      <c r="G10" s="98">
        <v>8.3000000000000001E-3</v>
      </c>
      <c r="H10" s="99">
        <v>5.9999999999999995E-4</v>
      </c>
    </row>
    <row r="11" spans="1:18" x14ac:dyDescent="0.3">
      <c r="A11" s="95"/>
      <c r="B11" s="96"/>
      <c r="C11" s="96"/>
      <c r="D11" s="96" t="s">
        <v>30</v>
      </c>
      <c r="E11" s="96">
        <v>306</v>
      </c>
      <c r="F11" s="96">
        <v>918</v>
      </c>
      <c r="G11" s="98">
        <v>2.7000000000000001E-3</v>
      </c>
      <c r="H11" s="99">
        <v>2.0000000000000001E-4</v>
      </c>
    </row>
    <row r="12" spans="1:18" x14ac:dyDescent="0.3">
      <c r="A12" s="95"/>
      <c r="B12" s="96"/>
      <c r="C12" s="96"/>
      <c r="D12" s="96" t="s">
        <v>27</v>
      </c>
      <c r="E12" s="97">
        <v>22108</v>
      </c>
      <c r="F12" s="97">
        <v>66653</v>
      </c>
      <c r="G12" s="98">
        <v>0.193</v>
      </c>
      <c r="H12" s="99">
        <v>1.3100000000000001E-2</v>
      </c>
    </row>
    <row r="13" spans="1:18" x14ac:dyDescent="0.3">
      <c r="A13" s="95"/>
      <c r="B13" s="96"/>
      <c r="C13" s="96"/>
      <c r="D13" s="96" t="s">
        <v>17</v>
      </c>
      <c r="E13" s="96">
        <v>901</v>
      </c>
      <c r="F13" s="97">
        <v>2703</v>
      </c>
      <c r="G13" s="98">
        <v>7.7999999999999996E-3</v>
      </c>
      <c r="H13" s="99">
        <v>5.0000000000000001E-4</v>
      </c>
    </row>
    <row r="14" spans="1:18" x14ac:dyDescent="0.3">
      <c r="A14" s="95"/>
      <c r="B14" s="96"/>
      <c r="C14" s="96"/>
      <c r="D14" s="96" t="s">
        <v>28</v>
      </c>
      <c r="E14" s="97">
        <v>8276</v>
      </c>
      <c r="F14" s="97">
        <v>23727</v>
      </c>
      <c r="G14" s="98">
        <v>6.8699999999999997E-2</v>
      </c>
      <c r="H14" s="99">
        <v>4.7000000000000002E-3</v>
      </c>
    </row>
    <row r="15" spans="1:18" x14ac:dyDescent="0.3">
      <c r="A15" s="95"/>
      <c r="B15" s="96"/>
      <c r="C15" s="96"/>
      <c r="D15" s="96" t="s">
        <v>29</v>
      </c>
      <c r="E15" s="97">
        <v>1258</v>
      </c>
      <c r="F15" s="97">
        <v>3772</v>
      </c>
      <c r="G15" s="98">
        <v>1.09E-2</v>
      </c>
      <c r="H15" s="99">
        <v>6.9999999999999999E-4</v>
      </c>
    </row>
    <row r="16" spans="1:18" x14ac:dyDescent="0.3">
      <c r="A16" s="95"/>
      <c r="B16" s="96"/>
      <c r="C16" s="96" t="s">
        <v>18</v>
      </c>
      <c r="D16" s="96" t="s">
        <v>22</v>
      </c>
      <c r="E16" s="97">
        <v>19963</v>
      </c>
      <c r="F16" s="97">
        <v>58661</v>
      </c>
      <c r="G16" s="98">
        <v>0.17</v>
      </c>
      <c r="H16" s="99">
        <v>1.15E-2</v>
      </c>
    </row>
    <row r="17" spans="1:8" x14ac:dyDescent="0.3">
      <c r="A17" s="95"/>
      <c r="B17" s="96"/>
      <c r="C17" s="96"/>
      <c r="D17" s="96" t="s">
        <v>24</v>
      </c>
      <c r="E17" s="96">
        <v>31</v>
      </c>
      <c r="F17" s="96">
        <v>93</v>
      </c>
      <c r="G17" s="98">
        <v>2.9999999999999997E-4</v>
      </c>
      <c r="H17" s="99">
        <v>0</v>
      </c>
    </row>
    <row r="18" spans="1:8" x14ac:dyDescent="0.3">
      <c r="A18" s="95"/>
      <c r="B18" s="96"/>
      <c r="C18" s="96"/>
      <c r="D18" s="96" t="s">
        <v>27</v>
      </c>
      <c r="E18" s="96">
        <v>70</v>
      </c>
      <c r="F18" s="96">
        <v>210</v>
      </c>
      <c r="G18" s="98">
        <v>5.9999999999999995E-4</v>
      </c>
      <c r="H18" s="99">
        <v>0</v>
      </c>
    </row>
    <row r="19" spans="1:8" x14ac:dyDescent="0.3">
      <c r="A19" s="95"/>
      <c r="B19" s="96"/>
      <c r="C19" s="96"/>
      <c r="D19" s="96" t="s">
        <v>19</v>
      </c>
      <c r="E19" s="97">
        <v>46591</v>
      </c>
      <c r="F19" s="97">
        <v>137706</v>
      </c>
      <c r="G19" s="98">
        <v>0.39900000000000002</v>
      </c>
      <c r="H19" s="99">
        <v>2.7099999999999999E-2</v>
      </c>
    </row>
    <row r="20" spans="1:8" x14ac:dyDescent="0.3">
      <c r="A20" s="95"/>
      <c r="B20" s="96"/>
      <c r="C20" s="96" t="s">
        <v>32</v>
      </c>
      <c r="D20" s="96" t="s">
        <v>22</v>
      </c>
      <c r="E20" s="97">
        <v>2350</v>
      </c>
      <c r="F20" s="97">
        <v>7047</v>
      </c>
      <c r="G20" s="98">
        <v>2.0400000000000001E-2</v>
      </c>
      <c r="H20" s="99">
        <v>1.4E-3</v>
      </c>
    </row>
    <row r="21" spans="1:8" x14ac:dyDescent="0.3">
      <c r="A21" s="95"/>
      <c r="B21" s="96"/>
      <c r="C21" s="96"/>
      <c r="D21" s="96" t="s">
        <v>24</v>
      </c>
      <c r="E21" s="96">
        <v>3</v>
      </c>
      <c r="F21" s="96">
        <v>9</v>
      </c>
      <c r="G21" s="98">
        <v>0</v>
      </c>
      <c r="H21" s="99">
        <v>0</v>
      </c>
    </row>
    <row r="22" spans="1:8" x14ac:dyDescent="0.3">
      <c r="A22" s="95"/>
      <c r="B22" s="96"/>
      <c r="C22" s="96"/>
      <c r="D22" s="96" t="s">
        <v>35</v>
      </c>
      <c r="E22" s="96">
        <v>1</v>
      </c>
      <c r="F22" s="96">
        <v>3</v>
      </c>
      <c r="G22" s="98">
        <v>0</v>
      </c>
      <c r="H22" s="99">
        <v>0</v>
      </c>
    </row>
    <row r="23" spans="1:8" x14ac:dyDescent="0.3">
      <c r="A23" s="95"/>
      <c r="B23" s="96"/>
      <c r="C23" s="96"/>
      <c r="D23" s="96" t="s">
        <v>19</v>
      </c>
      <c r="E23" s="96">
        <v>28</v>
      </c>
      <c r="F23" s="96">
        <v>83</v>
      </c>
      <c r="G23" s="98">
        <v>2.0000000000000001E-4</v>
      </c>
      <c r="H23" s="99">
        <v>0</v>
      </c>
    </row>
    <row r="24" spans="1:8" x14ac:dyDescent="0.3">
      <c r="A24" s="95"/>
      <c r="B24" s="96"/>
      <c r="C24" s="96"/>
      <c r="D24" s="96" t="s">
        <v>29</v>
      </c>
      <c r="E24" s="96">
        <v>49</v>
      </c>
      <c r="F24" s="96">
        <v>147</v>
      </c>
      <c r="G24" s="98">
        <v>4.0000000000000002E-4</v>
      </c>
      <c r="H24" s="99">
        <v>0</v>
      </c>
    </row>
    <row r="25" spans="1:8" x14ac:dyDescent="0.3">
      <c r="A25" s="95"/>
      <c r="B25" s="96"/>
      <c r="C25" s="96" t="s">
        <v>25</v>
      </c>
      <c r="D25" s="96" t="s">
        <v>22</v>
      </c>
      <c r="E25" s="97">
        <v>2563</v>
      </c>
      <c r="F25" s="97">
        <v>8904</v>
      </c>
      <c r="G25" s="98">
        <v>2.58E-2</v>
      </c>
      <c r="H25" s="99">
        <v>1.6999999999999999E-3</v>
      </c>
    </row>
    <row r="26" spans="1:8" x14ac:dyDescent="0.3">
      <c r="A26" s="95"/>
      <c r="B26" s="96"/>
      <c r="C26" s="96"/>
      <c r="D26" s="96" t="s">
        <v>24</v>
      </c>
      <c r="E26" s="96">
        <v>23</v>
      </c>
      <c r="F26" s="96">
        <v>69</v>
      </c>
      <c r="G26" s="98">
        <v>2.0000000000000001E-4</v>
      </c>
      <c r="H26" s="99">
        <v>0</v>
      </c>
    </row>
    <row r="27" spans="1:8" x14ac:dyDescent="0.3">
      <c r="A27" s="95"/>
      <c r="B27" s="96"/>
      <c r="C27" s="96"/>
      <c r="D27" s="96" t="s">
        <v>35</v>
      </c>
      <c r="E27" s="96">
        <v>4</v>
      </c>
      <c r="F27" s="96">
        <v>13</v>
      </c>
      <c r="G27" s="98">
        <v>0</v>
      </c>
      <c r="H27" s="99">
        <v>0</v>
      </c>
    </row>
    <row r="28" spans="1:8" x14ac:dyDescent="0.3">
      <c r="A28" s="95"/>
      <c r="B28" s="96"/>
      <c r="C28" s="96"/>
      <c r="D28" s="96" t="s">
        <v>31</v>
      </c>
      <c r="E28" s="96">
        <v>76</v>
      </c>
      <c r="F28" s="96">
        <v>237</v>
      </c>
      <c r="G28" s="98">
        <v>6.9999999999999999E-4</v>
      </c>
      <c r="H28" s="99">
        <v>0</v>
      </c>
    </row>
    <row r="29" spans="1:8" x14ac:dyDescent="0.3">
      <c r="A29" s="95"/>
      <c r="B29" s="96"/>
      <c r="C29" s="96"/>
      <c r="D29" s="96" t="s">
        <v>27</v>
      </c>
      <c r="E29" s="97">
        <v>1477</v>
      </c>
      <c r="F29" s="97">
        <v>4464</v>
      </c>
      <c r="G29" s="98">
        <v>1.29E-2</v>
      </c>
      <c r="H29" s="99">
        <v>8.9999999999999998E-4</v>
      </c>
    </row>
    <row r="30" spans="1:8" x14ac:dyDescent="0.3">
      <c r="A30" s="95"/>
      <c r="B30" s="96"/>
      <c r="C30" s="96"/>
      <c r="D30" s="96" t="s">
        <v>28</v>
      </c>
      <c r="E30" s="96">
        <v>619</v>
      </c>
      <c r="F30" s="97">
        <v>1860</v>
      </c>
      <c r="G30" s="98">
        <v>5.4000000000000003E-3</v>
      </c>
      <c r="H30" s="99">
        <v>4.0000000000000002E-4</v>
      </c>
    </row>
    <row r="31" spans="1:8" x14ac:dyDescent="0.3">
      <c r="A31" s="95"/>
      <c r="B31" s="96"/>
      <c r="C31" s="96"/>
      <c r="D31" s="96" t="s">
        <v>29</v>
      </c>
      <c r="E31" s="96">
        <v>803</v>
      </c>
      <c r="F31" s="97">
        <v>2404</v>
      </c>
      <c r="G31" s="98">
        <v>7.0000000000000001E-3</v>
      </c>
      <c r="H31" s="99">
        <v>5.0000000000000001E-4</v>
      </c>
    </row>
    <row r="32" spans="1:8" x14ac:dyDescent="0.3">
      <c r="A32" s="95"/>
      <c r="B32" s="96"/>
      <c r="C32" s="96" t="s">
        <v>26</v>
      </c>
      <c r="D32" s="96" t="s">
        <v>22</v>
      </c>
      <c r="E32" s="96">
        <v>585</v>
      </c>
      <c r="F32" s="97">
        <v>1755</v>
      </c>
      <c r="G32" s="98">
        <v>5.1000000000000004E-3</v>
      </c>
      <c r="H32" s="99">
        <v>2.9999999999999997E-4</v>
      </c>
    </row>
    <row r="33" spans="1:8" x14ac:dyDescent="0.3">
      <c r="A33" s="95"/>
      <c r="B33" s="96"/>
      <c r="C33" s="96"/>
      <c r="D33" s="96" t="s">
        <v>27</v>
      </c>
      <c r="E33" s="96">
        <v>144</v>
      </c>
      <c r="F33" s="96">
        <v>430</v>
      </c>
      <c r="G33" s="98">
        <v>1.1999999999999999E-3</v>
      </c>
      <c r="H33" s="99">
        <v>1E-4</v>
      </c>
    </row>
    <row r="34" spans="1:8" x14ac:dyDescent="0.3">
      <c r="A34" s="95"/>
      <c r="B34" s="96"/>
      <c r="C34" s="96"/>
      <c r="D34" s="96" t="s">
        <v>19</v>
      </c>
      <c r="E34" s="97">
        <v>3128</v>
      </c>
      <c r="F34" s="97">
        <v>9378</v>
      </c>
      <c r="G34" s="98">
        <v>2.7099999999999999E-2</v>
      </c>
      <c r="H34" s="99">
        <v>1.8E-3</v>
      </c>
    </row>
    <row r="35" spans="1:8" x14ac:dyDescent="0.3">
      <c r="A35" s="95"/>
      <c r="B35" s="96" t="s">
        <v>20</v>
      </c>
      <c r="C35" s="96"/>
      <c r="D35" s="96"/>
      <c r="E35" s="97">
        <v>115915</v>
      </c>
      <c r="F35" s="97">
        <v>345417</v>
      </c>
      <c r="G35" s="100">
        <v>1</v>
      </c>
      <c r="H35" s="99">
        <v>6.7900000000000002E-2</v>
      </c>
    </row>
    <row r="36" spans="1:8" x14ac:dyDescent="0.3">
      <c r="A36" s="95"/>
      <c r="B36" s="96" t="s">
        <v>21</v>
      </c>
      <c r="C36" s="96" t="s">
        <v>16</v>
      </c>
      <c r="D36" s="96" t="s">
        <v>22</v>
      </c>
      <c r="E36" s="97">
        <v>1632423</v>
      </c>
      <c r="F36" s="97">
        <v>4745072</v>
      </c>
      <c r="G36" s="96"/>
      <c r="H36" s="99">
        <v>0.93200000000000005</v>
      </c>
    </row>
    <row r="37" spans="1:8" ht="15" thickBot="1" x14ac:dyDescent="0.35">
      <c r="A37" s="101"/>
      <c r="B37" s="102" t="s">
        <v>23</v>
      </c>
      <c r="C37" s="102"/>
      <c r="D37" s="102"/>
      <c r="E37" s="103">
        <v>1748338</v>
      </c>
      <c r="F37" s="103">
        <v>5090489</v>
      </c>
      <c r="G37" s="102"/>
      <c r="H37" s="104">
        <v>1</v>
      </c>
    </row>
    <row r="39" spans="1:8" x14ac:dyDescent="0.3">
      <c r="A39" s="105" t="s">
        <v>33</v>
      </c>
    </row>
  </sheetData>
  <mergeCells count="1">
    <mergeCell ref="E5:E7"/>
  </mergeCells>
  <hyperlinks>
    <hyperlink ref="R1" location="'Table of Contents'!A1" display="Return to Table of Contents" xr:uid="{7EA65295-ADDF-442A-A3AC-3D12F21A3F9E}"/>
  </hyperlinks>
  <pageMargins left="0.75" right="0.75" top="1" bottom="1" header="0.5" footer="0.5"/>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R37"/>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66</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1781</v>
      </c>
      <c r="F8" s="97">
        <v>5460</v>
      </c>
      <c r="G8" s="98">
        <v>2.6599999999999999E-2</v>
      </c>
      <c r="H8" s="99">
        <v>4.1000000000000003E-3</v>
      </c>
    </row>
    <row r="9" spans="1:18" x14ac:dyDescent="0.3">
      <c r="A9" s="95"/>
      <c r="B9" s="96"/>
      <c r="C9" s="96"/>
      <c r="D9" s="96" t="s">
        <v>35</v>
      </c>
      <c r="E9" s="96">
        <v>209</v>
      </c>
      <c r="F9" s="96">
        <v>648</v>
      </c>
      <c r="G9" s="98">
        <v>3.2000000000000002E-3</v>
      </c>
      <c r="H9" s="99">
        <v>5.0000000000000001E-4</v>
      </c>
    </row>
    <row r="10" spans="1:18" x14ac:dyDescent="0.3">
      <c r="A10" s="95"/>
      <c r="B10" s="96"/>
      <c r="C10" s="96"/>
      <c r="D10" s="96" t="s">
        <v>31</v>
      </c>
      <c r="E10" s="97">
        <v>3655</v>
      </c>
      <c r="F10" s="97">
        <v>11458</v>
      </c>
      <c r="G10" s="98">
        <v>5.5800000000000002E-2</v>
      </c>
      <c r="H10" s="99">
        <v>8.5000000000000006E-3</v>
      </c>
    </row>
    <row r="11" spans="1:18" x14ac:dyDescent="0.3">
      <c r="A11" s="95"/>
      <c r="B11" s="96"/>
      <c r="C11" s="96"/>
      <c r="D11" s="96" t="s">
        <v>30</v>
      </c>
      <c r="E11" s="96">
        <v>248</v>
      </c>
      <c r="F11" s="96">
        <v>744</v>
      </c>
      <c r="G11" s="98">
        <v>3.5999999999999999E-3</v>
      </c>
      <c r="H11" s="99">
        <v>5.9999999999999995E-4</v>
      </c>
    </row>
    <row r="12" spans="1:18" x14ac:dyDescent="0.3">
      <c r="A12" s="95"/>
      <c r="B12" s="96"/>
      <c r="C12" s="96"/>
      <c r="D12" s="96" t="s">
        <v>27</v>
      </c>
      <c r="E12" s="97">
        <v>10926</v>
      </c>
      <c r="F12" s="97">
        <v>32542</v>
      </c>
      <c r="G12" s="98">
        <v>0.158</v>
      </c>
      <c r="H12" s="99">
        <v>2.4199999999999999E-2</v>
      </c>
    </row>
    <row r="13" spans="1:18" x14ac:dyDescent="0.3">
      <c r="A13" s="95"/>
      <c r="B13" s="96"/>
      <c r="C13" s="96"/>
      <c r="D13" s="96" t="s">
        <v>17</v>
      </c>
      <c r="E13" s="96">
        <v>823</v>
      </c>
      <c r="F13" s="97">
        <v>2469</v>
      </c>
      <c r="G13" s="98">
        <v>1.2E-2</v>
      </c>
      <c r="H13" s="99">
        <v>1.8E-3</v>
      </c>
    </row>
    <row r="14" spans="1:18" x14ac:dyDescent="0.3">
      <c r="A14" s="95"/>
      <c r="B14" s="96"/>
      <c r="C14" s="96"/>
      <c r="D14" s="96" t="s">
        <v>28</v>
      </c>
      <c r="E14" s="97">
        <v>3102</v>
      </c>
      <c r="F14" s="97">
        <v>9294</v>
      </c>
      <c r="G14" s="98">
        <v>4.5199999999999997E-2</v>
      </c>
      <c r="H14" s="99">
        <v>6.8999999999999999E-3</v>
      </c>
    </row>
    <row r="15" spans="1:18" x14ac:dyDescent="0.3">
      <c r="A15" s="95"/>
      <c r="B15" s="96"/>
      <c r="C15" s="96"/>
      <c r="D15" s="96" t="s">
        <v>29</v>
      </c>
      <c r="E15" s="96">
        <v>816</v>
      </c>
      <c r="F15" s="97">
        <v>2406</v>
      </c>
      <c r="G15" s="98">
        <v>1.17E-2</v>
      </c>
      <c r="H15" s="99">
        <v>1.8E-3</v>
      </c>
    </row>
    <row r="16" spans="1:18" x14ac:dyDescent="0.3">
      <c r="A16" s="95"/>
      <c r="B16" s="96"/>
      <c r="C16" s="96" t="s">
        <v>18</v>
      </c>
      <c r="D16" s="96" t="s">
        <v>22</v>
      </c>
      <c r="E16" s="97">
        <v>12276</v>
      </c>
      <c r="F16" s="97">
        <v>36189</v>
      </c>
      <c r="G16" s="98">
        <v>0.17599999999999999</v>
      </c>
      <c r="H16" s="99">
        <v>2.69E-2</v>
      </c>
    </row>
    <row r="17" spans="1:8" x14ac:dyDescent="0.3">
      <c r="A17" s="95"/>
      <c r="B17" s="96"/>
      <c r="C17" s="96"/>
      <c r="D17" s="96" t="s">
        <v>24</v>
      </c>
      <c r="E17" s="96">
        <v>147</v>
      </c>
      <c r="F17" s="96">
        <v>441</v>
      </c>
      <c r="G17" s="98">
        <v>2.0999999999999999E-3</v>
      </c>
      <c r="H17" s="99">
        <v>2.9999999999999997E-4</v>
      </c>
    </row>
    <row r="18" spans="1:8" x14ac:dyDescent="0.3">
      <c r="A18" s="95"/>
      <c r="B18" s="96"/>
      <c r="C18" s="96"/>
      <c r="D18" s="96" t="s">
        <v>31</v>
      </c>
      <c r="E18" s="96">
        <v>11</v>
      </c>
      <c r="F18" s="96">
        <v>33</v>
      </c>
      <c r="G18" s="98">
        <v>2.0000000000000001E-4</v>
      </c>
      <c r="H18" s="99">
        <v>0</v>
      </c>
    </row>
    <row r="19" spans="1:8" x14ac:dyDescent="0.3">
      <c r="A19" s="95"/>
      <c r="B19" s="96"/>
      <c r="C19" s="96"/>
      <c r="D19" s="96" t="s">
        <v>27</v>
      </c>
      <c r="E19" s="96">
        <v>235</v>
      </c>
      <c r="F19" s="96">
        <v>675</v>
      </c>
      <c r="G19" s="98">
        <v>3.3E-3</v>
      </c>
      <c r="H19" s="99">
        <v>5.0000000000000001E-4</v>
      </c>
    </row>
    <row r="20" spans="1:8" x14ac:dyDescent="0.3">
      <c r="A20" s="95"/>
      <c r="B20" s="96"/>
      <c r="C20" s="96"/>
      <c r="D20" s="96" t="s">
        <v>28</v>
      </c>
      <c r="E20" s="96">
        <v>12</v>
      </c>
      <c r="F20" s="96">
        <v>36</v>
      </c>
      <c r="G20" s="98">
        <v>2.0000000000000001E-4</v>
      </c>
      <c r="H20" s="99">
        <v>0</v>
      </c>
    </row>
    <row r="21" spans="1:8" x14ac:dyDescent="0.3">
      <c r="A21" s="95"/>
      <c r="B21" s="96"/>
      <c r="C21" s="96"/>
      <c r="D21" s="96" t="s">
        <v>19</v>
      </c>
      <c r="E21" s="97">
        <v>28328</v>
      </c>
      <c r="F21" s="97">
        <v>84310</v>
      </c>
      <c r="G21" s="98">
        <v>0.41</v>
      </c>
      <c r="H21" s="99">
        <v>6.2600000000000003E-2</v>
      </c>
    </row>
    <row r="22" spans="1:8" x14ac:dyDescent="0.3">
      <c r="A22" s="95"/>
      <c r="B22" s="96"/>
      <c r="C22" s="96" t="s">
        <v>32</v>
      </c>
      <c r="D22" s="96" t="s">
        <v>22</v>
      </c>
      <c r="E22" s="96">
        <v>761</v>
      </c>
      <c r="F22" s="97">
        <v>2496</v>
      </c>
      <c r="G22" s="98">
        <v>1.21E-2</v>
      </c>
      <c r="H22" s="99">
        <v>1.9E-3</v>
      </c>
    </row>
    <row r="23" spans="1:8" x14ac:dyDescent="0.3">
      <c r="A23" s="95"/>
      <c r="B23" s="96"/>
      <c r="C23" s="96"/>
      <c r="D23" s="96" t="s">
        <v>17</v>
      </c>
      <c r="E23" s="96">
        <v>29</v>
      </c>
      <c r="F23" s="96">
        <v>87</v>
      </c>
      <c r="G23" s="98">
        <v>4.0000000000000002E-4</v>
      </c>
      <c r="H23" s="99">
        <v>1E-4</v>
      </c>
    </row>
    <row r="24" spans="1:8" x14ac:dyDescent="0.3">
      <c r="A24" s="95"/>
      <c r="B24" s="96"/>
      <c r="C24" s="96"/>
      <c r="D24" s="96" t="s">
        <v>19</v>
      </c>
      <c r="E24" s="97">
        <v>1549</v>
      </c>
      <c r="F24" s="97">
        <v>4655</v>
      </c>
      <c r="G24" s="98">
        <v>2.2700000000000001E-2</v>
      </c>
      <c r="H24" s="99">
        <v>3.5000000000000001E-3</v>
      </c>
    </row>
    <row r="25" spans="1:8" x14ac:dyDescent="0.3">
      <c r="A25" s="95"/>
      <c r="B25" s="96"/>
      <c r="C25" s="96"/>
      <c r="D25" s="96" t="s">
        <v>29</v>
      </c>
      <c r="E25" s="96">
        <v>4</v>
      </c>
      <c r="F25" s="96">
        <v>12</v>
      </c>
      <c r="G25" s="98">
        <v>1E-4</v>
      </c>
      <c r="H25" s="99">
        <v>0</v>
      </c>
    </row>
    <row r="26" spans="1:8" x14ac:dyDescent="0.3">
      <c r="A26" s="95"/>
      <c r="B26" s="96"/>
      <c r="C26" s="96" t="s">
        <v>25</v>
      </c>
      <c r="D26" s="96" t="s">
        <v>22</v>
      </c>
      <c r="E26" s="97">
        <v>1441</v>
      </c>
      <c r="F26" s="97">
        <v>4153</v>
      </c>
      <c r="G26" s="98">
        <v>2.0199999999999999E-2</v>
      </c>
      <c r="H26" s="99">
        <v>3.0999999999999999E-3</v>
      </c>
    </row>
    <row r="27" spans="1:8" x14ac:dyDescent="0.3">
      <c r="A27" s="95"/>
      <c r="B27" s="96"/>
      <c r="C27" s="96"/>
      <c r="D27" s="96" t="s">
        <v>24</v>
      </c>
      <c r="E27" s="96">
        <v>56</v>
      </c>
      <c r="F27" s="96">
        <v>168</v>
      </c>
      <c r="G27" s="98">
        <v>8.0000000000000004E-4</v>
      </c>
      <c r="H27" s="99">
        <v>1E-4</v>
      </c>
    </row>
    <row r="28" spans="1:8" x14ac:dyDescent="0.3">
      <c r="A28" s="95"/>
      <c r="B28" s="96"/>
      <c r="C28" s="96"/>
      <c r="D28" s="96" t="s">
        <v>27</v>
      </c>
      <c r="E28" s="96">
        <v>877</v>
      </c>
      <c r="F28" s="97">
        <v>2611</v>
      </c>
      <c r="G28" s="98">
        <v>1.2699999999999999E-2</v>
      </c>
      <c r="H28" s="99">
        <v>1.9E-3</v>
      </c>
    </row>
    <row r="29" spans="1:8" x14ac:dyDescent="0.3">
      <c r="A29" s="95"/>
      <c r="B29" s="96"/>
      <c r="C29" s="96"/>
      <c r="D29" s="96" t="s">
        <v>28</v>
      </c>
      <c r="E29" s="96">
        <v>85</v>
      </c>
      <c r="F29" s="96">
        <v>264</v>
      </c>
      <c r="G29" s="98">
        <v>1.2999999999999999E-3</v>
      </c>
      <c r="H29" s="99">
        <v>2.0000000000000001E-4</v>
      </c>
    </row>
    <row r="30" spans="1:8" x14ac:dyDescent="0.3">
      <c r="A30" s="95"/>
      <c r="B30" s="96"/>
      <c r="C30" s="96"/>
      <c r="D30" s="96" t="s">
        <v>29</v>
      </c>
      <c r="E30" s="96">
        <v>351</v>
      </c>
      <c r="F30" s="97">
        <v>1053</v>
      </c>
      <c r="G30" s="98">
        <v>5.1000000000000004E-3</v>
      </c>
      <c r="H30" s="99">
        <v>8.0000000000000004E-4</v>
      </c>
    </row>
    <row r="31" spans="1:8" x14ac:dyDescent="0.3">
      <c r="A31" s="95"/>
      <c r="B31" s="96"/>
      <c r="C31" s="96" t="s">
        <v>26</v>
      </c>
      <c r="D31" s="96" t="s">
        <v>22</v>
      </c>
      <c r="E31" s="96">
        <v>100</v>
      </c>
      <c r="F31" s="96">
        <v>300</v>
      </c>
      <c r="G31" s="98">
        <v>1.5E-3</v>
      </c>
      <c r="H31" s="99">
        <v>2.0000000000000001E-4</v>
      </c>
    </row>
    <row r="32" spans="1:8" x14ac:dyDescent="0.3">
      <c r="A32" s="95"/>
      <c r="B32" s="96"/>
      <c r="C32" s="96"/>
      <c r="D32" s="96" t="s">
        <v>19</v>
      </c>
      <c r="E32" s="96">
        <v>989</v>
      </c>
      <c r="F32" s="97">
        <v>2970</v>
      </c>
      <c r="G32" s="98">
        <v>1.4500000000000001E-2</v>
      </c>
      <c r="H32" s="99">
        <v>2.2000000000000001E-3</v>
      </c>
    </row>
    <row r="33" spans="1:8" x14ac:dyDescent="0.3">
      <c r="A33" s="95"/>
      <c r="B33" s="96" t="s">
        <v>20</v>
      </c>
      <c r="C33" s="96"/>
      <c r="D33" s="96"/>
      <c r="E33" s="97">
        <v>68811</v>
      </c>
      <c r="F33" s="97">
        <v>205474</v>
      </c>
      <c r="G33" s="100">
        <v>1</v>
      </c>
      <c r="H33" s="99">
        <v>0.153</v>
      </c>
    </row>
    <row r="34" spans="1:8" x14ac:dyDescent="0.3">
      <c r="A34" s="95"/>
      <c r="B34" s="96" t="s">
        <v>21</v>
      </c>
      <c r="C34" s="96" t="s">
        <v>16</v>
      </c>
      <c r="D34" s="96" t="s">
        <v>22</v>
      </c>
      <c r="E34" s="97">
        <v>386221</v>
      </c>
      <c r="F34" s="97">
        <v>1140782</v>
      </c>
      <c r="G34" s="96"/>
      <c r="H34" s="99">
        <v>0.84699999999999998</v>
      </c>
    </row>
    <row r="35" spans="1:8" ht="15" thickBot="1" x14ac:dyDescent="0.35">
      <c r="A35" s="101"/>
      <c r="B35" s="102" t="s">
        <v>23</v>
      </c>
      <c r="C35" s="102"/>
      <c r="D35" s="102"/>
      <c r="E35" s="103">
        <v>455032</v>
      </c>
      <c r="F35" s="103">
        <v>1346255</v>
      </c>
      <c r="G35" s="102"/>
      <c r="H35" s="104">
        <v>1</v>
      </c>
    </row>
    <row r="37" spans="1:8" x14ac:dyDescent="0.3">
      <c r="A37" s="105" t="s">
        <v>33</v>
      </c>
    </row>
  </sheetData>
  <mergeCells count="1">
    <mergeCell ref="E5:E7"/>
  </mergeCells>
  <hyperlinks>
    <hyperlink ref="R1" location="'Table of Contents'!A1" display="Return to Table of Contents" xr:uid="{EEA7B74C-8358-4E6C-942F-2E569553D334}"/>
  </hyperlinks>
  <pageMargins left="0.75" right="0.75" top="1" bottom="1" header="0.5" footer="0.5"/>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38"/>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 style="6" customWidth="1"/>
    <col min="7" max="8" width="7.21875" style="6" bestFit="1" customWidth="1"/>
    <col min="9" max="16384" width="9.109375" style="6"/>
  </cols>
  <sheetData>
    <row r="1" spans="1:18" ht="13.8" x14ac:dyDescent="0.3">
      <c r="A1" s="4" t="s">
        <v>0</v>
      </c>
      <c r="B1" s="5"/>
      <c r="C1" s="5"/>
      <c r="D1" s="5"/>
      <c r="E1" s="5"/>
      <c r="F1" s="5"/>
      <c r="G1" s="5"/>
      <c r="H1" s="5"/>
      <c r="R1" s="130" t="s">
        <v>183</v>
      </c>
    </row>
    <row r="2" spans="1:18" x14ac:dyDescent="0.25">
      <c r="A2" s="4" t="s">
        <v>1</v>
      </c>
      <c r="B2" s="5"/>
      <c r="C2" s="5"/>
      <c r="D2" s="5"/>
      <c r="E2" s="5"/>
      <c r="F2" s="5"/>
      <c r="G2" s="5"/>
      <c r="H2" s="5"/>
    </row>
    <row r="3" spans="1:18" x14ac:dyDescent="0.25">
      <c r="A3" s="4" t="s">
        <v>2</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ht="26.4" x14ac:dyDescent="0.25">
      <c r="A8" s="9" t="s">
        <v>34</v>
      </c>
      <c r="B8" s="10" t="s">
        <v>15</v>
      </c>
      <c r="C8" s="10" t="s">
        <v>16</v>
      </c>
      <c r="D8" s="10" t="s">
        <v>24</v>
      </c>
      <c r="E8" s="13">
        <v>3841</v>
      </c>
      <c r="F8" s="13">
        <v>11409</v>
      </c>
      <c r="G8" s="11">
        <v>0.10100000000000001</v>
      </c>
      <c r="H8" s="12">
        <v>2.5000000000000001E-3</v>
      </c>
    </row>
    <row r="9" spans="1:18" x14ac:dyDescent="0.25">
      <c r="A9" s="9"/>
      <c r="B9" s="10"/>
      <c r="C9" s="10"/>
      <c r="D9" s="10" t="s">
        <v>31</v>
      </c>
      <c r="E9" s="10">
        <v>322</v>
      </c>
      <c r="F9" s="13">
        <v>1170</v>
      </c>
      <c r="G9" s="11">
        <v>1.03E-2</v>
      </c>
      <c r="H9" s="12">
        <v>2.9999999999999997E-4</v>
      </c>
    </row>
    <row r="10" spans="1:18" ht="26.4" x14ac:dyDescent="0.25">
      <c r="A10" s="9"/>
      <c r="B10" s="10"/>
      <c r="C10" s="10"/>
      <c r="D10" s="10" t="s">
        <v>30</v>
      </c>
      <c r="E10" s="10">
        <v>594</v>
      </c>
      <c r="F10" s="13">
        <v>1782</v>
      </c>
      <c r="G10" s="11">
        <v>1.5699999999999999E-2</v>
      </c>
      <c r="H10" s="12">
        <v>4.0000000000000002E-4</v>
      </c>
    </row>
    <row r="11" spans="1:18" x14ac:dyDescent="0.25">
      <c r="A11" s="9"/>
      <c r="B11" s="10"/>
      <c r="C11" s="10"/>
      <c r="D11" s="10" t="s">
        <v>27</v>
      </c>
      <c r="E11" s="13">
        <v>14384</v>
      </c>
      <c r="F11" s="13">
        <v>42051</v>
      </c>
      <c r="G11" s="11">
        <v>0.371</v>
      </c>
      <c r="H11" s="12">
        <v>9.1000000000000004E-3</v>
      </c>
    </row>
    <row r="12" spans="1:18" x14ac:dyDescent="0.25">
      <c r="A12" s="9"/>
      <c r="B12" s="10"/>
      <c r="C12" s="10"/>
      <c r="D12" s="10" t="s">
        <v>17</v>
      </c>
      <c r="E12" s="10">
        <v>481</v>
      </c>
      <c r="F12" s="13">
        <v>1374</v>
      </c>
      <c r="G12" s="11">
        <v>1.21E-2</v>
      </c>
      <c r="H12" s="12">
        <v>2.9999999999999997E-4</v>
      </c>
    </row>
    <row r="13" spans="1:18" x14ac:dyDescent="0.25">
      <c r="A13" s="9"/>
      <c r="B13" s="10"/>
      <c r="C13" s="10"/>
      <c r="D13" s="10" t="s">
        <v>28</v>
      </c>
      <c r="E13" s="13">
        <v>2046</v>
      </c>
      <c r="F13" s="13">
        <v>6092</v>
      </c>
      <c r="G13" s="11">
        <v>5.3800000000000001E-2</v>
      </c>
      <c r="H13" s="12">
        <v>1.2999999999999999E-3</v>
      </c>
    </row>
    <row r="14" spans="1:18" x14ac:dyDescent="0.25">
      <c r="A14" s="9"/>
      <c r="B14" s="10"/>
      <c r="C14" s="10"/>
      <c r="D14" s="10" t="s">
        <v>19</v>
      </c>
      <c r="E14" s="10">
        <v>244</v>
      </c>
      <c r="F14" s="10">
        <v>644</v>
      </c>
      <c r="G14" s="11">
        <v>5.7000000000000002E-3</v>
      </c>
      <c r="H14" s="12">
        <v>1E-4</v>
      </c>
    </row>
    <row r="15" spans="1:18" x14ac:dyDescent="0.25">
      <c r="A15" s="9"/>
      <c r="B15" s="10"/>
      <c r="C15" s="10"/>
      <c r="D15" s="10" t="s">
        <v>29</v>
      </c>
      <c r="E15" s="10">
        <v>942</v>
      </c>
      <c r="F15" s="13">
        <v>2826</v>
      </c>
      <c r="G15" s="11">
        <v>2.5000000000000001E-2</v>
      </c>
      <c r="H15" s="12">
        <v>5.9999999999999995E-4</v>
      </c>
    </row>
    <row r="16" spans="1:18" x14ac:dyDescent="0.25">
      <c r="A16" s="9"/>
      <c r="B16" s="10"/>
      <c r="C16" s="10" t="s">
        <v>18</v>
      </c>
      <c r="D16" s="10" t="s">
        <v>22</v>
      </c>
      <c r="E16" s="13">
        <v>1736</v>
      </c>
      <c r="F16" s="13">
        <v>5118</v>
      </c>
      <c r="G16" s="11">
        <v>4.5199999999999997E-2</v>
      </c>
      <c r="H16" s="12">
        <v>1.1000000000000001E-3</v>
      </c>
    </row>
    <row r="17" spans="1:8" x14ac:dyDescent="0.25">
      <c r="A17" s="9"/>
      <c r="B17" s="10"/>
      <c r="C17" s="10"/>
      <c r="D17" s="10" t="s">
        <v>27</v>
      </c>
      <c r="E17" s="10">
        <v>162</v>
      </c>
      <c r="F17" s="10">
        <v>483</v>
      </c>
      <c r="G17" s="11">
        <v>4.3E-3</v>
      </c>
      <c r="H17" s="12">
        <v>1E-4</v>
      </c>
    </row>
    <row r="18" spans="1:8" x14ac:dyDescent="0.25">
      <c r="A18" s="9"/>
      <c r="B18" s="10"/>
      <c r="C18" s="10"/>
      <c r="D18" s="10" t="s">
        <v>17</v>
      </c>
      <c r="E18" s="10">
        <v>2</v>
      </c>
      <c r="F18" s="10">
        <v>4</v>
      </c>
      <c r="G18" s="11">
        <v>0</v>
      </c>
      <c r="H18" s="12">
        <v>0</v>
      </c>
    </row>
    <row r="19" spans="1:8" x14ac:dyDescent="0.25">
      <c r="A19" s="9"/>
      <c r="B19" s="10"/>
      <c r="C19" s="10"/>
      <c r="D19" s="10" t="s">
        <v>19</v>
      </c>
      <c r="E19" s="13">
        <v>6529</v>
      </c>
      <c r="F19" s="13">
        <v>18607</v>
      </c>
      <c r="G19" s="11">
        <v>0.16400000000000001</v>
      </c>
      <c r="H19" s="12">
        <v>4.0000000000000001E-3</v>
      </c>
    </row>
    <row r="20" spans="1:8" x14ac:dyDescent="0.25">
      <c r="A20" s="9"/>
      <c r="B20" s="10"/>
      <c r="C20" s="10"/>
      <c r="D20" s="10" t="s">
        <v>29</v>
      </c>
      <c r="E20" s="10">
        <v>5</v>
      </c>
      <c r="F20" s="10">
        <v>10</v>
      </c>
      <c r="G20" s="11">
        <v>1E-4</v>
      </c>
      <c r="H20" s="12">
        <v>0</v>
      </c>
    </row>
    <row r="21" spans="1:8" ht="26.4" x14ac:dyDescent="0.25">
      <c r="A21" s="9"/>
      <c r="B21" s="10"/>
      <c r="C21" s="10" t="s">
        <v>32</v>
      </c>
      <c r="D21" s="10" t="s">
        <v>22</v>
      </c>
      <c r="E21" s="10">
        <v>210</v>
      </c>
      <c r="F21" s="10">
        <v>572</v>
      </c>
      <c r="G21" s="11">
        <v>5.1000000000000004E-3</v>
      </c>
      <c r="H21" s="12">
        <v>1E-4</v>
      </c>
    </row>
    <row r="22" spans="1:8" x14ac:dyDescent="0.25">
      <c r="A22" s="9"/>
      <c r="B22" s="10"/>
      <c r="C22" s="10"/>
      <c r="D22" s="10" t="s">
        <v>19</v>
      </c>
      <c r="E22" s="10">
        <v>77</v>
      </c>
      <c r="F22" s="10">
        <v>231</v>
      </c>
      <c r="G22" s="11">
        <v>2E-3</v>
      </c>
      <c r="H22" s="12">
        <v>0</v>
      </c>
    </row>
    <row r="23" spans="1:8" x14ac:dyDescent="0.25">
      <c r="A23" s="9"/>
      <c r="B23" s="10"/>
      <c r="C23" s="10" t="s">
        <v>25</v>
      </c>
      <c r="D23" s="10" t="s">
        <v>22</v>
      </c>
      <c r="E23" s="10">
        <v>651</v>
      </c>
      <c r="F23" s="13">
        <v>1953</v>
      </c>
      <c r="G23" s="11">
        <v>1.7299999999999999E-2</v>
      </c>
      <c r="H23" s="12">
        <v>4.0000000000000002E-4</v>
      </c>
    </row>
    <row r="24" spans="1:8" x14ac:dyDescent="0.25">
      <c r="A24" s="9"/>
      <c r="B24" s="10"/>
      <c r="C24" s="10"/>
      <c r="D24" s="10" t="s">
        <v>24</v>
      </c>
      <c r="E24" s="10">
        <v>594</v>
      </c>
      <c r="F24" s="13">
        <v>2091</v>
      </c>
      <c r="G24" s="11">
        <v>1.8499999999999999E-2</v>
      </c>
      <c r="H24" s="12">
        <v>5.0000000000000001E-4</v>
      </c>
    </row>
    <row r="25" spans="1:8" x14ac:dyDescent="0.25">
      <c r="A25" s="9"/>
      <c r="B25" s="10"/>
      <c r="C25" s="10"/>
      <c r="D25" s="10" t="s">
        <v>27</v>
      </c>
      <c r="E25" s="10">
        <v>942</v>
      </c>
      <c r="F25" s="13">
        <v>2955</v>
      </c>
      <c r="G25" s="11">
        <v>2.6100000000000002E-2</v>
      </c>
      <c r="H25" s="12">
        <v>5.9999999999999995E-4</v>
      </c>
    </row>
    <row r="26" spans="1:8" x14ac:dyDescent="0.25">
      <c r="A26" s="9"/>
      <c r="B26" s="10"/>
      <c r="C26" s="10"/>
      <c r="D26" s="10" t="s">
        <v>28</v>
      </c>
      <c r="E26" s="10">
        <v>77</v>
      </c>
      <c r="F26" s="10">
        <v>243</v>
      </c>
      <c r="G26" s="11">
        <v>2.0999999999999999E-3</v>
      </c>
      <c r="H26" s="12">
        <v>1E-4</v>
      </c>
    </row>
    <row r="27" spans="1:8" x14ac:dyDescent="0.25">
      <c r="A27" s="9"/>
      <c r="B27" s="10"/>
      <c r="C27" s="10"/>
      <c r="D27" s="10" t="s">
        <v>19</v>
      </c>
      <c r="E27" s="13">
        <v>1122</v>
      </c>
      <c r="F27" s="13">
        <v>3318</v>
      </c>
      <c r="G27" s="11">
        <v>2.93E-2</v>
      </c>
      <c r="H27" s="12">
        <v>6.9999999999999999E-4</v>
      </c>
    </row>
    <row r="28" spans="1:8" x14ac:dyDescent="0.25">
      <c r="A28" s="9"/>
      <c r="B28" s="10"/>
      <c r="C28" s="10"/>
      <c r="D28" s="10" t="s">
        <v>29</v>
      </c>
      <c r="E28" s="10">
        <v>144</v>
      </c>
      <c r="F28" s="10">
        <v>438</v>
      </c>
      <c r="G28" s="11">
        <v>3.8999999999999998E-3</v>
      </c>
      <c r="H28" s="12">
        <v>1E-4</v>
      </c>
    </row>
    <row r="29" spans="1:8" x14ac:dyDescent="0.25">
      <c r="A29" s="9"/>
      <c r="B29" s="10"/>
      <c r="C29" s="10" t="s">
        <v>26</v>
      </c>
      <c r="D29" s="10" t="s">
        <v>22</v>
      </c>
      <c r="E29" s="10">
        <v>249</v>
      </c>
      <c r="F29" s="10">
        <v>747</v>
      </c>
      <c r="G29" s="11">
        <v>6.6E-3</v>
      </c>
      <c r="H29" s="12">
        <v>2.0000000000000001E-4</v>
      </c>
    </row>
    <row r="30" spans="1:8" x14ac:dyDescent="0.25">
      <c r="A30" s="9"/>
      <c r="B30" s="10"/>
      <c r="C30" s="10"/>
      <c r="D30" s="10" t="s">
        <v>27</v>
      </c>
      <c r="E30" s="10">
        <v>383</v>
      </c>
      <c r="F30" s="13">
        <v>1100</v>
      </c>
      <c r="G30" s="11">
        <v>9.7000000000000003E-3</v>
      </c>
      <c r="H30" s="12">
        <v>2.0000000000000001E-4</v>
      </c>
    </row>
    <row r="31" spans="1:8" x14ac:dyDescent="0.25">
      <c r="A31" s="9"/>
      <c r="B31" s="10"/>
      <c r="C31" s="10"/>
      <c r="D31" s="10" t="s">
        <v>17</v>
      </c>
      <c r="E31" s="10">
        <v>8</v>
      </c>
      <c r="F31" s="10">
        <v>24</v>
      </c>
      <c r="G31" s="11">
        <v>2.0000000000000001E-4</v>
      </c>
      <c r="H31" s="12">
        <v>0</v>
      </c>
    </row>
    <row r="32" spans="1:8" x14ac:dyDescent="0.25">
      <c r="A32" s="9"/>
      <c r="B32" s="10"/>
      <c r="C32" s="10"/>
      <c r="D32" s="10" t="s">
        <v>19</v>
      </c>
      <c r="E32" s="13">
        <v>2675</v>
      </c>
      <c r="F32" s="13">
        <v>7914</v>
      </c>
      <c r="G32" s="11">
        <v>6.9900000000000004E-2</v>
      </c>
      <c r="H32" s="12">
        <v>1.6999999999999999E-3</v>
      </c>
    </row>
    <row r="33" spans="1:8" x14ac:dyDescent="0.25">
      <c r="A33" s="9"/>
      <c r="B33" s="10"/>
      <c r="C33" s="10"/>
      <c r="D33" s="10" t="s">
        <v>29</v>
      </c>
      <c r="E33" s="10">
        <v>19</v>
      </c>
      <c r="F33" s="10">
        <v>57</v>
      </c>
      <c r="G33" s="11">
        <v>5.0000000000000001E-4</v>
      </c>
      <c r="H33" s="12">
        <v>0</v>
      </c>
    </row>
    <row r="34" spans="1:8" ht="26.4" x14ac:dyDescent="0.25">
      <c r="A34" s="9"/>
      <c r="B34" s="10" t="s">
        <v>20</v>
      </c>
      <c r="C34" s="10"/>
      <c r="D34" s="10"/>
      <c r="E34" s="13">
        <v>38439</v>
      </c>
      <c r="F34" s="13">
        <v>113213</v>
      </c>
      <c r="G34" s="14">
        <v>1</v>
      </c>
      <c r="H34" s="12">
        <v>2.4500000000000001E-2</v>
      </c>
    </row>
    <row r="35" spans="1:8" x14ac:dyDescent="0.25">
      <c r="A35" s="9"/>
      <c r="B35" s="10" t="s">
        <v>21</v>
      </c>
      <c r="C35" s="10" t="s">
        <v>16</v>
      </c>
      <c r="D35" s="10" t="s">
        <v>22</v>
      </c>
      <c r="E35" s="13">
        <v>1564392</v>
      </c>
      <c r="F35" s="13">
        <v>4511873</v>
      </c>
      <c r="G35" s="10"/>
      <c r="H35" s="12">
        <v>0.97599999999999998</v>
      </c>
    </row>
    <row r="36" spans="1:8" ht="13.8" thickBot="1" x14ac:dyDescent="0.3">
      <c r="A36" s="15"/>
      <c r="B36" s="16" t="s">
        <v>23</v>
      </c>
      <c r="C36" s="16"/>
      <c r="D36" s="16"/>
      <c r="E36" s="17">
        <v>1602831</v>
      </c>
      <c r="F36" s="17">
        <v>4625085</v>
      </c>
      <c r="G36" s="16"/>
      <c r="H36" s="18">
        <v>1</v>
      </c>
    </row>
    <row r="38" spans="1:8" x14ac:dyDescent="0.25">
      <c r="A38" s="19" t="s">
        <v>33</v>
      </c>
    </row>
  </sheetData>
  <mergeCells count="1">
    <mergeCell ref="E5:E7"/>
  </mergeCells>
  <hyperlinks>
    <hyperlink ref="R1" location="'Table of Contents'!A1" display="Return to Table of Contents" xr:uid="{4F924F3D-1063-4E16-A781-A01329CE897C}"/>
  </hyperlinks>
  <pageMargins left="0.75" right="0.75" top="1" bottom="1" header="0.5" footer="0.5"/>
  <pageSetup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R37"/>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41</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4145</v>
      </c>
      <c r="F8" s="97">
        <v>12255</v>
      </c>
      <c r="G8" s="98">
        <v>3.2099999999999997E-2</v>
      </c>
      <c r="H8" s="99">
        <v>2.2000000000000001E-3</v>
      </c>
    </row>
    <row r="9" spans="1:18" x14ac:dyDescent="0.3">
      <c r="A9" s="95"/>
      <c r="B9" s="96"/>
      <c r="C9" s="96"/>
      <c r="D9" s="96" t="s">
        <v>35</v>
      </c>
      <c r="E9" s="96">
        <v>102</v>
      </c>
      <c r="F9" s="96">
        <v>318</v>
      </c>
      <c r="G9" s="98">
        <v>8.0000000000000004E-4</v>
      </c>
      <c r="H9" s="99">
        <v>1E-4</v>
      </c>
    </row>
    <row r="10" spans="1:18" x14ac:dyDescent="0.3">
      <c r="A10" s="95"/>
      <c r="B10" s="96"/>
      <c r="C10" s="96"/>
      <c r="D10" s="96" t="s">
        <v>31</v>
      </c>
      <c r="E10" s="96">
        <v>508</v>
      </c>
      <c r="F10" s="97">
        <v>1899</v>
      </c>
      <c r="G10" s="98">
        <v>5.0000000000000001E-3</v>
      </c>
      <c r="H10" s="99">
        <v>2.9999999999999997E-4</v>
      </c>
    </row>
    <row r="11" spans="1:18" x14ac:dyDescent="0.3">
      <c r="A11" s="95"/>
      <c r="B11" s="96"/>
      <c r="C11" s="96"/>
      <c r="D11" s="96" t="s">
        <v>30</v>
      </c>
      <c r="E11" s="96">
        <v>374</v>
      </c>
      <c r="F11" s="97">
        <v>1122</v>
      </c>
      <c r="G11" s="98">
        <v>2.8999999999999998E-3</v>
      </c>
      <c r="H11" s="99">
        <v>2.0000000000000001E-4</v>
      </c>
    </row>
    <row r="12" spans="1:18" x14ac:dyDescent="0.3">
      <c r="A12" s="95"/>
      <c r="B12" s="96"/>
      <c r="C12" s="96"/>
      <c r="D12" s="96" t="s">
        <v>27</v>
      </c>
      <c r="E12" s="97">
        <v>22719</v>
      </c>
      <c r="F12" s="97">
        <v>68700</v>
      </c>
      <c r="G12" s="98">
        <v>0.18</v>
      </c>
      <c r="H12" s="99">
        <v>1.24E-2</v>
      </c>
    </row>
    <row r="13" spans="1:18" x14ac:dyDescent="0.3">
      <c r="A13" s="95"/>
      <c r="B13" s="96"/>
      <c r="C13" s="96"/>
      <c r="D13" s="96" t="s">
        <v>17</v>
      </c>
      <c r="E13" s="96">
        <v>666</v>
      </c>
      <c r="F13" s="97">
        <v>1998</v>
      </c>
      <c r="G13" s="98">
        <v>5.1999999999999998E-3</v>
      </c>
      <c r="H13" s="99">
        <v>4.0000000000000002E-4</v>
      </c>
    </row>
    <row r="14" spans="1:18" x14ac:dyDescent="0.3">
      <c r="A14" s="95"/>
      <c r="B14" s="96"/>
      <c r="C14" s="96"/>
      <c r="D14" s="96" t="s">
        <v>28</v>
      </c>
      <c r="E14" s="97">
        <v>8491</v>
      </c>
      <c r="F14" s="97">
        <v>24108</v>
      </c>
      <c r="G14" s="98">
        <v>6.3100000000000003E-2</v>
      </c>
      <c r="H14" s="99">
        <v>4.4000000000000003E-3</v>
      </c>
    </row>
    <row r="15" spans="1:18" x14ac:dyDescent="0.3">
      <c r="A15" s="95"/>
      <c r="B15" s="96"/>
      <c r="C15" s="96"/>
      <c r="D15" s="96" t="s">
        <v>29</v>
      </c>
      <c r="E15" s="97">
        <v>1063</v>
      </c>
      <c r="F15" s="97">
        <v>3256</v>
      </c>
      <c r="G15" s="98">
        <v>8.5000000000000006E-3</v>
      </c>
      <c r="H15" s="99">
        <v>5.9999999999999995E-4</v>
      </c>
    </row>
    <row r="16" spans="1:18" x14ac:dyDescent="0.3">
      <c r="A16" s="95"/>
      <c r="B16" s="96"/>
      <c r="C16" s="96" t="s">
        <v>18</v>
      </c>
      <c r="D16" s="96" t="s">
        <v>22</v>
      </c>
      <c r="E16" s="97">
        <v>24889</v>
      </c>
      <c r="F16" s="97">
        <v>73623</v>
      </c>
      <c r="G16" s="98">
        <v>0.193</v>
      </c>
      <c r="H16" s="99">
        <v>1.3299999999999999E-2</v>
      </c>
    </row>
    <row r="17" spans="1:8" x14ac:dyDescent="0.3">
      <c r="A17" s="95"/>
      <c r="B17" s="96"/>
      <c r="C17" s="96"/>
      <c r="D17" s="96" t="s">
        <v>24</v>
      </c>
      <c r="E17" s="96">
        <v>7</v>
      </c>
      <c r="F17" s="96">
        <v>21</v>
      </c>
      <c r="G17" s="98">
        <v>1E-4</v>
      </c>
      <c r="H17" s="99">
        <v>0</v>
      </c>
    </row>
    <row r="18" spans="1:8" x14ac:dyDescent="0.3">
      <c r="A18" s="95"/>
      <c r="B18" s="96"/>
      <c r="C18" s="96"/>
      <c r="D18" s="96" t="s">
        <v>27</v>
      </c>
      <c r="E18" s="96">
        <v>117</v>
      </c>
      <c r="F18" s="96">
        <v>362</v>
      </c>
      <c r="G18" s="98">
        <v>8.9999999999999998E-4</v>
      </c>
      <c r="H18" s="99">
        <v>1E-4</v>
      </c>
    </row>
    <row r="19" spans="1:8" x14ac:dyDescent="0.3">
      <c r="A19" s="95"/>
      <c r="B19" s="96"/>
      <c r="C19" s="96"/>
      <c r="D19" s="96" t="s">
        <v>19</v>
      </c>
      <c r="E19" s="97">
        <v>54458</v>
      </c>
      <c r="F19" s="97">
        <v>160820</v>
      </c>
      <c r="G19" s="98">
        <v>0.42099999999999999</v>
      </c>
      <c r="H19" s="99">
        <v>2.9100000000000001E-2</v>
      </c>
    </row>
    <row r="20" spans="1:8" x14ac:dyDescent="0.3">
      <c r="A20" s="95"/>
      <c r="B20" s="96"/>
      <c r="C20" s="96" t="s">
        <v>32</v>
      </c>
      <c r="D20" s="96" t="s">
        <v>22</v>
      </c>
      <c r="E20" s="96">
        <v>181</v>
      </c>
      <c r="F20" s="96">
        <v>523</v>
      </c>
      <c r="G20" s="98">
        <v>1.4E-3</v>
      </c>
      <c r="H20" s="99">
        <v>1E-4</v>
      </c>
    </row>
    <row r="21" spans="1:8" x14ac:dyDescent="0.3">
      <c r="A21" s="95"/>
      <c r="B21" s="96"/>
      <c r="C21" s="96"/>
      <c r="D21" s="96" t="s">
        <v>27</v>
      </c>
      <c r="E21" s="96">
        <v>36</v>
      </c>
      <c r="F21" s="96">
        <v>108</v>
      </c>
      <c r="G21" s="98">
        <v>2.9999999999999997E-4</v>
      </c>
      <c r="H21" s="99">
        <v>0</v>
      </c>
    </row>
    <row r="22" spans="1:8" x14ac:dyDescent="0.3">
      <c r="A22" s="95"/>
      <c r="B22" s="96"/>
      <c r="C22" s="96"/>
      <c r="D22" s="96" t="s">
        <v>19</v>
      </c>
      <c r="E22" s="96">
        <v>248</v>
      </c>
      <c r="F22" s="96">
        <v>744</v>
      </c>
      <c r="G22" s="98">
        <v>1.9E-3</v>
      </c>
      <c r="H22" s="99">
        <v>1E-4</v>
      </c>
    </row>
    <row r="23" spans="1:8" x14ac:dyDescent="0.3">
      <c r="A23" s="95"/>
      <c r="B23" s="96"/>
      <c r="C23" s="96"/>
      <c r="D23" s="96" t="s">
        <v>29</v>
      </c>
      <c r="E23" s="96">
        <v>26</v>
      </c>
      <c r="F23" s="96">
        <v>78</v>
      </c>
      <c r="G23" s="98">
        <v>2.0000000000000001E-4</v>
      </c>
      <c r="H23" s="99">
        <v>0</v>
      </c>
    </row>
    <row r="24" spans="1:8" x14ac:dyDescent="0.3">
      <c r="A24" s="95"/>
      <c r="B24" s="96"/>
      <c r="C24" s="96" t="s">
        <v>25</v>
      </c>
      <c r="D24" s="96" t="s">
        <v>22</v>
      </c>
      <c r="E24" s="97">
        <v>3786</v>
      </c>
      <c r="F24" s="97">
        <v>12494</v>
      </c>
      <c r="G24" s="98">
        <v>3.27E-2</v>
      </c>
      <c r="H24" s="99">
        <v>2.3E-3</v>
      </c>
    </row>
    <row r="25" spans="1:8" x14ac:dyDescent="0.3">
      <c r="A25" s="95"/>
      <c r="B25" s="96"/>
      <c r="C25" s="96"/>
      <c r="D25" s="96" t="s">
        <v>24</v>
      </c>
      <c r="E25" s="96">
        <v>40</v>
      </c>
      <c r="F25" s="96">
        <v>123</v>
      </c>
      <c r="G25" s="98">
        <v>2.9999999999999997E-4</v>
      </c>
      <c r="H25" s="99">
        <v>0</v>
      </c>
    </row>
    <row r="26" spans="1:8" x14ac:dyDescent="0.3">
      <c r="A26" s="95"/>
      <c r="B26" s="96"/>
      <c r="C26" s="96"/>
      <c r="D26" s="96" t="s">
        <v>27</v>
      </c>
      <c r="E26" s="97">
        <v>1460</v>
      </c>
      <c r="F26" s="97">
        <v>4434</v>
      </c>
      <c r="G26" s="98">
        <v>1.1599999999999999E-2</v>
      </c>
      <c r="H26" s="99">
        <v>8.0000000000000004E-4</v>
      </c>
    </row>
    <row r="27" spans="1:8" x14ac:dyDescent="0.3">
      <c r="A27" s="95"/>
      <c r="B27" s="96"/>
      <c r="C27" s="96"/>
      <c r="D27" s="96" t="s">
        <v>28</v>
      </c>
      <c r="E27" s="96">
        <v>410</v>
      </c>
      <c r="F27" s="97">
        <v>1243</v>
      </c>
      <c r="G27" s="98">
        <v>3.3E-3</v>
      </c>
      <c r="H27" s="99">
        <v>2.0000000000000001E-4</v>
      </c>
    </row>
    <row r="28" spans="1:8" x14ac:dyDescent="0.3">
      <c r="A28" s="95"/>
      <c r="B28" s="96"/>
      <c r="C28" s="96"/>
      <c r="D28" s="96" t="s">
        <v>29</v>
      </c>
      <c r="E28" s="96">
        <v>732</v>
      </c>
      <c r="F28" s="97">
        <v>2301</v>
      </c>
      <c r="G28" s="98">
        <v>6.0000000000000001E-3</v>
      </c>
      <c r="H28" s="99">
        <v>4.0000000000000002E-4</v>
      </c>
    </row>
    <row r="29" spans="1:8" x14ac:dyDescent="0.3">
      <c r="A29" s="95"/>
      <c r="B29" s="96"/>
      <c r="C29" s="96" t="s">
        <v>26</v>
      </c>
      <c r="D29" s="96" t="s">
        <v>22</v>
      </c>
      <c r="E29" s="97">
        <v>1041</v>
      </c>
      <c r="F29" s="97">
        <v>3201</v>
      </c>
      <c r="G29" s="98">
        <v>8.3999999999999995E-3</v>
      </c>
      <c r="H29" s="99">
        <v>5.9999999999999995E-4</v>
      </c>
    </row>
    <row r="30" spans="1:8" x14ac:dyDescent="0.3">
      <c r="A30" s="95"/>
      <c r="B30" s="96"/>
      <c r="C30" s="96"/>
      <c r="D30" s="96" t="s">
        <v>27</v>
      </c>
      <c r="E30" s="96">
        <v>218</v>
      </c>
      <c r="F30" s="96">
        <v>755</v>
      </c>
      <c r="G30" s="98">
        <v>2E-3</v>
      </c>
      <c r="H30" s="99">
        <v>1E-4</v>
      </c>
    </row>
    <row r="31" spans="1:8" x14ac:dyDescent="0.3">
      <c r="A31" s="95"/>
      <c r="B31" s="96"/>
      <c r="C31" s="96"/>
      <c r="D31" s="96" t="s">
        <v>19</v>
      </c>
      <c r="E31" s="97">
        <v>2360</v>
      </c>
      <c r="F31" s="97">
        <v>7081</v>
      </c>
      <c r="G31" s="98">
        <v>1.8499999999999999E-2</v>
      </c>
      <c r="H31" s="99">
        <v>1.2999999999999999E-3</v>
      </c>
    </row>
    <row r="32" spans="1:8" x14ac:dyDescent="0.3">
      <c r="A32" s="95"/>
      <c r="B32" s="96"/>
      <c r="C32" s="96"/>
      <c r="D32" s="96" t="s">
        <v>29</v>
      </c>
      <c r="E32" s="96">
        <v>92</v>
      </c>
      <c r="F32" s="96">
        <v>338</v>
      </c>
      <c r="G32" s="98">
        <v>8.9999999999999998E-4</v>
      </c>
      <c r="H32" s="99">
        <v>1E-4</v>
      </c>
    </row>
    <row r="33" spans="1:8" x14ac:dyDescent="0.3">
      <c r="A33" s="95"/>
      <c r="B33" s="96" t="s">
        <v>20</v>
      </c>
      <c r="C33" s="96"/>
      <c r="D33" s="96"/>
      <c r="E33" s="97">
        <v>128169</v>
      </c>
      <c r="F33" s="97">
        <v>381905</v>
      </c>
      <c r="G33" s="100">
        <v>1</v>
      </c>
      <c r="H33" s="99">
        <v>6.9199999999999998E-2</v>
      </c>
    </row>
    <row r="34" spans="1:8" x14ac:dyDescent="0.3">
      <c r="A34" s="95"/>
      <c r="B34" s="96" t="s">
        <v>21</v>
      </c>
      <c r="C34" s="96" t="s">
        <v>16</v>
      </c>
      <c r="D34" s="96" t="s">
        <v>22</v>
      </c>
      <c r="E34" s="97">
        <v>1775882</v>
      </c>
      <c r="F34" s="97">
        <v>5139175</v>
      </c>
      <c r="G34" s="96"/>
      <c r="H34" s="99">
        <v>0.93100000000000005</v>
      </c>
    </row>
    <row r="35" spans="1:8" ht="15" thickBot="1" x14ac:dyDescent="0.35">
      <c r="A35" s="101"/>
      <c r="B35" s="102" t="s">
        <v>23</v>
      </c>
      <c r="C35" s="102"/>
      <c r="D35" s="102"/>
      <c r="E35" s="103">
        <v>1904051</v>
      </c>
      <c r="F35" s="103">
        <v>5521080</v>
      </c>
      <c r="G35" s="102"/>
      <c r="H35" s="104">
        <v>1</v>
      </c>
    </row>
    <row r="37" spans="1:8" x14ac:dyDescent="0.3">
      <c r="A37" s="105" t="s">
        <v>33</v>
      </c>
    </row>
  </sheetData>
  <mergeCells count="1">
    <mergeCell ref="E5:E7"/>
  </mergeCells>
  <hyperlinks>
    <hyperlink ref="R1" location="'Table of Contents'!A1" display="Return to Table of Contents" xr:uid="{981A0D66-66D6-465A-BCD2-E40E6AD31F9C}"/>
  </hyperlinks>
  <pageMargins left="0.75" right="0.75" top="1" bottom="1" header="0.5" footer="0.5"/>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R37"/>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56</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4091</v>
      </c>
      <c r="F8" s="97">
        <v>12271</v>
      </c>
      <c r="G8" s="98">
        <v>3.1800000000000002E-2</v>
      </c>
      <c r="H8" s="99">
        <v>2.3999999999999998E-3</v>
      </c>
    </row>
    <row r="9" spans="1:18" x14ac:dyDescent="0.3">
      <c r="A9" s="95"/>
      <c r="B9" s="96"/>
      <c r="C9" s="96"/>
      <c r="D9" s="96" t="s">
        <v>35</v>
      </c>
      <c r="E9" s="96">
        <v>124</v>
      </c>
      <c r="F9" s="96">
        <v>378</v>
      </c>
      <c r="G9" s="98">
        <v>1E-3</v>
      </c>
      <c r="H9" s="99">
        <v>1E-4</v>
      </c>
    </row>
    <row r="10" spans="1:18" x14ac:dyDescent="0.3">
      <c r="A10" s="95"/>
      <c r="B10" s="96"/>
      <c r="C10" s="96"/>
      <c r="D10" s="96" t="s">
        <v>31</v>
      </c>
      <c r="E10" s="96">
        <v>897</v>
      </c>
      <c r="F10" s="97">
        <v>3115</v>
      </c>
      <c r="G10" s="98">
        <v>8.0999999999999996E-3</v>
      </c>
      <c r="H10" s="99">
        <v>5.9999999999999995E-4</v>
      </c>
    </row>
    <row r="11" spans="1:18" x14ac:dyDescent="0.3">
      <c r="A11" s="95"/>
      <c r="B11" s="96"/>
      <c r="C11" s="96"/>
      <c r="D11" s="96" t="s">
        <v>30</v>
      </c>
      <c r="E11" s="96">
        <v>385</v>
      </c>
      <c r="F11" s="97">
        <v>1155</v>
      </c>
      <c r="G11" s="98">
        <v>3.0000000000000001E-3</v>
      </c>
      <c r="H11" s="99">
        <v>2.0000000000000001E-4</v>
      </c>
    </row>
    <row r="12" spans="1:18" x14ac:dyDescent="0.3">
      <c r="A12" s="95"/>
      <c r="B12" s="96"/>
      <c r="C12" s="96"/>
      <c r="D12" s="96" t="s">
        <v>27</v>
      </c>
      <c r="E12" s="97">
        <v>23808</v>
      </c>
      <c r="F12" s="97">
        <v>71500</v>
      </c>
      <c r="G12" s="98">
        <v>0.185</v>
      </c>
      <c r="H12" s="99">
        <v>1.3899999999999999E-2</v>
      </c>
    </row>
    <row r="13" spans="1:18" x14ac:dyDescent="0.3">
      <c r="A13" s="95"/>
      <c r="B13" s="96"/>
      <c r="C13" s="96"/>
      <c r="D13" s="96" t="s">
        <v>17</v>
      </c>
      <c r="E13" s="96">
        <v>971</v>
      </c>
      <c r="F13" s="97">
        <v>2913</v>
      </c>
      <c r="G13" s="98">
        <v>7.4999999999999997E-3</v>
      </c>
      <c r="H13" s="99">
        <v>5.9999999999999995E-4</v>
      </c>
    </row>
    <row r="14" spans="1:18" x14ac:dyDescent="0.3">
      <c r="A14" s="95"/>
      <c r="B14" s="96"/>
      <c r="C14" s="96"/>
      <c r="D14" s="96" t="s">
        <v>28</v>
      </c>
      <c r="E14" s="97">
        <v>9114</v>
      </c>
      <c r="F14" s="97">
        <v>26032</v>
      </c>
      <c r="G14" s="98">
        <v>6.7400000000000002E-2</v>
      </c>
      <c r="H14" s="99">
        <v>5.1000000000000004E-3</v>
      </c>
    </row>
    <row r="15" spans="1:18" x14ac:dyDescent="0.3">
      <c r="A15" s="95"/>
      <c r="B15" s="96"/>
      <c r="C15" s="96"/>
      <c r="D15" s="96" t="s">
        <v>29</v>
      </c>
      <c r="E15" s="97">
        <v>1090</v>
      </c>
      <c r="F15" s="97">
        <v>3319</v>
      </c>
      <c r="G15" s="98">
        <v>8.6E-3</v>
      </c>
      <c r="H15" s="99">
        <v>5.9999999999999995E-4</v>
      </c>
    </row>
    <row r="16" spans="1:18" x14ac:dyDescent="0.3">
      <c r="A16" s="95"/>
      <c r="B16" s="96"/>
      <c r="C16" s="96" t="s">
        <v>18</v>
      </c>
      <c r="D16" s="96" t="s">
        <v>22</v>
      </c>
      <c r="E16" s="97">
        <v>21504</v>
      </c>
      <c r="F16" s="97">
        <v>63231</v>
      </c>
      <c r="G16" s="98">
        <v>0.16400000000000001</v>
      </c>
      <c r="H16" s="99">
        <v>1.23E-2</v>
      </c>
    </row>
    <row r="17" spans="1:8" x14ac:dyDescent="0.3">
      <c r="A17" s="95"/>
      <c r="B17" s="96"/>
      <c r="C17" s="96"/>
      <c r="D17" s="96" t="s">
        <v>24</v>
      </c>
      <c r="E17" s="96">
        <v>44</v>
      </c>
      <c r="F17" s="96">
        <v>132</v>
      </c>
      <c r="G17" s="98">
        <v>2.9999999999999997E-4</v>
      </c>
      <c r="H17" s="99">
        <v>0</v>
      </c>
    </row>
    <row r="18" spans="1:8" x14ac:dyDescent="0.3">
      <c r="A18" s="95"/>
      <c r="B18" s="96"/>
      <c r="C18" s="96"/>
      <c r="D18" s="96" t="s">
        <v>27</v>
      </c>
      <c r="E18" s="96">
        <v>119</v>
      </c>
      <c r="F18" s="96">
        <v>357</v>
      </c>
      <c r="G18" s="98">
        <v>8.9999999999999998E-4</v>
      </c>
      <c r="H18" s="99">
        <v>1E-4</v>
      </c>
    </row>
    <row r="19" spans="1:8" x14ac:dyDescent="0.3">
      <c r="A19" s="95"/>
      <c r="B19" s="96"/>
      <c r="C19" s="96"/>
      <c r="D19" s="96" t="s">
        <v>28</v>
      </c>
      <c r="E19" s="96">
        <v>7</v>
      </c>
      <c r="F19" s="96">
        <v>7</v>
      </c>
      <c r="G19" s="98">
        <v>0</v>
      </c>
      <c r="H19" s="99">
        <v>0</v>
      </c>
    </row>
    <row r="20" spans="1:8" x14ac:dyDescent="0.3">
      <c r="A20" s="95"/>
      <c r="B20" s="96"/>
      <c r="C20" s="96"/>
      <c r="D20" s="96" t="s">
        <v>19</v>
      </c>
      <c r="E20" s="97">
        <v>58108</v>
      </c>
      <c r="F20" s="97">
        <v>172895</v>
      </c>
      <c r="G20" s="98">
        <v>0.44700000000000001</v>
      </c>
      <c r="H20" s="99">
        <v>3.3700000000000001E-2</v>
      </c>
    </row>
    <row r="21" spans="1:8" x14ac:dyDescent="0.3">
      <c r="A21" s="95"/>
      <c r="B21" s="96"/>
      <c r="C21" s="96" t="s">
        <v>32</v>
      </c>
      <c r="D21" s="96" t="s">
        <v>22</v>
      </c>
      <c r="E21" s="96">
        <v>334</v>
      </c>
      <c r="F21" s="97">
        <v>1002</v>
      </c>
      <c r="G21" s="98">
        <v>2.5999999999999999E-3</v>
      </c>
      <c r="H21" s="99">
        <v>2.0000000000000001E-4</v>
      </c>
    </row>
    <row r="22" spans="1:8" x14ac:dyDescent="0.3">
      <c r="A22" s="95"/>
      <c r="B22" s="96"/>
      <c r="C22" s="96"/>
      <c r="D22" s="96" t="s">
        <v>27</v>
      </c>
      <c r="E22" s="96">
        <v>18</v>
      </c>
      <c r="F22" s="96">
        <v>54</v>
      </c>
      <c r="G22" s="98">
        <v>1E-4</v>
      </c>
      <c r="H22" s="99">
        <v>0</v>
      </c>
    </row>
    <row r="23" spans="1:8" x14ac:dyDescent="0.3">
      <c r="A23" s="95"/>
      <c r="B23" s="96"/>
      <c r="C23" s="96"/>
      <c r="D23" s="96" t="s">
        <v>29</v>
      </c>
      <c r="E23" s="96">
        <v>6</v>
      </c>
      <c r="F23" s="96">
        <v>18</v>
      </c>
      <c r="G23" s="98">
        <v>0</v>
      </c>
      <c r="H23" s="99">
        <v>0</v>
      </c>
    </row>
    <row r="24" spans="1:8" x14ac:dyDescent="0.3">
      <c r="A24" s="95"/>
      <c r="B24" s="96"/>
      <c r="C24" s="96" t="s">
        <v>25</v>
      </c>
      <c r="D24" s="96" t="s">
        <v>22</v>
      </c>
      <c r="E24" s="97">
        <v>3480</v>
      </c>
      <c r="F24" s="97">
        <v>11614</v>
      </c>
      <c r="G24" s="98">
        <v>3.0099999999999998E-2</v>
      </c>
      <c r="H24" s="99">
        <v>2.3E-3</v>
      </c>
    </row>
    <row r="25" spans="1:8" x14ac:dyDescent="0.3">
      <c r="A25" s="95"/>
      <c r="B25" s="96"/>
      <c r="C25" s="96"/>
      <c r="D25" s="96" t="s">
        <v>24</v>
      </c>
      <c r="E25" s="96">
        <v>34</v>
      </c>
      <c r="F25" s="96">
        <v>103</v>
      </c>
      <c r="G25" s="98">
        <v>2.9999999999999997E-4</v>
      </c>
      <c r="H25" s="99">
        <v>0</v>
      </c>
    </row>
    <row r="26" spans="1:8" x14ac:dyDescent="0.3">
      <c r="A26" s="95"/>
      <c r="B26" s="96"/>
      <c r="C26" s="96"/>
      <c r="D26" s="96" t="s">
        <v>27</v>
      </c>
      <c r="E26" s="97">
        <v>1360</v>
      </c>
      <c r="F26" s="97">
        <v>4101</v>
      </c>
      <c r="G26" s="98">
        <v>1.06E-2</v>
      </c>
      <c r="H26" s="99">
        <v>8.0000000000000004E-4</v>
      </c>
    </row>
    <row r="27" spans="1:8" x14ac:dyDescent="0.3">
      <c r="A27" s="95"/>
      <c r="B27" s="96"/>
      <c r="C27" s="96"/>
      <c r="D27" s="96" t="s">
        <v>28</v>
      </c>
      <c r="E27" s="96">
        <v>426</v>
      </c>
      <c r="F27" s="97">
        <v>1277</v>
      </c>
      <c r="G27" s="98">
        <v>3.3E-3</v>
      </c>
      <c r="H27" s="99">
        <v>2.0000000000000001E-4</v>
      </c>
    </row>
    <row r="28" spans="1:8" x14ac:dyDescent="0.3">
      <c r="A28" s="95"/>
      <c r="B28" s="96"/>
      <c r="C28" s="96"/>
      <c r="D28" s="96" t="s">
        <v>29</v>
      </c>
      <c r="E28" s="96">
        <v>443</v>
      </c>
      <c r="F28" s="97">
        <v>1391</v>
      </c>
      <c r="G28" s="98">
        <v>3.5999999999999999E-3</v>
      </c>
      <c r="H28" s="99">
        <v>2.9999999999999997E-4</v>
      </c>
    </row>
    <row r="29" spans="1:8" x14ac:dyDescent="0.3">
      <c r="A29" s="95"/>
      <c r="B29" s="96"/>
      <c r="C29" s="96" t="s">
        <v>26</v>
      </c>
      <c r="D29" s="96" t="s">
        <v>22</v>
      </c>
      <c r="E29" s="96">
        <v>690</v>
      </c>
      <c r="F29" s="97">
        <v>2070</v>
      </c>
      <c r="G29" s="98">
        <v>5.4000000000000003E-3</v>
      </c>
      <c r="H29" s="99">
        <v>4.0000000000000002E-4</v>
      </c>
    </row>
    <row r="30" spans="1:8" x14ac:dyDescent="0.3">
      <c r="A30" s="95"/>
      <c r="B30" s="96"/>
      <c r="C30" s="96"/>
      <c r="D30" s="96" t="s">
        <v>27</v>
      </c>
      <c r="E30" s="96">
        <v>328</v>
      </c>
      <c r="F30" s="97">
        <v>1034</v>
      </c>
      <c r="G30" s="98">
        <v>2.7000000000000001E-3</v>
      </c>
      <c r="H30" s="99">
        <v>2.0000000000000001E-4</v>
      </c>
    </row>
    <row r="31" spans="1:8" x14ac:dyDescent="0.3">
      <c r="A31" s="95"/>
      <c r="B31" s="96"/>
      <c r="C31" s="96"/>
      <c r="D31" s="96" t="s">
        <v>19</v>
      </c>
      <c r="E31" s="97">
        <v>1941</v>
      </c>
      <c r="F31" s="97">
        <v>5841</v>
      </c>
      <c r="G31" s="98">
        <v>1.5100000000000001E-2</v>
      </c>
      <c r="H31" s="99">
        <v>1.1000000000000001E-3</v>
      </c>
    </row>
    <row r="32" spans="1:8" x14ac:dyDescent="0.3">
      <c r="A32" s="95"/>
      <c r="B32" s="96"/>
      <c r="C32" s="96"/>
      <c r="D32" s="96" t="s">
        <v>29</v>
      </c>
      <c r="E32" s="96">
        <v>175</v>
      </c>
      <c r="F32" s="96">
        <v>616</v>
      </c>
      <c r="G32" s="98">
        <v>1.6000000000000001E-3</v>
      </c>
      <c r="H32" s="99">
        <v>1E-4</v>
      </c>
    </row>
    <row r="33" spans="1:8" x14ac:dyDescent="0.3">
      <c r="A33" s="95"/>
      <c r="B33" s="96" t="s">
        <v>20</v>
      </c>
      <c r="C33" s="96"/>
      <c r="D33" s="96"/>
      <c r="E33" s="97">
        <v>129497</v>
      </c>
      <c r="F33" s="97">
        <v>386426</v>
      </c>
      <c r="G33" s="100">
        <v>1</v>
      </c>
      <c r="H33" s="99">
        <v>7.5300000000000006E-2</v>
      </c>
    </row>
    <row r="34" spans="1:8" x14ac:dyDescent="0.3">
      <c r="A34" s="95"/>
      <c r="B34" s="96" t="s">
        <v>21</v>
      </c>
      <c r="C34" s="96" t="s">
        <v>16</v>
      </c>
      <c r="D34" s="96" t="s">
        <v>22</v>
      </c>
      <c r="E34" s="97">
        <v>1633623</v>
      </c>
      <c r="F34" s="97">
        <v>4747937</v>
      </c>
      <c r="G34" s="96"/>
      <c r="H34" s="99">
        <v>0.92500000000000004</v>
      </c>
    </row>
    <row r="35" spans="1:8" ht="15" thickBot="1" x14ac:dyDescent="0.35">
      <c r="A35" s="101"/>
      <c r="B35" s="102" t="s">
        <v>23</v>
      </c>
      <c r="C35" s="102"/>
      <c r="D35" s="102"/>
      <c r="E35" s="103">
        <v>1763120</v>
      </c>
      <c r="F35" s="103">
        <v>5134363</v>
      </c>
      <c r="G35" s="102"/>
      <c r="H35" s="104">
        <v>1</v>
      </c>
    </row>
    <row r="37" spans="1:8" x14ac:dyDescent="0.3">
      <c r="A37" s="105" t="s">
        <v>33</v>
      </c>
    </row>
  </sheetData>
  <mergeCells count="1">
    <mergeCell ref="E5:E7"/>
  </mergeCells>
  <hyperlinks>
    <hyperlink ref="R1" location="'Table of Contents'!A1" display="Return to Table of Contents" xr:uid="{1A55A83E-2E61-4019-A912-8917355D9D36}"/>
  </hyperlinks>
  <pageMargins left="0.75" right="0.75" top="1" bottom="1" header="0.5" footer="0.5"/>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R36"/>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67</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2665</v>
      </c>
      <c r="F8" s="97">
        <v>8092</v>
      </c>
      <c r="G8" s="98">
        <v>3.5499999999999997E-2</v>
      </c>
      <c r="H8" s="99">
        <v>6.1999999999999998E-3</v>
      </c>
    </row>
    <row r="9" spans="1:18" x14ac:dyDescent="0.3">
      <c r="A9" s="95"/>
      <c r="B9" s="96"/>
      <c r="C9" s="96"/>
      <c r="D9" s="96" t="s">
        <v>35</v>
      </c>
      <c r="E9" s="96">
        <v>209</v>
      </c>
      <c r="F9" s="96">
        <v>575</v>
      </c>
      <c r="G9" s="98">
        <v>2.5000000000000001E-3</v>
      </c>
      <c r="H9" s="99">
        <v>4.0000000000000002E-4</v>
      </c>
    </row>
    <row r="10" spans="1:18" x14ac:dyDescent="0.3">
      <c r="A10" s="95"/>
      <c r="B10" s="96"/>
      <c r="C10" s="96"/>
      <c r="D10" s="96" t="s">
        <v>31</v>
      </c>
      <c r="E10" s="97">
        <v>3746</v>
      </c>
      <c r="F10" s="97">
        <v>12037</v>
      </c>
      <c r="G10" s="98">
        <v>5.28E-2</v>
      </c>
      <c r="H10" s="99">
        <v>9.1999999999999998E-3</v>
      </c>
    </row>
    <row r="11" spans="1:18" x14ac:dyDescent="0.3">
      <c r="A11" s="95"/>
      <c r="B11" s="96"/>
      <c r="C11" s="96"/>
      <c r="D11" s="96" t="s">
        <v>30</v>
      </c>
      <c r="E11" s="96">
        <v>324</v>
      </c>
      <c r="F11" s="96">
        <v>972</v>
      </c>
      <c r="G11" s="98">
        <v>4.3E-3</v>
      </c>
      <c r="H11" s="99">
        <v>6.9999999999999999E-4</v>
      </c>
    </row>
    <row r="12" spans="1:18" x14ac:dyDescent="0.3">
      <c r="A12" s="95"/>
      <c r="B12" s="96"/>
      <c r="C12" s="96"/>
      <c r="D12" s="96" t="s">
        <v>27</v>
      </c>
      <c r="E12" s="97">
        <v>12568</v>
      </c>
      <c r="F12" s="97">
        <v>37374</v>
      </c>
      <c r="G12" s="98">
        <v>0.16400000000000001</v>
      </c>
      <c r="H12" s="99">
        <v>2.86E-2</v>
      </c>
    </row>
    <row r="13" spans="1:18" x14ac:dyDescent="0.3">
      <c r="A13" s="95"/>
      <c r="B13" s="96"/>
      <c r="C13" s="96"/>
      <c r="D13" s="96" t="s">
        <v>17</v>
      </c>
      <c r="E13" s="96">
        <v>469</v>
      </c>
      <c r="F13" s="97">
        <v>1407</v>
      </c>
      <c r="G13" s="98">
        <v>6.1999999999999998E-3</v>
      </c>
      <c r="H13" s="99">
        <v>1.1000000000000001E-3</v>
      </c>
    </row>
    <row r="14" spans="1:18" x14ac:dyDescent="0.3">
      <c r="A14" s="95"/>
      <c r="B14" s="96"/>
      <c r="C14" s="96"/>
      <c r="D14" s="96" t="s">
        <v>28</v>
      </c>
      <c r="E14" s="97">
        <v>2189</v>
      </c>
      <c r="F14" s="97">
        <v>6454</v>
      </c>
      <c r="G14" s="98">
        <v>2.8299999999999999E-2</v>
      </c>
      <c r="H14" s="99">
        <v>4.8999999999999998E-3</v>
      </c>
    </row>
    <row r="15" spans="1:18" x14ac:dyDescent="0.3">
      <c r="A15" s="95"/>
      <c r="B15" s="96"/>
      <c r="C15" s="96"/>
      <c r="D15" s="96" t="s">
        <v>29</v>
      </c>
      <c r="E15" s="96">
        <v>709</v>
      </c>
      <c r="F15" s="97">
        <v>2127</v>
      </c>
      <c r="G15" s="98">
        <v>9.2999999999999992E-3</v>
      </c>
      <c r="H15" s="99">
        <v>1.6000000000000001E-3</v>
      </c>
    </row>
    <row r="16" spans="1:18" x14ac:dyDescent="0.3">
      <c r="A16" s="95"/>
      <c r="B16" s="96"/>
      <c r="C16" s="96" t="s">
        <v>18</v>
      </c>
      <c r="D16" s="96" t="s">
        <v>22</v>
      </c>
      <c r="E16" s="97">
        <v>16057</v>
      </c>
      <c r="F16" s="97">
        <v>47392</v>
      </c>
      <c r="G16" s="98">
        <v>0.20799999999999999</v>
      </c>
      <c r="H16" s="99">
        <v>3.6200000000000003E-2</v>
      </c>
    </row>
    <row r="17" spans="1:8" x14ac:dyDescent="0.3">
      <c r="A17" s="95"/>
      <c r="B17" s="96"/>
      <c r="C17" s="96"/>
      <c r="D17" s="96" t="s">
        <v>31</v>
      </c>
      <c r="E17" s="96">
        <v>110</v>
      </c>
      <c r="F17" s="96">
        <v>330</v>
      </c>
      <c r="G17" s="98">
        <v>1.4E-3</v>
      </c>
      <c r="H17" s="99">
        <v>2.9999999999999997E-4</v>
      </c>
    </row>
    <row r="18" spans="1:8" x14ac:dyDescent="0.3">
      <c r="A18" s="95"/>
      <c r="B18" s="96"/>
      <c r="C18" s="96"/>
      <c r="D18" s="96" t="s">
        <v>27</v>
      </c>
      <c r="E18" s="96">
        <v>119</v>
      </c>
      <c r="F18" s="96">
        <v>329</v>
      </c>
      <c r="G18" s="98">
        <v>1.4E-3</v>
      </c>
      <c r="H18" s="99">
        <v>2.9999999999999997E-4</v>
      </c>
    </row>
    <row r="19" spans="1:8" x14ac:dyDescent="0.3">
      <c r="A19" s="95"/>
      <c r="B19" s="96"/>
      <c r="C19" s="96"/>
      <c r="D19" s="96" t="s">
        <v>19</v>
      </c>
      <c r="E19" s="97">
        <v>34082</v>
      </c>
      <c r="F19" s="97">
        <v>101624</v>
      </c>
      <c r="G19" s="98">
        <v>0.44500000000000001</v>
      </c>
      <c r="H19" s="99">
        <v>7.7700000000000005E-2</v>
      </c>
    </row>
    <row r="20" spans="1:8" x14ac:dyDescent="0.3">
      <c r="A20" s="95"/>
      <c r="B20" s="96"/>
      <c r="C20" s="96" t="s">
        <v>32</v>
      </c>
      <c r="D20" s="96" t="s">
        <v>22</v>
      </c>
      <c r="E20" s="96">
        <v>33</v>
      </c>
      <c r="F20" s="96">
        <v>99</v>
      </c>
      <c r="G20" s="98">
        <v>4.0000000000000002E-4</v>
      </c>
      <c r="H20" s="99">
        <v>1E-4</v>
      </c>
    </row>
    <row r="21" spans="1:8" x14ac:dyDescent="0.3">
      <c r="A21" s="95"/>
      <c r="B21" s="96"/>
      <c r="C21" s="96"/>
      <c r="D21" s="96" t="s">
        <v>19</v>
      </c>
      <c r="E21" s="96">
        <v>115</v>
      </c>
      <c r="F21" s="96">
        <v>345</v>
      </c>
      <c r="G21" s="98">
        <v>1.5E-3</v>
      </c>
      <c r="H21" s="99">
        <v>2.9999999999999997E-4</v>
      </c>
    </row>
    <row r="22" spans="1:8" x14ac:dyDescent="0.3">
      <c r="A22" s="95"/>
      <c r="B22" s="96"/>
      <c r="C22" s="96" t="s">
        <v>25</v>
      </c>
      <c r="D22" s="96" t="s">
        <v>22</v>
      </c>
      <c r="E22" s="96">
        <v>821</v>
      </c>
      <c r="F22" s="97">
        <v>2513</v>
      </c>
      <c r="G22" s="98">
        <v>1.0999999999999999E-2</v>
      </c>
      <c r="H22" s="99">
        <v>1.9E-3</v>
      </c>
    </row>
    <row r="23" spans="1:8" x14ac:dyDescent="0.3">
      <c r="A23" s="95"/>
      <c r="B23" s="96"/>
      <c r="C23" s="96"/>
      <c r="D23" s="96" t="s">
        <v>24</v>
      </c>
      <c r="E23" s="96">
        <v>17</v>
      </c>
      <c r="F23" s="96">
        <v>54</v>
      </c>
      <c r="G23" s="98">
        <v>2.0000000000000001E-4</v>
      </c>
      <c r="H23" s="99">
        <v>0</v>
      </c>
    </row>
    <row r="24" spans="1:8" x14ac:dyDescent="0.3">
      <c r="A24" s="95"/>
      <c r="B24" s="96"/>
      <c r="C24" s="96"/>
      <c r="D24" s="96" t="s">
        <v>35</v>
      </c>
      <c r="E24" s="96">
        <v>4</v>
      </c>
      <c r="F24" s="96">
        <v>12</v>
      </c>
      <c r="G24" s="98">
        <v>1E-4</v>
      </c>
      <c r="H24" s="99">
        <v>0</v>
      </c>
    </row>
    <row r="25" spans="1:8" x14ac:dyDescent="0.3">
      <c r="A25" s="95"/>
      <c r="B25" s="96"/>
      <c r="C25" s="96"/>
      <c r="D25" s="96" t="s">
        <v>31</v>
      </c>
      <c r="E25" s="96">
        <v>1</v>
      </c>
      <c r="F25" s="96">
        <v>3</v>
      </c>
      <c r="G25" s="98">
        <v>0</v>
      </c>
      <c r="H25" s="99">
        <v>0</v>
      </c>
    </row>
    <row r="26" spans="1:8" x14ac:dyDescent="0.3">
      <c r="A26" s="95"/>
      <c r="B26" s="96"/>
      <c r="C26" s="96"/>
      <c r="D26" s="96" t="s">
        <v>27</v>
      </c>
      <c r="E26" s="96">
        <v>906</v>
      </c>
      <c r="F26" s="97">
        <v>2702</v>
      </c>
      <c r="G26" s="98">
        <v>1.18E-2</v>
      </c>
      <c r="H26" s="99">
        <v>2.0999999999999999E-3</v>
      </c>
    </row>
    <row r="27" spans="1:8" x14ac:dyDescent="0.3">
      <c r="A27" s="95"/>
      <c r="B27" s="96"/>
      <c r="C27" s="96"/>
      <c r="D27" s="96" t="s">
        <v>28</v>
      </c>
      <c r="E27" s="96">
        <v>115</v>
      </c>
      <c r="F27" s="96">
        <v>363</v>
      </c>
      <c r="G27" s="98">
        <v>1.6000000000000001E-3</v>
      </c>
      <c r="H27" s="99">
        <v>2.9999999999999997E-4</v>
      </c>
    </row>
    <row r="28" spans="1:8" x14ac:dyDescent="0.3">
      <c r="A28" s="95"/>
      <c r="B28" s="96"/>
      <c r="C28" s="96"/>
      <c r="D28" s="96" t="s">
        <v>29</v>
      </c>
      <c r="E28" s="96">
        <v>211</v>
      </c>
      <c r="F28" s="96">
        <v>678</v>
      </c>
      <c r="G28" s="98">
        <v>3.0000000000000001E-3</v>
      </c>
      <c r="H28" s="99">
        <v>5.0000000000000001E-4</v>
      </c>
    </row>
    <row r="29" spans="1:8" x14ac:dyDescent="0.3">
      <c r="A29" s="95"/>
      <c r="B29" s="96"/>
      <c r="C29" s="96" t="s">
        <v>26</v>
      </c>
      <c r="D29" s="96" t="s">
        <v>22</v>
      </c>
      <c r="E29" s="96">
        <v>63</v>
      </c>
      <c r="F29" s="96">
        <v>179</v>
      </c>
      <c r="G29" s="98">
        <v>8.0000000000000004E-4</v>
      </c>
      <c r="H29" s="99">
        <v>1E-4</v>
      </c>
    </row>
    <row r="30" spans="1:8" x14ac:dyDescent="0.3">
      <c r="A30" s="95"/>
      <c r="B30" s="96"/>
      <c r="C30" s="96"/>
      <c r="D30" s="96" t="s">
        <v>27</v>
      </c>
      <c r="E30" s="96">
        <v>14</v>
      </c>
      <c r="F30" s="96">
        <v>42</v>
      </c>
      <c r="G30" s="98">
        <v>2.0000000000000001E-4</v>
      </c>
      <c r="H30" s="99">
        <v>0</v>
      </c>
    </row>
    <row r="31" spans="1:8" x14ac:dyDescent="0.3">
      <c r="A31" s="95"/>
      <c r="B31" s="96"/>
      <c r="C31" s="96"/>
      <c r="D31" s="96" t="s">
        <v>19</v>
      </c>
      <c r="E31" s="96">
        <v>812</v>
      </c>
      <c r="F31" s="97">
        <v>2434</v>
      </c>
      <c r="G31" s="98">
        <v>1.0699999999999999E-2</v>
      </c>
      <c r="H31" s="99">
        <v>1.9E-3</v>
      </c>
    </row>
    <row r="32" spans="1:8" x14ac:dyDescent="0.3">
      <c r="A32" s="95"/>
      <c r="B32" s="96" t="s">
        <v>20</v>
      </c>
      <c r="C32" s="96"/>
      <c r="D32" s="96"/>
      <c r="E32" s="97">
        <v>76359</v>
      </c>
      <c r="F32" s="97">
        <v>228137</v>
      </c>
      <c r="G32" s="100">
        <v>1</v>
      </c>
      <c r="H32" s="99">
        <v>0.17399999999999999</v>
      </c>
    </row>
    <row r="33" spans="1:8" x14ac:dyDescent="0.3">
      <c r="A33" s="95"/>
      <c r="B33" s="96" t="s">
        <v>21</v>
      </c>
      <c r="C33" s="96" t="s">
        <v>16</v>
      </c>
      <c r="D33" s="96" t="s">
        <v>22</v>
      </c>
      <c r="E33" s="97">
        <v>364849</v>
      </c>
      <c r="F33" s="97">
        <v>1079678</v>
      </c>
      <c r="G33" s="96"/>
      <c r="H33" s="99">
        <v>0.82599999999999996</v>
      </c>
    </row>
    <row r="34" spans="1:8" ht="15" thickBot="1" x14ac:dyDescent="0.35">
      <c r="A34" s="101"/>
      <c r="B34" s="102" t="s">
        <v>23</v>
      </c>
      <c r="C34" s="102"/>
      <c r="D34" s="102"/>
      <c r="E34" s="103">
        <v>441208</v>
      </c>
      <c r="F34" s="103">
        <v>1307815</v>
      </c>
      <c r="G34" s="102"/>
      <c r="H34" s="104">
        <v>1</v>
      </c>
    </row>
    <row r="36" spans="1:8" x14ac:dyDescent="0.3">
      <c r="A36" s="105" t="s">
        <v>33</v>
      </c>
    </row>
  </sheetData>
  <mergeCells count="1">
    <mergeCell ref="E5:E7"/>
  </mergeCells>
  <hyperlinks>
    <hyperlink ref="R1" location="'Table of Contents'!A1" display="Return to Table of Contents" xr:uid="{421EB51A-6BA9-4FEA-A159-ABE136A1DF06}"/>
  </hyperlinks>
  <pageMargins left="0.75" right="0.75" top="1" bottom="1" header="0.5" footer="0.5"/>
  <legacy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R41"/>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42</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c r="D8" s="96" t="s">
        <v>22</v>
      </c>
      <c r="E8" s="96">
        <v>9</v>
      </c>
      <c r="F8" s="96">
        <v>54</v>
      </c>
      <c r="G8" s="98">
        <v>1E-4</v>
      </c>
      <c r="H8" s="99">
        <v>0</v>
      </c>
    </row>
    <row r="9" spans="1:18" x14ac:dyDescent="0.3">
      <c r="A9" s="95"/>
      <c r="B9" s="96"/>
      <c r="C9" s="96"/>
      <c r="D9" s="96" t="s">
        <v>27</v>
      </c>
      <c r="E9" s="96">
        <v>3</v>
      </c>
      <c r="F9" s="96">
        <v>9</v>
      </c>
      <c r="G9" s="98">
        <v>0</v>
      </c>
      <c r="H9" s="99">
        <v>0</v>
      </c>
    </row>
    <row r="10" spans="1:18" x14ac:dyDescent="0.3">
      <c r="A10" s="95"/>
      <c r="B10" s="96"/>
      <c r="C10" s="96" t="s">
        <v>16</v>
      </c>
      <c r="D10" s="96" t="s">
        <v>24</v>
      </c>
      <c r="E10" s="97">
        <v>4825</v>
      </c>
      <c r="F10" s="97">
        <v>14303</v>
      </c>
      <c r="G10" s="98">
        <v>3.44E-2</v>
      </c>
      <c r="H10" s="99">
        <v>2.5999999999999999E-3</v>
      </c>
    </row>
    <row r="11" spans="1:18" x14ac:dyDescent="0.3">
      <c r="A11" s="95"/>
      <c r="B11" s="96"/>
      <c r="C11" s="96"/>
      <c r="D11" s="96" t="s">
        <v>35</v>
      </c>
      <c r="E11" s="96">
        <v>160</v>
      </c>
      <c r="F11" s="96">
        <v>480</v>
      </c>
      <c r="G11" s="98">
        <v>1.1999999999999999E-3</v>
      </c>
      <c r="H11" s="99">
        <v>1E-4</v>
      </c>
    </row>
    <row r="12" spans="1:18" x14ac:dyDescent="0.3">
      <c r="A12" s="95"/>
      <c r="B12" s="96"/>
      <c r="C12" s="96"/>
      <c r="D12" s="96" t="s">
        <v>31</v>
      </c>
      <c r="E12" s="96">
        <v>442</v>
      </c>
      <c r="F12" s="97">
        <v>1757</v>
      </c>
      <c r="G12" s="98">
        <v>4.1999999999999997E-3</v>
      </c>
      <c r="H12" s="99">
        <v>2.9999999999999997E-4</v>
      </c>
    </row>
    <row r="13" spans="1:18" x14ac:dyDescent="0.3">
      <c r="A13" s="95"/>
      <c r="B13" s="96"/>
      <c r="C13" s="96"/>
      <c r="D13" s="96" t="s">
        <v>30</v>
      </c>
      <c r="E13" s="96">
        <v>369</v>
      </c>
      <c r="F13" s="97">
        <v>1107</v>
      </c>
      <c r="G13" s="98">
        <v>2.7000000000000001E-3</v>
      </c>
      <c r="H13" s="99">
        <v>2.0000000000000001E-4</v>
      </c>
    </row>
    <row r="14" spans="1:18" x14ac:dyDescent="0.3">
      <c r="A14" s="95"/>
      <c r="B14" s="96"/>
      <c r="C14" s="96"/>
      <c r="D14" s="96" t="s">
        <v>27</v>
      </c>
      <c r="E14" s="97">
        <v>26879</v>
      </c>
      <c r="F14" s="97">
        <v>80464</v>
      </c>
      <c r="G14" s="98">
        <v>0.193</v>
      </c>
      <c r="H14" s="99">
        <v>1.44E-2</v>
      </c>
    </row>
    <row r="15" spans="1:18" x14ac:dyDescent="0.3">
      <c r="A15" s="95"/>
      <c r="B15" s="96"/>
      <c r="C15" s="96"/>
      <c r="D15" s="96" t="s">
        <v>17</v>
      </c>
      <c r="E15" s="96">
        <v>109</v>
      </c>
      <c r="F15" s="96">
        <v>327</v>
      </c>
      <c r="G15" s="98">
        <v>8.0000000000000004E-4</v>
      </c>
      <c r="H15" s="99">
        <v>1E-4</v>
      </c>
    </row>
    <row r="16" spans="1:18" x14ac:dyDescent="0.3">
      <c r="A16" s="95"/>
      <c r="B16" s="96"/>
      <c r="C16" s="96"/>
      <c r="D16" s="96" t="s">
        <v>28</v>
      </c>
      <c r="E16" s="97">
        <v>8103</v>
      </c>
      <c r="F16" s="97">
        <v>22788</v>
      </c>
      <c r="G16" s="98">
        <v>5.4800000000000001E-2</v>
      </c>
      <c r="H16" s="99">
        <v>4.1000000000000003E-3</v>
      </c>
    </row>
    <row r="17" spans="1:8" x14ac:dyDescent="0.3">
      <c r="A17" s="95"/>
      <c r="B17" s="96"/>
      <c r="C17" s="96"/>
      <c r="D17" s="96" t="s">
        <v>29</v>
      </c>
      <c r="E17" s="97">
        <v>1152</v>
      </c>
      <c r="F17" s="97">
        <v>3447</v>
      </c>
      <c r="G17" s="98">
        <v>8.3000000000000001E-3</v>
      </c>
      <c r="H17" s="99">
        <v>5.9999999999999995E-4</v>
      </c>
    </row>
    <row r="18" spans="1:8" x14ac:dyDescent="0.3">
      <c r="A18" s="95"/>
      <c r="B18" s="96"/>
      <c r="C18" s="96" t="s">
        <v>18</v>
      </c>
      <c r="D18" s="96" t="s">
        <v>22</v>
      </c>
      <c r="E18" s="97">
        <v>21594</v>
      </c>
      <c r="F18" s="97">
        <v>62996</v>
      </c>
      <c r="G18" s="98">
        <v>0.151</v>
      </c>
      <c r="H18" s="99">
        <v>1.1299999999999999E-2</v>
      </c>
    </row>
    <row r="19" spans="1:8" x14ac:dyDescent="0.3">
      <c r="A19" s="95"/>
      <c r="B19" s="96"/>
      <c r="C19" s="96"/>
      <c r="D19" s="96" t="s">
        <v>24</v>
      </c>
      <c r="E19" s="96">
        <v>2</v>
      </c>
      <c r="F19" s="96">
        <v>12</v>
      </c>
      <c r="G19" s="98">
        <v>0</v>
      </c>
      <c r="H19" s="99">
        <v>0</v>
      </c>
    </row>
    <row r="20" spans="1:8" x14ac:dyDescent="0.3">
      <c r="A20" s="95"/>
      <c r="B20" s="96"/>
      <c r="C20" s="96"/>
      <c r="D20" s="96" t="s">
        <v>27</v>
      </c>
      <c r="E20" s="96">
        <v>188</v>
      </c>
      <c r="F20" s="96">
        <v>536</v>
      </c>
      <c r="G20" s="98">
        <v>1.2999999999999999E-3</v>
      </c>
      <c r="H20" s="99">
        <v>1E-4</v>
      </c>
    </row>
    <row r="21" spans="1:8" x14ac:dyDescent="0.3">
      <c r="A21" s="95"/>
      <c r="B21" s="96"/>
      <c r="C21" s="96"/>
      <c r="D21" s="96" t="s">
        <v>19</v>
      </c>
      <c r="E21" s="97">
        <v>60346</v>
      </c>
      <c r="F21" s="97">
        <v>179206</v>
      </c>
      <c r="G21" s="98">
        <v>0.43099999999999999</v>
      </c>
      <c r="H21" s="99">
        <v>3.2099999999999997E-2</v>
      </c>
    </row>
    <row r="22" spans="1:8" x14ac:dyDescent="0.3">
      <c r="A22" s="95"/>
      <c r="B22" s="96"/>
      <c r="C22" s="96" t="s">
        <v>32</v>
      </c>
      <c r="D22" s="96" t="s">
        <v>22</v>
      </c>
      <c r="E22" s="97">
        <v>1754</v>
      </c>
      <c r="F22" s="97">
        <v>5108</v>
      </c>
      <c r="G22" s="98">
        <v>1.23E-2</v>
      </c>
      <c r="H22" s="99">
        <v>8.9999999999999998E-4</v>
      </c>
    </row>
    <row r="23" spans="1:8" x14ac:dyDescent="0.3">
      <c r="A23" s="95"/>
      <c r="B23" s="96"/>
      <c r="C23" s="96"/>
      <c r="D23" s="96" t="s">
        <v>24</v>
      </c>
      <c r="E23" s="97">
        <v>4696</v>
      </c>
      <c r="F23" s="97">
        <v>14088</v>
      </c>
      <c r="G23" s="98">
        <v>3.39E-2</v>
      </c>
      <c r="H23" s="99">
        <v>2.5000000000000001E-3</v>
      </c>
    </row>
    <row r="24" spans="1:8" x14ac:dyDescent="0.3">
      <c r="A24" s="95"/>
      <c r="B24" s="96"/>
      <c r="C24" s="96"/>
      <c r="D24" s="96" t="s">
        <v>27</v>
      </c>
      <c r="E24" s="96">
        <v>12</v>
      </c>
      <c r="F24" s="96">
        <v>36</v>
      </c>
      <c r="G24" s="98">
        <v>1E-4</v>
      </c>
      <c r="H24" s="99">
        <v>0</v>
      </c>
    </row>
    <row r="25" spans="1:8" x14ac:dyDescent="0.3">
      <c r="A25" s="95"/>
      <c r="B25" s="96"/>
      <c r="C25" s="96"/>
      <c r="D25" s="96" t="s">
        <v>19</v>
      </c>
      <c r="E25" s="96">
        <v>636</v>
      </c>
      <c r="F25" s="97">
        <v>1908</v>
      </c>
      <c r="G25" s="98">
        <v>4.5999999999999999E-3</v>
      </c>
      <c r="H25" s="99">
        <v>2.9999999999999997E-4</v>
      </c>
    </row>
    <row r="26" spans="1:8" x14ac:dyDescent="0.3">
      <c r="A26" s="95"/>
      <c r="B26" s="96"/>
      <c r="C26" s="96"/>
      <c r="D26" s="96" t="s">
        <v>29</v>
      </c>
      <c r="E26" s="96">
        <v>7</v>
      </c>
      <c r="F26" s="96">
        <v>21</v>
      </c>
      <c r="G26" s="98">
        <v>1E-4</v>
      </c>
      <c r="H26" s="99">
        <v>0</v>
      </c>
    </row>
    <row r="27" spans="1:8" x14ac:dyDescent="0.3">
      <c r="A27" s="95"/>
      <c r="B27" s="96"/>
      <c r="C27" s="96" t="s">
        <v>25</v>
      </c>
      <c r="D27" s="96" t="s">
        <v>22</v>
      </c>
      <c r="E27" s="97">
        <v>3699</v>
      </c>
      <c r="F27" s="97">
        <v>12305</v>
      </c>
      <c r="G27" s="98">
        <v>2.9600000000000001E-2</v>
      </c>
      <c r="H27" s="99">
        <v>2.2000000000000001E-3</v>
      </c>
    </row>
    <row r="28" spans="1:8" x14ac:dyDescent="0.3">
      <c r="A28" s="95"/>
      <c r="B28" s="96"/>
      <c r="C28" s="96"/>
      <c r="D28" s="96" t="s">
        <v>24</v>
      </c>
      <c r="E28" s="96">
        <v>112</v>
      </c>
      <c r="F28" s="96">
        <v>337</v>
      </c>
      <c r="G28" s="98">
        <v>8.0000000000000004E-4</v>
      </c>
      <c r="H28" s="99">
        <v>1E-4</v>
      </c>
    </row>
    <row r="29" spans="1:8" x14ac:dyDescent="0.3">
      <c r="A29" s="95"/>
      <c r="B29" s="96"/>
      <c r="C29" s="96"/>
      <c r="D29" s="96" t="s">
        <v>27</v>
      </c>
      <c r="E29" s="96">
        <v>987</v>
      </c>
      <c r="F29" s="97">
        <v>2991</v>
      </c>
      <c r="G29" s="98">
        <v>7.1999999999999998E-3</v>
      </c>
      <c r="H29" s="99">
        <v>5.0000000000000001E-4</v>
      </c>
    </row>
    <row r="30" spans="1:8" x14ac:dyDescent="0.3">
      <c r="A30" s="95"/>
      <c r="B30" s="96"/>
      <c r="C30" s="96"/>
      <c r="D30" s="96" t="s">
        <v>28</v>
      </c>
      <c r="E30" s="96">
        <v>397</v>
      </c>
      <c r="F30" s="97">
        <v>1222</v>
      </c>
      <c r="G30" s="98">
        <v>2.8999999999999998E-3</v>
      </c>
      <c r="H30" s="99">
        <v>2.0000000000000001E-4</v>
      </c>
    </row>
    <row r="31" spans="1:8" x14ac:dyDescent="0.3">
      <c r="A31" s="95"/>
      <c r="B31" s="96"/>
      <c r="C31" s="96"/>
      <c r="D31" s="96" t="s">
        <v>29</v>
      </c>
      <c r="E31" s="96">
        <v>401</v>
      </c>
      <c r="F31" s="97">
        <v>1202</v>
      </c>
      <c r="G31" s="98">
        <v>2.8999999999999998E-3</v>
      </c>
      <c r="H31" s="99">
        <v>2.0000000000000001E-4</v>
      </c>
    </row>
    <row r="32" spans="1:8" x14ac:dyDescent="0.3">
      <c r="A32" s="95"/>
      <c r="B32" s="96"/>
      <c r="C32" s="96" t="s">
        <v>26</v>
      </c>
      <c r="D32" s="96" t="s">
        <v>22</v>
      </c>
      <c r="E32" s="96">
        <v>690</v>
      </c>
      <c r="F32" s="97">
        <v>2070</v>
      </c>
      <c r="G32" s="98">
        <v>5.0000000000000001E-3</v>
      </c>
      <c r="H32" s="99">
        <v>4.0000000000000002E-4</v>
      </c>
    </row>
    <row r="33" spans="1:8" x14ac:dyDescent="0.3">
      <c r="A33" s="95"/>
      <c r="B33" s="96"/>
      <c r="C33" s="96"/>
      <c r="D33" s="96" t="s">
        <v>24</v>
      </c>
      <c r="E33" s="97">
        <v>1781</v>
      </c>
      <c r="F33" s="97">
        <v>5343</v>
      </c>
      <c r="G33" s="98">
        <v>1.2800000000000001E-2</v>
      </c>
      <c r="H33" s="99">
        <v>1E-3</v>
      </c>
    </row>
    <row r="34" spans="1:8" x14ac:dyDescent="0.3">
      <c r="A34" s="95"/>
      <c r="B34" s="96"/>
      <c r="C34" s="96"/>
      <c r="D34" s="96" t="s">
        <v>27</v>
      </c>
      <c r="E34" s="96">
        <v>302</v>
      </c>
      <c r="F34" s="96">
        <v>981</v>
      </c>
      <c r="G34" s="98">
        <v>2.3999999999999998E-3</v>
      </c>
      <c r="H34" s="99">
        <v>2.0000000000000001E-4</v>
      </c>
    </row>
    <row r="35" spans="1:8" x14ac:dyDescent="0.3">
      <c r="A35" s="95"/>
      <c r="B35" s="96"/>
      <c r="C35" s="96"/>
      <c r="D35" s="96" t="s">
        <v>19</v>
      </c>
      <c r="E35" s="96">
        <v>133</v>
      </c>
      <c r="F35" s="96">
        <v>399</v>
      </c>
      <c r="G35" s="98">
        <v>1E-3</v>
      </c>
      <c r="H35" s="99">
        <v>1E-4</v>
      </c>
    </row>
    <row r="36" spans="1:8" x14ac:dyDescent="0.3">
      <c r="A36" s="95"/>
      <c r="B36" s="96"/>
      <c r="C36" s="96"/>
      <c r="D36" s="96" t="s">
        <v>29</v>
      </c>
      <c r="E36" s="96">
        <v>162</v>
      </c>
      <c r="F36" s="96">
        <v>566</v>
      </c>
      <c r="G36" s="98">
        <v>1.4E-3</v>
      </c>
      <c r="H36" s="99">
        <v>1E-4</v>
      </c>
    </row>
    <row r="37" spans="1:8" x14ac:dyDescent="0.3">
      <c r="A37" s="95"/>
      <c r="B37" s="96" t="s">
        <v>20</v>
      </c>
      <c r="C37" s="96"/>
      <c r="D37" s="96"/>
      <c r="E37" s="97">
        <v>139950</v>
      </c>
      <c r="F37" s="97">
        <v>416063</v>
      </c>
      <c r="G37" s="100">
        <v>1</v>
      </c>
      <c r="H37" s="99">
        <v>7.46E-2</v>
      </c>
    </row>
    <row r="38" spans="1:8" x14ac:dyDescent="0.3">
      <c r="A38" s="95"/>
      <c r="B38" s="96" t="s">
        <v>21</v>
      </c>
      <c r="C38" s="96" t="s">
        <v>16</v>
      </c>
      <c r="D38" s="96" t="s">
        <v>22</v>
      </c>
      <c r="E38" s="97">
        <v>1787678</v>
      </c>
      <c r="F38" s="97">
        <v>5158672</v>
      </c>
      <c r="G38" s="96"/>
      <c r="H38" s="99">
        <v>0.92500000000000004</v>
      </c>
    </row>
    <row r="39" spans="1:8" ht="15" thickBot="1" x14ac:dyDescent="0.35">
      <c r="A39" s="101"/>
      <c r="B39" s="102" t="s">
        <v>23</v>
      </c>
      <c r="C39" s="102"/>
      <c r="D39" s="102"/>
      <c r="E39" s="103">
        <v>1927628</v>
      </c>
      <c r="F39" s="103">
        <v>5574735</v>
      </c>
      <c r="G39" s="102"/>
      <c r="H39" s="104">
        <v>1</v>
      </c>
    </row>
    <row r="41" spans="1:8" x14ac:dyDescent="0.3">
      <c r="A41" s="105" t="s">
        <v>33</v>
      </c>
    </row>
  </sheetData>
  <mergeCells count="1">
    <mergeCell ref="E5:E7"/>
  </mergeCells>
  <hyperlinks>
    <hyperlink ref="R1" location="'Table of Contents'!A1" display="Return to Table of Contents" xr:uid="{4F2F9B7D-4155-4217-9CF2-E844E9BC1E4B}"/>
  </hyperlinks>
  <pageMargins left="0.75" right="0.75" top="1" bottom="1" header="0.5" footer="0.5"/>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R40"/>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57</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c r="D8" s="96" t="s">
        <v>22</v>
      </c>
      <c r="E8" s="96">
        <v>273</v>
      </c>
      <c r="F8" s="96">
        <v>819</v>
      </c>
      <c r="G8" s="98">
        <v>1.9E-3</v>
      </c>
      <c r="H8" s="99">
        <v>2.0000000000000001E-4</v>
      </c>
    </row>
    <row r="9" spans="1:18" x14ac:dyDescent="0.3">
      <c r="A9" s="95"/>
      <c r="B9" s="96"/>
      <c r="C9" s="96" t="s">
        <v>16</v>
      </c>
      <c r="D9" s="96" t="s">
        <v>24</v>
      </c>
      <c r="E9" s="97">
        <v>4627</v>
      </c>
      <c r="F9" s="97">
        <v>13841</v>
      </c>
      <c r="G9" s="98">
        <v>3.2000000000000001E-2</v>
      </c>
      <c r="H9" s="99">
        <v>2.7000000000000001E-3</v>
      </c>
    </row>
    <row r="10" spans="1:18" x14ac:dyDescent="0.3">
      <c r="A10" s="95"/>
      <c r="B10" s="96"/>
      <c r="C10" s="96"/>
      <c r="D10" s="96" t="s">
        <v>35</v>
      </c>
      <c r="E10" s="96">
        <v>188</v>
      </c>
      <c r="F10" s="96">
        <v>564</v>
      </c>
      <c r="G10" s="98">
        <v>1.2999999999999999E-3</v>
      </c>
      <c r="H10" s="99">
        <v>1E-4</v>
      </c>
    </row>
    <row r="11" spans="1:18" x14ac:dyDescent="0.3">
      <c r="A11" s="95"/>
      <c r="B11" s="96"/>
      <c r="C11" s="96"/>
      <c r="D11" s="96" t="s">
        <v>31</v>
      </c>
      <c r="E11" s="97">
        <v>1092</v>
      </c>
      <c r="F11" s="97">
        <v>3950</v>
      </c>
      <c r="G11" s="98">
        <v>9.1000000000000004E-3</v>
      </c>
      <c r="H11" s="99">
        <v>8.0000000000000004E-4</v>
      </c>
    </row>
    <row r="12" spans="1:18" x14ac:dyDescent="0.3">
      <c r="A12" s="95"/>
      <c r="B12" s="96"/>
      <c r="C12" s="96"/>
      <c r="D12" s="96" t="s">
        <v>30</v>
      </c>
      <c r="E12" s="96">
        <v>433</v>
      </c>
      <c r="F12" s="97">
        <v>1299</v>
      </c>
      <c r="G12" s="98">
        <v>3.0000000000000001E-3</v>
      </c>
      <c r="H12" s="99">
        <v>2.9999999999999997E-4</v>
      </c>
    </row>
    <row r="13" spans="1:18" x14ac:dyDescent="0.3">
      <c r="A13" s="95"/>
      <c r="B13" s="96"/>
      <c r="C13" s="96"/>
      <c r="D13" s="96" t="s">
        <v>27</v>
      </c>
      <c r="E13" s="97">
        <v>27965</v>
      </c>
      <c r="F13" s="97">
        <v>84209</v>
      </c>
      <c r="G13" s="98">
        <v>0.19500000000000001</v>
      </c>
      <c r="H13" s="99">
        <v>1.6199999999999999E-2</v>
      </c>
    </row>
    <row r="14" spans="1:18" x14ac:dyDescent="0.3">
      <c r="A14" s="95"/>
      <c r="B14" s="96"/>
      <c r="C14" s="96"/>
      <c r="D14" s="96" t="s">
        <v>17</v>
      </c>
      <c r="E14" s="96">
        <v>200</v>
      </c>
      <c r="F14" s="96">
        <v>600</v>
      </c>
      <c r="G14" s="98">
        <v>1.4E-3</v>
      </c>
      <c r="H14" s="99">
        <v>1E-4</v>
      </c>
    </row>
    <row r="15" spans="1:18" x14ac:dyDescent="0.3">
      <c r="A15" s="95"/>
      <c r="B15" s="96"/>
      <c r="C15" s="96"/>
      <c r="D15" s="96" t="s">
        <v>28</v>
      </c>
      <c r="E15" s="97">
        <v>6621</v>
      </c>
      <c r="F15" s="97">
        <v>18585</v>
      </c>
      <c r="G15" s="98">
        <v>4.2900000000000001E-2</v>
      </c>
      <c r="H15" s="99">
        <v>3.5999999999999999E-3</v>
      </c>
    </row>
    <row r="16" spans="1:18" x14ac:dyDescent="0.3">
      <c r="A16" s="95"/>
      <c r="B16" s="96"/>
      <c r="C16" s="96"/>
      <c r="D16" s="96" t="s">
        <v>29</v>
      </c>
      <c r="E16" s="97">
        <v>1011</v>
      </c>
      <c r="F16" s="97">
        <v>3031</v>
      </c>
      <c r="G16" s="98">
        <v>7.0000000000000001E-3</v>
      </c>
      <c r="H16" s="99">
        <v>5.9999999999999995E-4</v>
      </c>
    </row>
    <row r="17" spans="1:8" x14ac:dyDescent="0.3">
      <c r="A17" s="95"/>
      <c r="B17" s="96"/>
      <c r="C17" s="96" t="s">
        <v>18</v>
      </c>
      <c r="D17" s="96" t="s">
        <v>22</v>
      </c>
      <c r="E17" s="97">
        <v>20134</v>
      </c>
      <c r="F17" s="97">
        <v>58884</v>
      </c>
      <c r="G17" s="98">
        <v>0.13600000000000001</v>
      </c>
      <c r="H17" s="99">
        <v>1.14E-2</v>
      </c>
    </row>
    <row r="18" spans="1:8" x14ac:dyDescent="0.3">
      <c r="A18" s="95"/>
      <c r="B18" s="96"/>
      <c r="C18" s="96"/>
      <c r="D18" s="96" t="s">
        <v>24</v>
      </c>
      <c r="E18" s="96">
        <v>22</v>
      </c>
      <c r="F18" s="96">
        <v>75</v>
      </c>
      <c r="G18" s="98">
        <v>2.0000000000000001E-4</v>
      </c>
      <c r="H18" s="99">
        <v>0</v>
      </c>
    </row>
    <row r="19" spans="1:8" x14ac:dyDescent="0.3">
      <c r="A19" s="95"/>
      <c r="B19" s="96"/>
      <c r="C19" s="96"/>
      <c r="D19" s="96" t="s">
        <v>27</v>
      </c>
      <c r="E19" s="96">
        <v>47</v>
      </c>
      <c r="F19" s="96">
        <v>141</v>
      </c>
      <c r="G19" s="98">
        <v>2.9999999999999997E-4</v>
      </c>
      <c r="H19" s="99">
        <v>0</v>
      </c>
    </row>
    <row r="20" spans="1:8" x14ac:dyDescent="0.3">
      <c r="A20" s="95"/>
      <c r="B20" s="96"/>
      <c r="C20" s="96"/>
      <c r="D20" s="96" t="s">
        <v>28</v>
      </c>
      <c r="E20" s="96">
        <v>9</v>
      </c>
      <c r="F20" s="96">
        <v>27</v>
      </c>
      <c r="G20" s="98">
        <v>1E-4</v>
      </c>
      <c r="H20" s="99">
        <v>0</v>
      </c>
    </row>
    <row r="21" spans="1:8" x14ac:dyDescent="0.3">
      <c r="A21" s="95"/>
      <c r="B21" s="96"/>
      <c r="C21" s="96"/>
      <c r="D21" s="96" t="s">
        <v>19</v>
      </c>
      <c r="E21" s="97">
        <v>62967</v>
      </c>
      <c r="F21" s="97">
        <v>188205</v>
      </c>
      <c r="G21" s="98">
        <v>0.435</v>
      </c>
      <c r="H21" s="99">
        <v>3.6299999999999999E-2</v>
      </c>
    </row>
    <row r="22" spans="1:8" x14ac:dyDescent="0.3">
      <c r="A22" s="95"/>
      <c r="B22" s="96"/>
      <c r="C22" s="96" t="s">
        <v>32</v>
      </c>
      <c r="D22" s="96" t="s">
        <v>22</v>
      </c>
      <c r="E22" s="97">
        <v>8394</v>
      </c>
      <c r="F22" s="97">
        <v>25181</v>
      </c>
      <c r="G22" s="98">
        <v>5.8200000000000002E-2</v>
      </c>
      <c r="H22" s="99">
        <v>4.8999999999999998E-3</v>
      </c>
    </row>
    <row r="23" spans="1:8" x14ac:dyDescent="0.3">
      <c r="A23" s="95"/>
      <c r="B23" s="96"/>
      <c r="C23" s="96"/>
      <c r="D23" s="96" t="s">
        <v>27</v>
      </c>
      <c r="E23" s="96">
        <v>28</v>
      </c>
      <c r="F23" s="96">
        <v>84</v>
      </c>
      <c r="G23" s="98">
        <v>2.0000000000000001E-4</v>
      </c>
      <c r="H23" s="99">
        <v>0</v>
      </c>
    </row>
    <row r="24" spans="1:8" x14ac:dyDescent="0.3">
      <c r="A24" s="95"/>
      <c r="B24" s="96"/>
      <c r="C24" s="96"/>
      <c r="D24" s="96" t="s">
        <v>19</v>
      </c>
      <c r="E24" s="97">
        <v>2331</v>
      </c>
      <c r="F24" s="97">
        <v>6993</v>
      </c>
      <c r="G24" s="98">
        <v>1.6199999999999999E-2</v>
      </c>
      <c r="H24" s="99">
        <v>1.2999999999999999E-3</v>
      </c>
    </row>
    <row r="25" spans="1:8" x14ac:dyDescent="0.3">
      <c r="A25" s="95"/>
      <c r="B25" s="96"/>
      <c r="C25" s="96"/>
      <c r="D25" s="96" t="s">
        <v>29</v>
      </c>
      <c r="E25" s="96">
        <v>12</v>
      </c>
      <c r="F25" s="96">
        <v>36</v>
      </c>
      <c r="G25" s="98">
        <v>1E-4</v>
      </c>
      <c r="H25" s="99">
        <v>0</v>
      </c>
    </row>
    <row r="26" spans="1:8" x14ac:dyDescent="0.3">
      <c r="A26" s="95"/>
      <c r="B26" s="96"/>
      <c r="C26" s="96" t="s">
        <v>25</v>
      </c>
      <c r="D26" s="96" t="s">
        <v>22</v>
      </c>
      <c r="E26" s="97">
        <v>3130</v>
      </c>
      <c r="F26" s="97">
        <v>10598</v>
      </c>
      <c r="G26" s="98">
        <v>2.4500000000000001E-2</v>
      </c>
      <c r="H26" s="99">
        <v>2E-3</v>
      </c>
    </row>
    <row r="27" spans="1:8" x14ac:dyDescent="0.3">
      <c r="A27" s="95"/>
      <c r="B27" s="96"/>
      <c r="C27" s="96"/>
      <c r="D27" s="96" t="s">
        <v>24</v>
      </c>
      <c r="E27" s="96">
        <v>107</v>
      </c>
      <c r="F27" s="96">
        <v>320</v>
      </c>
      <c r="G27" s="98">
        <v>6.9999999999999999E-4</v>
      </c>
      <c r="H27" s="99">
        <v>1E-4</v>
      </c>
    </row>
    <row r="28" spans="1:8" x14ac:dyDescent="0.3">
      <c r="A28" s="95"/>
      <c r="B28" s="96"/>
      <c r="C28" s="96"/>
      <c r="D28" s="96" t="s">
        <v>27</v>
      </c>
      <c r="E28" s="97">
        <v>1081</v>
      </c>
      <c r="F28" s="97">
        <v>3287</v>
      </c>
      <c r="G28" s="98">
        <v>7.6E-3</v>
      </c>
      <c r="H28" s="99">
        <v>5.9999999999999995E-4</v>
      </c>
    </row>
    <row r="29" spans="1:8" x14ac:dyDescent="0.3">
      <c r="A29" s="95"/>
      <c r="B29" s="96"/>
      <c r="C29" s="96"/>
      <c r="D29" s="96" t="s">
        <v>28</v>
      </c>
      <c r="E29" s="96">
        <v>340</v>
      </c>
      <c r="F29" s="97">
        <v>1022</v>
      </c>
      <c r="G29" s="98">
        <v>2.3999999999999998E-3</v>
      </c>
      <c r="H29" s="99">
        <v>2.0000000000000001E-4</v>
      </c>
    </row>
    <row r="30" spans="1:8" x14ac:dyDescent="0.3">
      <c r="A30" s="95"/>
      <c r="B30" s="96"/>
      <c r="C30" s="96"/>
      <c r="D30" s="96" t="s">
        <v>29</v>
      </c>
      <c r="E30" s="96">
        <v>400</v>
      </c>
      <c r="F30" s="97">
        <v>1196</v>
      </c>
      <c r="G30" s="98">
        <v>2.8E-3</v>
      </c>
      <c r="H30" s="99">
        <v>2.0000000000000001E-4</v>
      </c>
    </row>
    <row r="31" spans="1:8" x14ac:dyDescent="0.3">
      <c r="A31" s="95"/>
      <c r="B31" s="96"/>
      <c r="C31" s="96" t="s">
        <v>26</v>
      </c>
      <c r="D31" s="96" t="s">
        <v>22</v>
      </c>
      <c r="E31" s="97">
        <v>2504</v>
      </c>
      <c r="F31" s="97">
        <v>7494</v>
      </c>
      <c r="G31" s="98">
        <v>1.7299999999999999E-2</v>
      </c>
      <c r="H31" s="99">
        <v>1.4E-3</v>
      </c>
    </row>
    <row r="32" spans="1:8" x14ac:dyDescent="0.3">
      <c r="A32" s="95"/>
      <c r="B32" s="96"/>
      <c r="C32" s="96"/>
      <c r="D32" s="96" t="s">
        <v>24</v>
      </c>
      <c r="E32" s="96">
        <v>192</v>
      </c>
      <c r="F32" s="96">
        <v>576</v>
      </c>
      <c r="G32" s="98">
        <v>1.2999999999999999E-3</v>
      </c>
      <c r="H32" s="99">
        <v>1E-4</v>
      </c>
    </row>
    <row r="33" spans="1:8" x14ac:dyDescent="0.3">
      <c r="A33" s="95"/>
      <c r="B33" s="96"/>
      <c r="C33" s="96"/>
      <c r="D33" s="96" t="s">
        <v>27</v>
      </c>
      <c r="E33" s="96">
        <v>290</v>
      </c>
      <c r="F33" s="96">
        <v>865</v>
      </c>
      <c r="G33" s="98">
        <v>2E-3</v>
      </c>
      <c r="H33" s="99">
        <v>2.0000000000000001E-4</v>
      </c>
    </row>
    <row r="34" spans="1:8" x14ac:dyDescent="0.3">
      <c r="A34" s="95"/>
      <c r="B34" s="96"/>
      <c r="C34" s="96"/>
      <c r="D34" s="96" t="s">
        <v>19</v>
      </c>
      <c r="E34" s="96">
        <v>94</v>
      </c>
      <c r="F34" s="96">
        <v>282</v>
      </c>
      <c r="G34" s="98">
        <v>6.9999999999999999E-4</v>
      </c>
      <c r="H34" s="99">
        <v>1E-4</v>
      </c>
    </row>
    <row r="35" spans="1:8" x14ac:dyDescent="0.3">
      <c r="A35" s="95"/>
      <c r="B35" s="96"/>
      <c r="C35" s="96"/>
      <c r="D35" s="96" t="s">
        <v>29</v>
      </c>
      <c r="E35" s="96">
        <v>190</v>
      </c>
      <c r="F35" s="96">
        <v>634</v>
      </c>
      <c r="G35" s="98">
        <v>1.5E-3</v>
      </c>
      <c r="H35" s="99">
        <v>1E-4</v>
      </c>
    </row>
    <row r="36" spans="1:8" x14ac:dyDescent="0.3">
      <c r="A36" s="95"/>
      <c r="B36" s="96" t="s">
        <v>20</v>
      </c>
      <c r="C36" s="96"/>
      <c r="D36" s="96"/>
      <c r="E36" s="97">
        <v>144682</v>
      </c>
      <c r="F36" s="97">
        <v>432798</v>
      </c>
      <c r="G36" s="100">
        <v>1</v>
      </c>
      <c r="H36" s="99">
        <v>8.3400000000000002E-2</v>
      </c>
    </row>
    <row r="37" spans="1:8" x14ac:dyDescent="0.3">
      <c r="A37" s="95"/>
      <c r="B37" s="96" t="s">
        <v>21</v>
      </c>
      <c r="C37" s="96" t="s">
        <v>16</v>
      </c>
      <c r="D37" s="96" t="s">
        <v>22</v>
      </c>
      <c r="E37" s="97">
        <v>1640369</v>
      </c>
      <c r="F37" s="97">
        <v>4754533</v>
      </c>
      <c r="G37" s="96"/>
      <c r="H37" s="99">
        <v>0.91700000000000004</v>
      </c>
    </row>
    <row r="38" spans="1:8" ht="15" thickBot="1" x14ac:dyDescent="0.35">
      <c r="A38" s="101"/>
      <c r="B38" s="102" t="s">
        <v>23</v>
      </c>
      <c r="C38" s="102"/>
      <c r="D38" s="102"/>
      <c r="E38" s="103">
        <v>1785051</v>
      </c>
      <c r="F38" s="103">
        <v>5187330</v>
      </c>
      <c r="G38" s="102"/>
      <c r="H38" s="104">
        <v>1</v>
      </c>
    </row>
    <row r="40" spans="1:8" x14ac:dyDescent="0.3">
      <c r="A40" s="105" t="s">
        <v>33</v>
      </c>
    </row>
  </sheetData>
  <mergeCells count="1">
    <mergeCell ref="E5:E7"/>
  </mergeCells>
  <hyperlinks>
    <hyperlink ref="R1" location="'Table of Contents'!A1" display="Return to Table of Contents" xr:uid="{ECC45964-7E8A-46A5-88A1-27F9A2BF827F}"/>
  </hyperlinks>
  <pageMargins left="0.75" right="0.75" top="1" bottom="1" header="0.5" footer="0.5"/>
  <legacy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R38"/>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68</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c r="D8" s="96" t="s">
        <v>22</v>
      </c>
      <c r="E8" s="96">
        <v>18</v>
      </c>
      <c r="F8" s="96">
        <v>54</v>
      </c>
      <c r="G8" s="98">
        <v>2.0000000000000001E-4</v>
      </c>
      <c r="H8" s="99">
        <v>0</v>
      </c>
    </row>
    <row r="9" spans="1:18" x14ac:dyDescent="0.3">
      <c r="A9" s="95"/>
      <c r="B9" s="96"/>
      <c r="C9" s="96" t="s">
        <v>16</v>
      </c>
      <c r="D9" s="96" t="s">
        <v>24</v>
      </c>
      <c r="E9" s="97">
        <v>3423</v>
      </c>
      <c r="F9" s="97">
        <v>9824</v>
      </c>
      <c r="G9" s="98">
        <v>3.44E-2</v>
      </c>
      <c r="H9" s="99">
        <v>7.1999999999999998E-3</v>
      </c>
    </row>
    <row r="10" spans="1:18" x14ac:dyDescent="0.3">
      <c r="A10" s="95"/>
      <c r="B10" s="96"/>
      <c r="C10" s="96"/>
      <c r="D10" s="96" t="s">
        <v>35</v>
      </c>
      <c r="E10" s="96">
        <v>288</v>
      </c>
      <c r="F10" s="96">
        <v>875</v>
      </c>
      <c r="G10" s="98">
        <v>3.0999999999999999E-3</v>
      </c>
      <c r="H10" s="99">
        <v>5.9999999999999995E-4</v>
      </c>
    </row>
    <row r="11" spans="1:18" x14ac:dyDescent="0.3">
      <c r="A11" s="95"/>
      <c r="B11" s="96"/>
      <c r="C11" s="96"/>
      <c r="D11" s="96" t="s">
        <v>31</v>
      </c>
      <c r="E11" s="97">
        <v>3241</v>
      </c>
      <c r="F11" s="97">
        <v>10373</v>
      </c>
      <c r="G11" s="98">
        <v>3.6299999999999999E-2</v>
      </c>
      <c r="H11" s="99">
        <v>7.6E-3</v>
      </c>
    </row>
    <row r="12" spans="1:18" x14ac:dyDescent="0.3">
      <c r="A12" s="95"/>
      <c r="B12" s="96"/>
      <c r="C12" s="96"/>
      <c r="D12" s="96" t="s">
        <v>30</v>
      </c>
      <c r="E12" s="96">
        <v>317</v>
      </c>
      <c r="F12" s="96">
        <v>951</v>
      </c>
      <c r="G12" s="98">
        <v>3.3E-3</v>
      </c>
      <c r="H12" s="99">
        <v>6.9999999999999999E-4</v>
      </c>
    </row>
    <row r="13" spans="1:18" x14ac:dyDescent="0.3">
      <c r="A13" s="95"/>
      <c r="B13" s="96"/>
      <c r="C13" s="96"/>
      <c r="D13" s="96" t="s">
        <v>27</v>
      </c>
      <c r="E13" s="97">
        <v>14715</v>
      </c>
      <c r="F13" s="97">
        <v>43910</v>
      </c>
      <c r="G13" s="98">
        <v>0.154</v>
      </c>
      <c r="H13" s="99">
        <v>3.2099999999999997E-2</v>
      </c>
    </row>
    <row r="14" spans="1:18" x14ac:dyDescent="0.3">
      <c r="A14" s="95"/>
      <c r="B14" s="96"/>
      <c r="C14" s="96"/>
      <c r="D14" s="96" t="s">
        <v>17</v>
      </c>
      <c r="E14" s="96">
        <v>90</v>
      </c>
      <c r="F14" s="96">
        <v>270</v>
      </c>
      <c r="G14" s="98">
        <v>8.9999999999999998E-4</v>
      </c>
      <c r="H14" s="99">
        <v>2.0000000000000001E-4</v>
      </c>
    </row>
    <row r="15" spans="1:18" x14ac:dyDescent="0.3">
      <c r="A15" s="95"/>
      <c r="B15" s="96"/>
      <c r="C15" s="96"/>
      <c r="D15" s="96" t="s">
        <v>28</v>
      </c>
      <c r="E15" s="97">
        <v>1208</v>
      </c>
      <c r="F15" s="97">
        <v>3570</v>
      </c>
      <c r="G15" s="98">
        <v>1.2500000000000001E-2</v>
      </c>
      <c r="H15" s="99">
        <v>2.5999999999999999E-3</v>
      </c>
    </row>
    <row r="16" spans="1:18" x14ac:dyDescent="0.3">
      <c r="A16" s="95"/>
      <c r="B16" s="96"/>
      <c r="C16" s="96"/>
      <c r="D16" s="96" t="s">
        <v>29</v>
      </c>
      <c r="E16" s="96">
        <v>590</v>
      </c>
      <c r="F16" s="97">
        <v>1770</v>
      </c>
      <c r="G16" s="98">
        <v>6.1999999999999998E-3</v>
      </c>
      <c r="H16" s="99">
        <v>1.2999999999999999E-3</v>
      </c>
    </row>
    <row r="17" spans="1:8" x14ac:dyDescent="0.3">
      <c r="A17" s="95"/>
      <c r="B17" s="96"/>
      <c r="C17" s="96" t="s">
        <v>18</v>
      </c>
      <c r="D17" s="96" t="s">
        <v>22</v>
      </c>
      <c r="E17" s="97">
        <v>16144</v>
      </c>
      <c r="F17" s="97">
        <v>47197</v>
      </c>
      <c r="G17" s="98">
        <v>0.16500000000000001</v>
      </c>
      <c r="H17" s="99">
        <v>3.4500000000000003E-2</v>
      </c>
    </row>
    <row r="18" spans="1:8" x14ac:dyDescent="0.3">
      <c r="A18" s="95"/>
      <c r="B18" s="96"/>
      <c r="C18" s="96"/>
      <c r="D18" s="96" t="s">
        <v>24</v>
      </c>
      <c r="E18" s="96">
        <v>27</v>
      </c>
      <c r="F18" s="96">
        <v>63</v>
      </c>
      <c r="G18" s="98">
        <v>2.0000000000000001E-4</v>
      </c>
      <c r="H18" s="99">
        <v>0</v>
      </c>
    </row>
    <row r="19" spans="1:8" x14ac:dyDescent="0.3">
      <c r="A19" s="95"/>
      <c r="B19" s="96"/>
      <c r="C19" s="96"/>
      <c r="D19" s="96" t="s">
        <v>27</v>
      </c>
      <c r="E19" s="96">
        <v>81</v>
      </c>
      <c r="F19" s="96">
        <v>243</v>
      </c>
      <c r="G19" s="98">
        <v>8.9999999999999998E-4</v>
      </c>
      <c r="H19" s="99">
        <v>2.0000000000000001E-4</v>
      </c>
    </row>
    <row r="20" spans="1:8" x14ac:dyDescent="0.3">
      <c r="A20" s="95"/>
      <c r="B20" s="96"/>
      <c r="C20" s="96"/>
      <c r="D20" s="96" t="s">
        <v>28</v>
      </c>
      <c r="E20" s="96">
        <v>17</v>
      </c>
      <c r="F20" s="96">
        <v>51</v>
      </c>
      <c r="G20" s="98">
        <v>2.0000000000000001E-4</v>
      </c>
      <c r="H20" s="99">
        <v>0</v>
      </c>
    </row>
    <row r="21" spans="1:8" x14ac:dyDescent="0.3">
      <c r="A21" s="95"/>
      <c r="B21" s="96"/>
      <c r="C21" s="96"/>
      <c r="D21" s="96" t="s">
        <v>19</v>
      </c>
      <c r="E21" s="97">
        <v>41980</v>
      </c>
      <c r="F21" s="97">
        <v>125589</v>
      </c>
      <c r="G21" s="98">
        <v>0.44</v>
      </c>
      <c r="H21" s="99">
        <v>9.1800000000000007E-2</v>
      </c>
    </row>
    <row r="22" spans="1:8" x14ac:dyDescent="0.3">
      <c r="A22" s="95"/>
      <c r="B22" s="96"/>
      <c r="C22" s="96" t="s">
        <v>32</v>
      </c>
      <c r="D22" s="96" t="s">
        <v>22</v>
      </c>
      <c r="E22" s="96">
        <v>223</v>
      </c>
      <c r="F22" s="96">
        <v>628</v>
      </c>
      <c r="G22" s="98">
        <v>2.2000000000000001E-3</v>
      </c>
      <c r="H22" s="99">
        <v>5.0000000000000001E-4</v>
      </c>
    </row>
    <row r="23" spans="1:8" x14ac:dyDescent="0.3">
      <c r="A23" s="95"/>
      <c r="B23" s="96"/>
      <c r="C23" s="96"/>
      <c r="D23" s="96" t="s">
        <v>24</v>
      </c>
      <c r="E23" s="96">
        <v>839</v>
      </c>
      <c r="F23" s="97">
        <v>2517</v>
      </c>
      <c r="G23" s="98">
        <v>8.8000000000000005E-3</v>
      </c>
      <c r="H23" s="99">
        <v>1.8E-3</v>
      </c>
    </row>
    <row r="24" spans="1:8" x14ac:dyDescent="0.3">
      <c r="A24" s="95"/>
      <c r="B24" s="96"/>
      <c r="C24" s="96"/>
      <c r="D24" s="96" t="s">
        <v>19</v>
      </c>
      <c r="E24" s="97">
        <v>9952</v>
      </c>
      <c r="F24" s="97">
        <v>29856</v>
      </c>
      <c r="G24" s="98">
        <v>0.105</v>
      </c>
      <c r="H24" s="99">
        <v>2.18E-2</v>
      </c>
    </row>
    <row r="25" spans="1:8" x14ac:dyDescent="0.3">
      <c r="A25" s="95"/>
      <c r="B25" s="96"/>
      <c r="C25" s="96" t="s">
        <v>25</v>
      </c>
      <c r="D25" s="96" t="s">
        <v>22</v>
      </c>
      <c r="E25" s="96">
        <v>807</v>
      </c>
      <c r="F25" s="97">
        <v>2418</v>
      </c>
      <c r="G25" s="98">
        <v>8.5000000000000006E-3</v>
      </c>
      <c r="H25" s="99">
        <v>1.8E-3</v>
      </c>
    </row>
    <row r="26" spans="1:8" x14ac:dyDescent="0.3">
      <c r="A26" s="95"/>
      <c r="B26" s="96"/>
      <c r="C26" s="96"/>
      <c r="D26" s="96" t="s">
        <v>24</v>
      </c>
      <c r="E26" s="96">
        <v>191</v>
      </c>
      <c r="F26" s="96">
        <v>534</v>
      </c>
      <c r="G26" s="98">
        <v>1.9E-3</v>
      </c>
      <c r="H26" s="99">
        <v>4.0000000000000002E-4</v>
      </c>
    </row>
    <row r="27" spans="1:8" x14ac:dyDescent="0.3">
      <c r="A27" s="95"/>
      <c r="B27" s="96"/>
      <c r="C27" s="96"/>
      <c r="D27" s="96" t="s">
        <v>27</v>
      </c>
      <c r="E27" s="96">
        <v>549</v>
      </c>
      <c r="F27" s="97">
        <v>1627</v>
      </c>
      <c r="G27" s="98">
        <v>5.7000000000000002E-3</v>
      </c>
      <c r="H27" s="99">
        <v>1.1999999999999999E-3</v>
      </c>
    </row>
    <row r="28" spans="1:8" x14ac:dyDescent="0.3">
      <c r="A28" s="95"/>
      <c r="B28" s="96"/>
      <c r="C28" s="96"/>
      <c r="D28" s="96" t="s">
        <v>28</v>
      </c>
      <c r="E28" s="96">
        <v>19</v>
      </c>
      <c r="F28" s="96">
        <v>63</v>
      </c>
      <c r="G28" s="98">
        <v>2.0000000000000001E-4</v>
      </c>
      <c r="H28" s="99">
        <v>0</v>
      </c>
    </row>
    <row r="29" spans="1:8" x14ac:dyDescent="0.3">
      <c r="A29" s="95"/>
      <c r="B29" s="96"/>
      <c r="C29" s="96"/>
      <c r="D29" s="96" t="s">
        <v>29</v>
      </c>
      <c r="E29" s="96">
        <v>232</v>
      </c>
      <c r="F29" s="96">
        <v>696</v>
      </c>
      <c r="G29" s="98">
        <v>2.3999999999999998E-3</v>
      </c>
      <c r="H29" s="99">
        <v>5.0000000000000001E-4</v>
      </c>
    </row>
    <row r="30" spans="1:8" x14ac:dyDescent="0.3">
      <c r="A30" s="95"/>
      <c r="B30" s="96"/>
      <c r="C30" s="96" t="s">
        <v>26</v>
      </c>
      <c r="D30" s="96" t="s">
        <v>22</v>
      </c>
      <c r="E30" s="96">
        <v>434</v>
      </c>
      <c r="F30" s="97">
        <v>1302</v>
      </c>
      <c r="G30" s="98">
        <v>4.5999999999999999E-3</v>
      </c>
      <c r="H30" s="99">
        <v>1E-3</v>
      </c>
    </row>
    <row r="31" spans="1:8" x14ac:dyDescent="0.3">
      <c r="A31" s="95"/>
      <c r="B31" s="96"/>
      <c r="C31" s="96"/>
      <c r="D31" s="96" t="s">
        <v>24</v>
      </c>
      <c r="E31" s="96">
        <v>228</v>
      </c>
      <c r="F31" s="96">
        <v>684</v>
      </c>
      <c r="G31" s="98">
        <v>2.3999999999999998E-3</v>
      </c>
      <c r="H31" s="99">
        <v>5.0000000000000001E-4</v>
      </c>
    </row>
    <row r="32" spans="1:8" x14ac:dyDescent="0.3">
      <c r="A32" s="95"/>
      <c r="B32" s="96"/>
      <c r="C32" s="96"/>
      <c r="D32" s="96" t="s">
        <v>27</v>
      </c>
      <c r="E32" s="96">
        <v>88</v>
      </c>
      <c r="F32" s="96">
        <v>264</v>
      </c>
      <c r="G32" s="98">
        <v>8.9999999999999998E-4</v>
      </c>
      <c r="H32" s="99">
        <v>2.0000000000000001E-4</v>
      </c>
    </row>
    <row r="33" spans="1:8" x14ac:dyDescent="0.3">
      <c r="A33" s="95"/>
      <c r="B33" s="96"/>
      <c r="C33" s="96"/>
      <c r="D33" s="96" t="s">
        <v>19</v>
      </c>
      <c r="E33" s="96">
        <v>91</v>
      </c>
      <c r="F33" s="96">
        <v>273</v>
      </c>
      <c r="G33" s="98">
        <v>1E-3</v>
      </c>
      <c r="H33" s="99">
        <v>2.0000000000000001E-4</v>
      </c>
    </row>
    <row r="34" spans="1:8" x14ac:dyDescent="0.3">
      <c r="A34" s="95"/>
      <c r="B34" s="96" t="s">
        <v>20</v>
      </c>
      <c r="C34" s="96"/>
      <c r="D34" s="96"/>
      <c r="E34" s="97">
        <v>95792</v>
      </c>
      <c r="F34" s="97">
        <v>285602</v>
      </c>
      <c r="G34" s="100">
        <v>1</v>
      </c>
      <c r="H34" s="99">
        <v>0.20899999999999999</v>
      </c>
    </row>
    <row r="35" spans="1:8" x14ac:dyDescent="0.3">
      <c r="A35" s="95"/>
      <c r="B35" s="96" t="s">
        <v>21</v>
      </c>
      <c r="C35" s="96" t="s">
        <v>16</v>
      </c>
      <c r="D35" s="96" t="s">
        <v>22</v>
      </c>
      <c r="E35" s="97">
        <v>365555</v>
      </c>
      <c r="F35" s="97">
        <v>1082571</v>
      </c>
      <c r="G35" s="96"/>
      <c r="H35" s="99">
        <v>0.79100000000000004</v>
      </c>
    </row>
    <row r="36" spans="1:8" ht="15" thickBot="1" x14ac:dyDescent="0.35">
      <c r="A36" s="101"/>
      <c r="B36" s="102" t="s">
        <v>23</v>
      </c>
      <c r="C36" s="102"/>
      <c r="D36" s="102"/>
      <c r="E36" s="103">
        <v>461347</v>
      </c>
      <c r="F36" s="103">
        <v>1368172</v>
      </c>
      <c r="G36" s="102"/>
      <c r="H36" s="104">
        <v>1</v>
      </c>
    </row>
    <row r="38" spans="1:8" x14ac:dyDescent="0.3">
      <c r="A38" s="105" t="s">
        <v>33</v>
      </c>
    </row>
  </sheetData>
  <mergeCells count="1">
    <mergeCell ref="E5:E7"/>
  </mergeCells>
  <hyperlinks>
    <hyperlink ref="R1" location="'Table of Contents'!A1" display="Return to Table of Contents" xr:uid="{7D66C4E0-BD05-4FE5-9557-39BEA34B84FE}"/>
  </hyperlinks>
  <pageMargins left="0.75" right="0.75" top="1" bottom="1" header="0.5" footer="0.5"/>
  <legacy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R40"/>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43</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c r="D8" s="96" t="s">
        <v>22</v>
      </c>
      <c r="E8" s="96">
        <v>149</v>
      </c>
      <c r="F8" s="96">
        <v>447</v>
      </c>
      <c r="G8" s="98">
        <v>8.9999999999999998E-4</v>
      </c>
      <c r="H8" s="99">
        <v>1E-4</v>
      </c>
    </row>
    <row r="9" spans="1:18" x14ac:dyDescent="0.3">
      <c r="A9" s="95"/>
      <c r="B9" s="96"/>
      <c r="C9" s="96" t="s">
        <v>16</v>
      </c>
      <c r="D9" s="96" t="s">
        <v>24</v>
      </c>
      <c r="E9" s="97">
        <v>6273</v>
      </c>
      <c r="F9" s="97">
        <v>18062</v>
      </c>
      <c r="G9" s="98">
        <v>3.73E-2</v>
      </c>
      <c r="H9" s="99">
        <v>3.2000000000000002E-3</v>
      </c>
    </row>
    <row r="10" spans="1:18" x14ac:dyDescent="0.3">
      <c r="A10" s="95"/>
      <c r="B10" s="96"/>
      <c r="C10" s="96"/>
      <c r="D10" s="96" t="s">
        <v>35</v>
      </c>
      <c r="E10" s="96">
        <v>178</v>
      </c>
      <c r="F10" s="96">
        <v>534</v>
      </c>
      <c r="G10" s="98">
        <v>1.1000000000000001E-3</v>
      </c>
      <c r="H10" s="99">
        <v>1E-4</v>
      </c>
    </row>
    <row r="11" spans="1:18" x14ac:dyDescent="0.3">
      <c r="A11" s="95"/>
      <c r="B11" s="96"/>
      <c r="C11" s="96"/>
      <c r="D11" s="96" t="s">
        <v>31</v>
      </c>
      <c r="E11" s="96">
        <v>522</v>
      </c>
      <c r="F11" s="97">
        <v>1880</v>
      </c>
      <c r="G11" s="98">
        <v>3.8999999999999998E-3</v>
      </c>
      <c r="H11" s="99">
        <v>2.9999999999999997E-4</v>
      </c>
    </row>
    <row r="12" spans="1:18" x14ac:dyDescent="0.3">
      <c r="A12" s="95"/>
      <c r="B12" s="96"/>
      <c r="C12" s="96"/>
      <c r="D12" s="96" t="s">
        <v>30</v>
      </c>
      <c r="E12" s="96">
        <v>406</v>
      </c>
      <c r="F12" s="97">
        <v>1218</v>
      </c>
      <c r="G12" s="98">
        <v>2.5000000000000001E-3</v>
      </c>
      <c r="H12" s="99">
        <v>2.0000000000000001E-4</v>
      </c>
    </row>
    <row r="13" spans="1:18" x14ac:dyDescent="0.3">
      <c r="A13" s="95"/>
      <c r="B13" s="96"/>
      <c r="C13" s="96"/>
      <c r="D13" s="96" t="s">
        <v>27</v>
      </c>
      <c r="E13" s="97">
        <v>30720</v>
      </c>
      <c r="F13" s="97">
        <v>92191</v>
      </c>
      <c r="G13" s="98">
        <v>0.19</v>
      </c>
      <c r="H13" s="99">
        <v>1.6299999999999999E-2</v>
      </c>
    </row>
    <row r="14" spans="1:18" x14ac:dyDescent="0.3">
      <c r="A14" s="95"/>
      <c r="B14" s="96"/>
      <c r="C14" s="96"/>
      <c r="D14" s="96" t="s">
        <v>17</v>
      </c>
      <c r="E14" s="96">
        <v>45</v>
      </c>
      <c r="F14" s="96">
        <v>135</v>
      </c>
      <c r="G14" s="98">
        <v>2.9999999999999997E-4</v>
      </c>
      <c r="H14" s="99">
        <v>0</v>
      </c>
    </row>
    <row r="15" spans="1:18" x14ac:dyDescent="0.3">
      <c r="A15" s="95"/>
      <c r="B15" s="96"/>
      <c r="C15" s="96"/>
      <c r="D15" s="96" t="s">
        <v>28</v>
      </c>
      <c r="E15" s="97">
        <v>6636</v>
      </c>
      <c r="F15" s="97">
        <v>18970</v>
      </c>
      <c r="G15" s="98">
        <v>3.9199999999999999E-2</v>
      </c>
      <c r="H15" s="99">
        <v>3.3E-3</v>
      </c>
    </row>
    <row r="16" spans="1:18" x14ac:dyDescent="0.3">
      <c r="A16" s="95"/>
      <c r="B16" s="96"/>
      <c r="C16" s="96"/>
      <c r="D16" s="96" t="s">
        <v>29</v>
      </c>
      <c r="E16" s="96">
        <v>771</v>
      </c>
      <c r="F16" s="97">
        <v>2316</v>
      </c>
      <c r="G16" s="98">
        <v>4.7999999999999996E-3</v>
      </c>
      <c r="H16" s="99">
        <v>4.0000000000000002E-4</v>
      </c>
    </row>
    <row r="17" spans="1:8" x14ac:dyDescent="0.3">
      <c r="A17" s="95"/>
      <c r="B17" s="96"/>
      <c r="C17" s="96" t="s">
        <v>18</v>
      </c>
      <c r="D17" s="96" t="s">
        <v>22</v>
      </c>
      <c r="E17" s="97">
        <v>25947</v>
      </c>
      <c r="F17" s="97">
        <v>76216</v>
      </c>
      <c r="G17" s="98">
        <v>0.157</v>
      </c>
      <c r="H17" s="99">
        <v>1.35E-2</v>
      </c>
    </row>
    <row r="18" spans="1:8" x14ac:dyDescent="0.3">
      <c r="A18" s="95"/>
      <c r="B18" s="96"/>
      <c r="C18" s="96"/>
      <c r="D18" s="96" t="s">
        <v>24</v>
      </c>
      <c r="E18" s="96">
        <v>67</v>
      </c>
      <c r="F18" s="96">
        <v>151</v>
      </c>
      <c r="G18" s="98">
        <v>2.9999999999999997E-4</v>
      </c>
      <c r="H18" s="99">
        <v>0</v>
      </c>
    </row>
    <row r="19" spans="1:8" x14ac:dyDescent="0.3">
      <c r="A19" s="95"/>
      <c r="B19" s="96"/>
      <c r="C19" s="96"/>
      <c r="D19" s="96" t="s">
        <v>27</v>
      </c>
      <c r="E19" s="96">
        <v>196</v>
      </c>
      <c r="F19" s="96">
        <v>588</v>
      </c>
      <c r="G19" s="98">
        <v>1.1999999999999999E-3</v>
      </c>
      <c r="H19" s="99">
        <v>1E-4</v>
      </c>
    </row>
    <row r="20" spans="1:8" x14ac:dyDescent="0.3">
      <c r="A20" s="95"/>
      <c r="B20" s="96"/>
      <c r="C20" s="96"/>
      <c r="D20" s="96" t="s">
        <v>19</v>
      </c>
      <c r="E20" s="97">
        <v>66450</v>
      </c>
      <c r="F20" s="97">
        <v>197541</v>
      </c>
      <c r="G20" s="98">
        <v>0.40799999999999997</v>
      </c>
      <c r="H20" s="99">
        <v>3.49E-2</v>
      </c>
    </row>
    <row r="21" spans="1:8" x14ac:dyDescent="0.3">
      <c r="A21" s="95"/>
      <c r="B21" s="96"/>
      <c r="C21" s="96" t="s">
        <v>32</v>
      </c>
      <c r="D21" s="96" t="s">
        <v>22</v>
      </c>
      <c r="E21" s="97">
        <v>7044</v>
      </c>
      <c r="F21" s="97">
        <v>21089</v>
      </c>
      <c r="G21" s="98">
        <v>4.3499999999999997E-2</v>
      </c>
      <c r="H21" s="99">
        <v>3.7000000000000002E-3</v>
      </c>
    </row>
    <row r="22" spans="1:8" x14ac:dyDescent="0.3">
      <c r="A22" s="95"/>
      <c r="B22" s="96"/>
      <c r="C22" s="96"/>
      <c r="D22" s="96" t="s">
        <v>24</v>
      </c>
      <c r="E22" s="97">
        <v>4060</v>
      </c>
      <c r="F22" s="97">
        <v>12180</v>
      </c>
      <c r="G22" s="98">
        <v>2.52E-2</v>
      </c>
      <c r="H22" s="99">
        <v>2.2000000000000001E-3</v>
      </c>
    </row>
    <row r="23" spans="1:8" x14ac:dyDescent="0.3">
      <c r="A23" s="95"/>
      <c r="B23" s="96"/>
      <c r="C23" s="96"/>
      <c r="D23" s="96" t="s">
        <v>27</v>
      </c>
      <c r="E23" s="96">
        <v>9</v>
      </c>
      <c r="F23" s="96">
        <v>27</v>
      </c>
      <c r="G23" s="98">
        <v>1E-4</v>
      </c>
      <c r="H23" s="99">
        <v>0</v>
      </c>
    </row>
    <row r="24" spans="1:8" x14ac:dyDescent="0.3">
      <c r="A24" s="95"/>
      <c r="B24" s="96"/>
      <c r="C24" s="96"/>
      <c r="D24" s="96" t="s">
        <v>19</v>
      </c>
      <c r="E24" s="97">
        <v>6101</v>
      </c>
      <c r="F24" s="97">
        <v>18303</v>
      </c>
      <c r="G24" s="98">
        <v>3.78E-2</v>
      </c>
      <c r="H24" s="99">
        <v>3.2000000000000002E-3</v>
      </c>
    </row>
    <row r="25" spans="1:8" x14ac:dyDescent="0.3">
      <c r="A25" s="95"/>
      <c r="B25" s="96"/>
      <c r="C25" s="96"/>
      <c r="D25" s="96" t="s">
        <v>29</v>
      </c>
      <c r="E25" s="96">
        <v>19</v>
      </c>
      <c r="F25" s="96">
        <v>57</v>
      </c>
      <c r="G25" s="98">
        <v>1E-4</v>
      </c>
      <c r="H25" s="99">
        <v>0</v>
      </c>
    </row>
    <row r="26" spans="1:8" x14ac:dyDescent="0.3">
      <c r="A26" s="95"/>
      <c r="B26" s="96"/>
      <c r="C26" s="96" t="s">
        <v>25</v>
      </c>
      <c r="D26" s="96" t="s">
        <v>22</v>
      </c>
      <c r="E26" s="97">
        <v>2160</v>
      </c>
      <c r="F26" s="97">
        <v>6616</v>
      </c>
      <c r="G26" s="98">
        <v>1.37E-2</v>
      </c>
      <c r="H26" s="99">
        <v>1.1999999999999999E-3</v>
      </c>
    </row>
    <row r="27" spans="1:8" x14ac:dyDescent="0.3">
      <c r="A27" s="95"/>
      <c r="B27" s="96"/>
      <c r="C27" s="96"/>
      <c r="D27" s="96" t="s">
        <v>24</v>
      </c>
      <c r="E27" s="97">
        <v>1048</v>
      </c>
      <c r="F27" s="97">
        <v>3997</v>
      </c>
      <c r="G27" s="98">
        <v>8.3000000000000001E-3</v>
      </c>
      <c r="H27" s="99">
        <v>6.9999999999999999E-4</v>
      </c>
    </row>
    <row r="28" spans="1:8" x14ac:dyDescent="0.3">
      <c r="A28" s="95"/>
      <c r="B28" s="96"/>
      <c r="C28" s="96"/>
      <c r="D28" s="96" t="s">
        <v>27</v>
      </c>
      <c r="E28" s="96">
        <v>845</v>
      </c>
      <c r="F28" s="97">
        <v>2564</v>
      </c>
      <c r="G28" s="98">
        <v>5.3E-3</v>
      </c>
      <c r="H28" s="99">
        <v>5.0000000000000001E-4</v>
      </c>
    </row>
    <row r="29" spans="1:8" x14ac:dyDescent="0.3">
      <c r="A29" s="95"/>
      <c r="B29" s="96"/>
      <c r="C29" s="96"/>
      <c r="D29" s="96" t="s">
        <v>28</v>
      </c>
      <c r="E29" s="96">
        <v>364</v>
      </c>
      <c r="F29" s="97">
        <v>1115</v>
      </c>
      <c r="G29" s="98">
        <v>2.3E-3</v>
      </c>
      <c r="H29" s="99">
        <v>2.0000000000000001E-4</v>
      </c>
    </row>
    <row r="30" spans="1:8" x14ac:dyDescent="0.3">
      <c r="A30" s="95"/>
      <c r="B30" s="96"/>
      <c r="C30" s="96"/>
      <c r="D30" s="96" t="s">
        <v>29</v>
      </c>
      <c r="E30" s="96">
        <v>66</v>
      </c>
      <c r="F30" s="96">
        <v>219</v>
      </c>
      <c r="G30" s="98">
        <v>5.0000000000000001E-4</v>
      </c>
      <c r="H30" s="99">
        <v>0</v>
      </c>
    </row>
    <row r="31" spans="1:8" x14ac:dyDescent="0.3">
      <c r="A31" s="95"/>
      <c r="B31" s="96"/>
      <c r="C31" s="96" t="s">
        <v>26</v>
      </c>
      <c r="D31" s="96" t="s">
        <v>22</v>
      </c>
      <c r="E31" s="96">
        <v>655</v>
      </c>
      <c r="F31" s="97">
        <v>1965</v>
      </c>
      <c r="G31" s="98">
        <v>4.1000000000000003E-3</v>
      </c>
      <c r="H31" s="99">
        <v>2.9999999999999997E-4</v>
      </c>
    </row>
    <row r="32" spans="1:8" x14ac:dyDescent="0.3">
      <c r="A32" s="95"/>
      <c r="B32" s="96"/>
      <c r="C32" s="96"/>
      <c r="D32" s="96" t="s">
        <v>24</v>
      </c>
      <c r="E32" s="97">
        <v>1130</v>
      </c>
      <c r="F32" s="97">
        <v>3390</v>
      </c>
      <c r="G32" s="98">
        <v>7.0000000000000001E-3</v>
      </c>
      <c r="H32" s="99">
        <v>5.9999999999999995E-4</v>
      </c>
    </row>
    <row r="33" spans="1:8" x14ac:dyDescent="0.3">
      <c r="A33" s="95"/>
      <c r="B33" s="96"/>
      <c r="C33" s="96"/>
      <c r="D33" s="96" t="s">
        <v>27</v>
      </c>
      <c r="E33" s="96">
        <v>482</v>
      </c>
      <c r="F33" s="97">
        <v>1571</v>
      </c>
      <c r="G33" s="98">
        <v>3.2000000000000002E-3</v>
      </c>
      <c r="H33" s="99">
        <v>2.9999999999999997E-4</v>
      </c>
    </row>
    <row r="34" spans="1:8" x14ac:dyDescent="0.3">
      <c r="A34" s="95"/>
      <c r="B34" s="96"/>
      <c r="C34" s="96"/>
      <c r="D34" s="96" t="s">
        <v>19</v>
      </c>
      <c r="E34" s="96">
        <v>99</v>
      </c>
      <c r="F34" s="96">
        <v>297</v>
      </c>
      <c r="G34" s="98">
        <v>5.9999999999999995E-4</v>
      </c>
      <c r="H34" s="99">
        <v>1E-4</v>
      </c>
    </row>
    <row r="35" spans="1:8" x14ac:dyDescent="0.3">
      <c r="A35" s="95"/>
      <c r="B35" s="96"/>
      <c r="C35" s="96"/>
      <c r="D35" s="96" t="s">
        <v>29</v>
      </c>
      <c r="E35" s="96">
        <v>176</v>
      </c>
      <c r="F35" s="96">
        <v>646</v>
      </c>
      <c r="G35" s="98">
        <v>1.2999999999999999E-3</v>
      </c>
      <c r="H35" s="99">
        <v>1E-4</v>
      </c>
    </row>
    <row r="36" spans="1:8" x14ac:dyDescent="0.3">
      <c r="A36" s="95"/>
      <c r="B36" s="96" t="s">
        <v>20</v>
      </c>
      <c r="C36" s="96"/>
      <c r="D36" s="96"/>
      <c r="E36" s="97">
        <v>162618</v>
      </c>
      <c r="F36" s="97">
        <v>484285</v>
      </c>
      <c r="G36" s="100">
        <v>1</v>
      </c>
      <c r="H36" s="99">
        <v>8.5500000000000007E-2</v>
      </c>
    </row>
    <row r="37" spans="1:8" x14ac:dyDescent="0.3">
      <c r="A37" s="95"/>
      <c r="B37" s="96" t="s">
        <v>21</v>
      </c>
      <c r="C37" s="96" t="s">
        <v>16</v>
      </c>
      <c r="D37" s="96" t="s">
        <v>22</v>
      </c>
      <c r="E37" s="97">
        <v>1793831</v>
      </c>
      <c r="F37" s="97">
        <v>5179595</v>
      </c>
      <c r="G37" s="96"/>
      <c r="H37" s="99">
        <v>0.91400000000000003</v>
      </c>
    </row>
    <row r="38" spans="1:8" ht="15" thickBot="1" x14ac:dyDescent="0.35">
      <c r="A38" s="101"/>
      <c r="B38" s="102" t="s">
        <v>23</v>
      </c>
      <c r="C38" s="102"/>
      <c r="D38" s="102"/>
      <c r="E38" s="103">
        <v>1956449</v>
      </c>
      <c r="F38" s="103">
        <v>5663880</v>
      </c>
      <c r="G38" s="102"/>
      <c r="H38" s="104">
        <v>1</v>
      </c>
    </row>
    <row r="40" spans="1:8" x14ac:dyDescent="0.3">
      <c r="A40" s="105" t="s">
        <v>33</v>
      </c>
    </row>
  </sheetData>
  <mergeCells count="1">
    <mergeCell ref="E5:E7"/>
  </mergeCells>
  <hyperlinks>
    <hyperlink ref="R1" location="'Table of Contents'!A1" display="Return to Table of Contents" xr:uid="{8A1DF567-F065-4F9F-9224-BA01B8F6BDD8}"/>
  </hyperlinks>
  <pageMargins left="0.75" right="0.75" top="1" bottom="1" header="0.5" footer="0.5"/>
  <pageSetup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R39"/>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58</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c r="D8" s="96" t="s">
        <v>22</v>
      </c>
      <c r="E8" s="96">
        <v>304</v>
      </c>
      <c r="F8" s="96">
        <v>912</v>
      </c>
      <c r="G8" s="98">
        <v>1.8E-3</v>
      </c>
      <c r="H8" s="99">
        <v>2.0000000000000001E-4</v>
      </c>
    </row>
    <row r="9" spans="1:18" x14ac:dyDescent="0.3">
      <c r="A9" s="95"/>
      <c r="B9" s="96"/>
      <c r="C9" s="96" t="s">
        <v>16</v>
      </c>
      <c r="D9" s="96" t="s">
        <v>24</v>
      </c>
      <c r="E9" s="97">
        <v>5837</v>
      </c>
      <c r="F9" s="97">
        <v>16781</v>
      </c>
      <c r="G9" s="98">
        <v>3.3399999999999999E-2</v>
      </c>
      <c r="H9" s="99">
        <v>3.2000000000000002E-3</v>
      </c>
    </row>
    <row r="10" spans="1:18" x14ac:dyDescent="0.3">
      <c r="A10" s="95"/>
      <c r="B10" s="96"/>
      <c r="C10" s="96"/>
      <c r="D10" s="96" t="s">
        <v>35</v>
      </c>
      <c r="E10" s="96">
        <v>217</v>
      </c>
      <c r="F10" s="96">
        <v>651</v>
      </c>
      <c r="G10" s="98">
        <v>1.2999999999999999E-3</v>
      </c>
      <c r="H10" s="99">
        <v>1E-4</v>
      </c>
    </row>
    <row r="11" spans="1:18" x14ac:dyDescent="0.3">
      <c r="A11" s="95"/>
      <c r="B11" s="96"/>
      <c r="C11" s="96"/>
      <c r="D11" s="96" t="s">
        <v>31</v>
      </c>
      <c r="E11" s="97">
        <v>1219</v>
      </c>
      <c r="F11" s="97">
        <v>4123</v>
      </c>
      <c r="G11" s="98">
        <v>8.2000000000000007E-3</v>
      </c>
      <c r="H11" s="99">
        <v>8.0000000000000004E-4</v>
      </c>
    </row>
    <row r="12" spans="1:18" x14ac:dyDescent="0.3">
      <c r="A12" s="95"/>
      <c r="B12" s="96"/>
      <c r="C12" s="96"/>
      <c r="D12" s="96" t="s">
        <v>30</v>
      </c>
      <c r="E12" s="96">
        <v>431</v>
      </c>
      <c r="F12" s="97">
        <v>1293</v>
      </c>
      <c r="G12" s="98">
        <v>2.5999999999999999E-3</v>
      </c>
      <c r="H12" s="99">
        <v>2.0000000000000001E-4</v>
      </c>
    </row>
    <row r="13" spans="1:18" x14ac:dyDescent="0.3">
      <c r="A13" s="95"/>
      <c r="B13" s="96"/>
      <c r="C13" s="96"/>
      <c r="D13" s="96" t="s">
        <v>27</v>
      </c>
      <c r="E13" s="97">
        <v>32893</v>
      </c>
      <c r="F13" s="97">
        <v>99143</v>
      </c>
      <c r="G13" s="98">
        <v>0.19700000000000001</v>
      </c>
      <c r="H13" s="99">
        <v>1.8700000000000001E-2</v>
      </c>
    </row>
    <row r="14" spans="1:18" x14ac:dyDescent="0.3">
      <c r="A14" s="95"/>
      <c r="B14" s="96"/>
      <c r="C14" s="96"/>
      <c r="D14" s="96" t="s">
        <v>17</v>
      </c>
      <c r="E14" s="96">
        <v>138</v>
      </c>
      <c r="F14" s="96">
        <v>414</v>
      </c>
      <c r="G14" s="98">
        <v>8.0000000000000004E-4</v>
      </c>
      <c r="H14" s="99">
        <v>1E-4</v>
      </c>
    </row>
    <row r="15" spans="1:18" x14ac:dyDescent="0.3">
      <c r="A15" s="95"/>
      <c r="B15" s="96"/>
      <c r="C15" s="96"/>
      <c r="D15" s="96" t="s">
        <v>28</v>
      </c>
      <c r="E15" s="97">
        <v>5890</v>
      </c>
      <c r="F15" s="97">
        <v>16606</v>
      </c>
      <c r="G15" s="98">
        <v>3.3000000000000002E-2</v>
      </c>
      <c r="H15" s="99">
        <v>3.0999999999999999E-3</v>
      </c>
    </row>
    <row r="16" spans="1:18" x14ac:dyDescent="0.3">
      <c r="A16" s="95"/>
      <c r="B16" s="96"/>
      <c r="C16" s="96"/>
      <c r="D16" s="96" t="s">
        <v>29</v>
      </c>
      <c r="E16" s="96">
        <v>979</v>
      </c>
      <c r="F16" s="97">
        <v>2960</v>
      </c>
      <c r="G16" s="98">
        <v>5.8999999999999999E-3</v>
      </c>
      <c r="H16" s="99">
        <v>5.9999999999999995E-4</v>
      </c>
    </row>
    <row r="17" spans="1:8" x14ac:dyDescent="0.3">
      <c r="A17" s="95"/>
      <c r="B17" s="96"/>
      <c r="C17" s="96" t="s">
        <v>18</v>
      </c>
      <c r="D17" s="96" t="s">
        <v>22</v>
      </c>
      <c r="E17" s="97">
        <v>28791</v>
      </c>
      <c r="F17" s="97">
        <v>83350</v>
      </c>
      <c r="G17" s="98">
        <v>0.16600000000000001</v>
      </c>
      <c r="H17" s="99">
        <v>1.5699999999999999E-2</v>
      </c>
    </row>
    <row r="18" spans="1:8" x14ac:dyDescent="0.3">
      <c r="A18" s="95"/>
      <c r="B18" s="96"/>
      <c r="C18" s="96"/>
      <c r="D18" s="96" t="s">
        <v>24</v>
      </c>
      <c r="E18" s="96">
        <v>36</v>
      </c>
      <c r="F18" s="96">
        <v>108</v>
      </c>
      <c r="G18" s="98">
        <v>2.0000000000000001E-4</v>
      </c>
      <c r="H18" s="99">
        <v>0</v>
      </c>
    </row>
    <row r="19" spans="1:8" x14ac:dyDescent="0.3">
      <c r="A19" s="95"/>
      <c r="B19" s="96"/>
      <c r="C19" s="96"/>
      <c r="D19" s="96" t="s">
        <v>27</v>
      </c>
      <c r="E19" s="96">
        <v>274</v>
      </c>
      <c r="F19" s="96">
        <v>837</v>
      </c>
      <c r="G19" s="98">
        <v>1.6999999999999999E-3</v>
      </c>
      <c r="H19" s="99">
        <v>2.0000000000000001E-4</v>
      </c>
    </row>
    <row r="20" spans="1:8" x14ac:dyDescent="0.3">
      <c r="A20" s="95"/>
      <c r="B20" s="96"/>
      <c r="C20" s="96"/>
      <c r="D20" s="96" t="s">
        <v>19</v>
      </c>
      <c r="E20" s="97">
        <v>72953</v>
      </c>
      <c r="F20" s="97">
        <v>218140</v>
      </c>
      <c r="G20" s="98">
        <v>0.434</v>
      </c>
      <c r="H20" s="99">
        <v>4.1200000000000001E-2</v>
      </c>
    </row>
    <row r="21" spans="1:8" x14ac:dyDescent="0.3">
      <c r="A21" s="95"/>
      <c r="B21" s="96"/>
      <c r="C21" s="96" t="s">
        <v>32</v>
      </c>
      <c r="D21" s="96" t="s">
        <v>22</v>
      </c>
      <c r="E21" s="97">
        <v>5462</v>
      </c>
      <c r="F21" s="97">
        <v>16589</v>
      </c>
      <c r="G21" s="98">
        <v>3.3000000000000002E-2</v>
      </c>
      <c r="H21" s="99">
        <v>3.0999999999999999E-3</v>
      </c>
    </row>
    <row r="22" spans="1:8" x14ac:dyDescent="0.3">
      <c r="A22" s="95"/>
      <c r="B22" s="96"/>
      <c r="C22" s="96"/>
      <c r="D22" s="96" t="s">
        <v>24</v>
      </c>
      <c r="E22" s="96">
        <v>31</v>
      </c>
      <c r="F22" s="96">
        <v>93</v>
      </c>
      <c r="G22" s="98">
        <v>2.0000000000000001E-4</v>
      </c>
      <c r="H22" s="99">
        <v>0</v>
      </c>
    </row>
    <row r="23" spans="1:8" x14ac:dyDescent="0.3">
      <c r="A23" s="95"/>
      <c r="B23" s="96"/>
      <c r="C23" s="96"/>
      <c r="D23" s="96" t="s">
        <v>27</v>
      </c>
      <c r="E23" s="96">
        <v>131</v>
      </c>
      <c r="F23" s="96">
        <v>492</v>
      </c>
      <c r="G23" s="98">
        <v>1E-3</v>
      </c>
      <c r="H23" s="99">
        <v>1E-4</v>
      </c>
    </row>
    <row r="24" spans="1:8" x14ac:dyDescent="0.3">
      <c r="A24" s="95"/>
      <c r="B24" s="96"/>
      <c r="C24" s="96"/>
      <c r="D24" s="96" t="s">
        <v>19</v>
      </c>
      <c r="E24" s="97">
        <v>7218</v>
      </c>
      <c r="F24" s="97">
        <v>21654</v>
      </c>
      <c r="G24" s="98">
        <v>4.3099999999999999E-2</v>
      </c>
      <c r="H24" s="99">
        <v>4.1000000000000003E-3</v>
      </c>
    </row>
    <row r="25" spans="1:8" x14ac:dyDescent="0.3">
      <c r="A25" s="95"/>
      <c r="B25" s="96"/>
      <c r="C25" s="96"/>
      <c r="D25" s="96" t="s">
        <v>29</v>
      </c>
      <c r="E25" s="96">
        <v>152</v>
      </c>
      <c r="F25" s="96">
        <v>599</v>
      </c>
      <c r="G25" s="98">
        <v>1.1999999999999999E-3</v>
      </c>
      <c r="H25" s="99">
        <v>1E-4</v>
      </c>
    </row>
    <row r="26" spans="1:8" x14ac:dyDescent="0.3">
      <c r="A26" s="95"/>
      <c r="B26" s="96"/>
      <c r="C26" s="96" t="s">
        <v>25</v>
      </c>
      <c r="D26" s="96" t="s">
        <v>22</v>
      </c>
      <c r="E26" s="97">
        <v>2009</v>
      </c>
      <c r="F26" s="97">
        <v>6269</v>
      </c>
      <c r="G26" s="98">
        <v>1.2500000000000001E-2</v>
      </c>
      <c r="H26" s="99">
        <v>1.1999999999999999E-3</v>
      </c>
    </row>
    <row r="27" spans="1:8" x14ac:dyDescent="0.3">
      <c r="A27" s="95"/>
      <c r="B27" s="96"/>
      <c r="C27" s="96"/>
      <c r="D27" s="96" t="s">
        <v>24</v>
      </c>
      <c r="E27" s="96">
        <v>871</v>
      </c>
      <c r="F27" s="97">
        <v>3439</v>
      </c>
      <c r="G27" s="98">
        <v>6.7999999999999996E-3</v>
      </c>
      <c r="H27" s="99">
        <v>5.9999999999999995E-4</v>
      </c>
    </row>
    <row r="28" spans="1:8" x14ac:dyDescent="0.3">
      <c r="A28" s="95"/>
      <c r="B28" s="96"/>
      <c r="C28" s="96"/>
      <c r="D28" s="96" t="s">
        <v>27</v>
      </c>
      <c r="E28" s="96">
        <v>863</v>
      </c>
      <c r="F28" s="97">
        <v>2664</v>
      </c>
      <c r="G28" s="98">
        <v>5.3E-3</v>
      </c>
      <c r="H28" s="99">
        <v>5.0000000000000001E-4</v>
      </c>
    </row>
    <row r="29" spans="1:8" x14ac:dyDescent="0.3">
      <c r="A29" s="95"/>
      <c r="B29" s="96"/>
      <c r="C29" s="96"/>
      <c r="D29" s="96" t="s">
        <v>28</v>
      </c>
      <c r="E29" s="96">
        <v>303</v>
      </c>
      <c r="F29" s="96">
        <v>908</v>
      </c>
      <c r="G29" s="98">
        <v>1.8E-3</v>
      </c>
      <c r="H29" s="99">
        <v>2.0000000000000001E-4</v>
      </c>
    </row>
    <row r="30" spans="1:8" x14ac:dyDescent="0.3">
      <c r="A30" s="95"/>
      <c r="B30" s="96"/>
      <c r="C30" s="96"/>
      <c r="D30" s="96" t="s">
        <v>29</v>
      </c>
      <c r="E30" s="96">
        <v>23</v>
      </c>
      <c r="F30" s="96">
        <v>84</v>
      </c>
      <c r="G30" s="98">
        <v>2.0000000000000001E-4</v>
      </c>
      <c r="H30" s="99">
        <v>0</v>
      </c>
    </row>
    <row r="31" spans="1:8" x14ac:dyDescent="0.3">
      <c r="A31" s="95"/>
      <c r="B31" s="96"/>
      <c r="C31" s="96" t="s">
        <v>26</v>
      </c>
      <c r="D31" s="96" t="s">
        <v>22</v>
      </c>
      <c r="E31" s="97">
        <v>1059</v>
      </c>
      <c r="F31" s="97">
        <v>3159</v>
      </c>
      <c r="G31" s="98">
        <v>6.3E-3</v>
      </c>
      <c r="H31" s="99">
        <v>5.9999999999999995E-4</v>
      </c>
    </row>
    <row r="32" spans="1:8" x14ac:dyDescent="0.3">
      <c r="A32" s="95"/>
      <c r="B32" s="96"/>
      <c r="C32" s="96"/>
      <c r="D32" s="96" t="s">
        <v>27</v>
      </c>
      <c r="E32" s="96">
        <v>322</v>
      </c>
      <c r="F32" s="96">
        <v>930</v>
      </c>
      <c r="G32" s="98">
        <v>1.9E-3</v>
      </c>
      <c r="H32" s="99">
        <v>2.0000000000000001E-4</v>
      </c>
    </row>
    <row r="33" spans="1:8" x14ac:dyDescent="0.3">
      <c r="A33" s="95"/>
      <c r="B33" s="96"/>
      <c r="C33" s="96"/>
      <c r="D33" s="96" t="s">
        <v>19</v>
      </c>
      <c r="E33" s="96">
        <v>108</v>
      </c>
      <c r="F33" s="96">
        <v>324</v>
      </c>
      <c r="G33" s="98">
        <v>5.9999999999999995E-4</v>
      </c>
      <c r="H33" s="99">
        <v>1E-4</v>
      </c>
    </row>
    <row r="34" spans="1:8" x14ac:dyDescent="0.3">
      <c r="A34" s="95"/>
      <c r="B34" s="96"/>
      <c r="C34" s="96"/>
      <c r="D34" s="96" t="s">
        <v>29</v>
      </c>
      <c r="E34" s="96">
        <v>22</v>
      </c>
      <c r="F34" s="96">
        <v>66</v>
      </c>
      <c r="G34" s="98">
        <v>1E-4</v>
      </c>
      <c r="H34" s="99">
        <v>0</v>
      </c>
    </row>
    <row r="35" spans="1:8" x14ac:dyDescent="0.3">
      <c r="A35" s="95"/>
      <c r="B35" s="96" t="s">
        <v>20</v>
      </c>
      <c r="C35" s="96"/>
      <c r="D35" s="96"/>
      <c r="E35" s="97">
        <v>168536</v>
      </c>
      <c r="F35" s="97">
        <v>502588</v>
      </c>
      <c r="G35" s="100">
        <v>1</v>
      </c>
      <c r="H35" s="99">
        <v>9.4899999999999998E-2</v>
      </c>
    </row>
    <row r="36" spans="1:8" x14ac:dyDescent="0.3">
      <c r="A36" s="95"/>
      <c r="B36" s="96" t="s">
        <v>21</v>
      </c>
      <c r="C36" s="96" t="s">
        <v>16</v>
      </c>
      <c r="D36" s="96" t="s">
        <v>22</v>
      </c>
      <c r="E36" s="97">
        <v>1652932</v>
      </c>
      <c r="F36" s="97">
        <v>4792814</v>
      </c>
      <c r="G36" s="96"/>
      <c r="H36" s="99">
        <v>0.90500000000000003</v>
      </c>
    </row>
    <row r="37" spans="1:8" ht="15" thickBot="1" x14ac:dyDescent="0.35">
      <c r="A37" s="101"/>
      <c r="B37" s="102" t="s">
        <v>23</v>
      </c>
      <c r="C37" s="102"/>
      <c r="D37" s="102"/>
      <c r="E37" s="103">
        <v>1821468</v>
      </c>
      <c r="F37" s="103">
        <v>5295402</v>
      </c>
      <c r="G37" s="102"/>
      <c r="H37" s="104">
        <v>1</v>
      </c>
    </row>
    <row r="39" spans="1:8" x14ac:dyDescent="0.3">
      <c r="A39" s="105" t="s">
        <v>33</v>
      </c>
    </row>
  </sheetData>
  <mergeCells count="1">
    <mergeCell ref="E5:E7"/>
  </mergeCells>
  <hyperlinks>
    <hyperlink ref="R1" location="'Table of Contents'!A1" display="Return to Table of Contents" xr:uid="{3307586F-63F9-43E6-88AE-C54EE81F6FA2}"/>
  </hyperlinks>
  <pageMargins left="0.75" right="0.75" top="1" bottom="1" header="0.5" footer="0.5"/>
  <legacy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R37"/>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69</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3435</v>
      </c>
      <c r="F8" s="97">
        <v>9586</v>
      </c>
      <c r="G8" s="98">
        <v>2.98E-2</v>
      </c>
      <c r="H8" s="99">
        <v>7.1000000000000004E-3</v>
      </c>
    </row>
    <row r="9" spans="1:18" x14ac:dyDescent="0.3">
      <c r="A9" s="95"/>
      <c r="B9" s="96"/>
      <c r="C9" s="96"/>
      <c r="D9" s="96" t="s">
        <v>35</v>
      </c>
      <c r="E9" s="96">
        <v>327</v>
      </c>
      <c r="F9" s="96">
        <v>982</v>
      </c>
      <c r="G9" s="98">
        <v>3.0999999999999999E-3</v>
      </c>
      <c r="H9" s="99">
        <v>6.9999999999999999E-4</v>
      </c>
    </row>
    <row r="10" spans="1:18" x14ac:dyDescent="0.3">
      <c r="A10" s="95"/>
      <c r="B10" s="96"/>
      <c r="C10" s="96"/>
      <c r="D10" s="96" t="s">
        <v>31</v>
      </c>
      <c r="E10" s="97">
        <v>3065</v>
      </c>
      <c r="F10" s="97">
        <v>9906</v>
      </c>
      <c r="G10" s="98">
        <v>3.0800000000000001E-2</v>
      </c>
      <c r="H10" s="99">
        <v>7.3000000000000001E-3</v>
      </c>
    </row>
    <row r="11" spans="1:18" x14ac:dyDescent="0.3">
      <c r="A11" s="95"/>
      <c r="B11" s="96"/>
      <c r="C11" s="96"/>
      <c r="D11" s="96" t="s">
        <v>30</v>
      </c>
      <c r="E11" s="96">
        <v>319</v>
      </c>
      <c r="F11" s="96">
        <v>957</v>
      </c>
      <c r="G11" s="98">
        <v>3.0000000000000001E-3</v>
      </c>
      <c r="H11" s="99">
        <v>6.9999999999999999E-4</v>
      </c>
    </row>
    <row r="12" spans="1:18" x14ac:dyDescent="0.3">
      <c r="A12" s="95"/>
      <c r="B12" s="96"/>
      <c r="C12" s="96"/>
      <c r="D12" s="96" t="s">
        <v>27</v>
      </c>
      <c r="E12" s="97">
        <v>14544</v>
      </c>
      <c r="F12" s="97">
        <v>43477</v>
      </c>
      <c r="G12" s="98">
        <v>0.13500000000000001</v>
      </c>
      <c r="H12" s="99">
        <v>3.2000000000000001E-2</v>
      </c>
    </row>
    <row r="13" spans="1:18" x14ac:dyDescent="0.3">
      <c r="A13" s="95"/>
      <c r="B13" s="96"/>
      <c r="C13" s="96"/>
      <c r="D13" s="96" t="s">
        <v>17</v>
      </c>
      <c r="E13" s="96">
        <v>289</v>
      </c>
      <c r="F13" s="96">
        <v>867</v>
      </c>
      <c r="G13" s="98">
        <v>2.7000000000000001E-3</v>
      </c>
      <c r="H13" s="99">
        <v>5.9999999999999995E-4</v>
      </c>
    </row>
    <row r="14" spans="1:18" x14ac:dyDescent="0.3">
      <c r="A14" s="95"/>
      <c r="B14" s="96"/>
      <c r="C14" s="96"/>
      <c r="D14" s="96" t="s">
        <v>28</v>
      </c>
      <c r="E14" s="97">
        <v>1075</v>
      </c>
      <c r="F14" s="97">
        <v>3128</v>
      </c>
      <c r="G14" s="98">
        <v>9.7000000000000003E-3</v>
      </c>
      <c r="H14" s="99">
        <v>2.3E-3</v>
      </c>
    </row>
    <row r="15" spans="1:18" x14ac:dyDescent="0.3">
      <c r="A15" s="95"/>
      <c r="B15" s="96"/>
      <c r="C15" s="96"/>
      <c r="D15" s="96" t="s">
        <v>29</v>
      </c>
      <c r="E15" s="96">
        <v>474</v>
      </c>
      <c r="F15" s="97">
        <v>1432</v>
      </c>
      <c r="G15" s="98">
        <v>4.4999999999999997E-3</v>
      </c>
      <c r="H15" s="99">
        <v>1.1000000000000001E-3</v>
      </c>
    </row>
    <row r="16" spans="1:18" x14ac:dyDescent="0.3">
      <c r="A16" s="95"/>
      <c r="B16" s="96"/>
      <c r="C16" s="96" t="s">
        <v>18</v>
      </c>
      <c r="D16" s="96" t="s">
        <v>22</v>
      </c>
      <c r="E16" s="97">
        <v>18570</v>
      </c>
      <c r="F16" s="97">
        <v>53749</v>
      </c>
      <c r="G16" s="98">
        <v>0.16700000000000001</v>
      </c>
      <c r="H16" s="99">
        <v>3.9600000000000003E-2</v>
      </c>
    </row>
    <row r="17" spans="1:8" x14ac:dyDescent="0.3">
      <c r="A17" s="95"/>
      <c r="B17" s="96"/>
      <c r="C17" s="96"/>
      <c r="D17" s="96" t="s">
        <v>24</v>
      </c>
      <c r="E17" s="96">
        <v>58</v>
      </c>
      <c r="F17" s="96">
        <v>143</v>
      </c>
      <c r="G17" s="98">
        <v>4.0000000000000002E-4</v>
      </c>
      <c r="H17" s="99">
        <v>1E-4</v>
      </c>
    </row>
    <row r="18" spans="1:8" x14ac:dyDescent="0.3">
      <c r="A18" s="95"/>
      <c r="B18" s="96"/>
      <c r="C18" s="96"/>
      <c r="D18" s="96" t="s">
        <v>27</v>
      </c>
      <c r="E18" s="96">
        <v>182</v>
      </c>
      <c r="F18" s="96">
        <v>532</v>
      </c>
      <c r="G18" s="98">
        <v>1.6999999999999999E-3</v>
      </c>
      <c r="H18" s="99">
        <v>4.0000000000000002E-4</v>
      </c>
    </row>
    <row r="19" spans="1:8" x14ac:dyDescent="0.3">
      <c r="A19" s="95"/>
      <c r="B19" s="96"/>
      <c r="C19" s="96"/>
      <c r="D19" s="96" t="s">
        <v>28</v>
      </c>
      <c r="E19" s="96">
        <v>18</v>
      </c>
      <c r="F19" s="96">
        <v>47</v>
      </c>
      <c r="G19" s="98">
        <v>1E-4</v>
      </c>
      <c r="H19" s="99">
        <v>0</v>
      </c>
    </row>
    <row r="20" spans="1:8" x14ac:dyDescent="0.3">
      <c r="A20" s="95"/>
      <c r="B20" s="96"/>
      <c r="C20" s="96"/>
      <c r="D20" s="96" t="s">
        <v>19</v>
      </c>
      <c r="E20" s="97">
        <v>47327</v>
      </c>
      <c r="F20" s="97">
        <v>142269</v>
      </c>
      <c r="G20" s="98">
        <v>0.443</v>
      </c>
      <c r="H20" s="99">
        <v>0.105</v>
      </c>
    </row>
    <row r="21" spans="1:8" x14ac:dyDescent="0.3">
      <c r="A21" s="95"/>
      <c r="B21" s="96"/>
      <c r="C21" s="96" t="s">
        <v>32</v>
      </c>
      <c r="D21" s="96" t="s">
        <v>22</v>
      </c>
      <c r="E21" s="96">
        <v>647</v>
      </c>
      <c r="F21" s="97">
        <v>1941</v>
      </c>
      <c r="G21" s="98">
        <v>6.0000000000000001E-3</v>
      </c>
      <c r="H21" s="99">
        <v>1.4E-3</v>
      </c>
    </row>
    <row r="22" spans="1:8" x14ac:dyDescent="0.3">
      <c r="A22" s="95"/>
      <c r="B22" s="96"/>
      <c r="C22" s="96"/>
      <c r="D22" s="96" t="s">
        <v>27</v>
      </c>
      <c r="E22" s="96">
        <v>65</v>
      </c>
      <c r="F22" s="96">
        <v>195</v>
      </c>
      <c r="G22" s="98">
        <v>5.9999999999999995E-4</v>
      </c>
      <c r="H22" s="99">
        <v>1E-4</v>
      </c>
    </row>
    <row r="23" spans="1:8" x14ac:dyDescent="0.3">
      <c r="A23" s="95"/>
      <c r="B23" s="96"/>
      <c r="C23" s="96"/>
      <c r="D23" s="96" t="s">
        <v>19</v>
      </c>
      <c r="E23" s="97">
        <v>15754</v>
      </c>
      <c r="F23" s="97">
        <v>47262</v>
      </c>
      <c r="G23" s="98">
        <v>0.14699999999999999</v>
      </c>
      <c r="H23" s="99">
        <v>3.4799999999999998E-2</v>
      </c>
    </row>
    <row r="24" spans="1:8" x14ac:dyDescent="0.3">
      <c r="A24" s="95"/>
      <c r="B24" s="96"/>
      <c r="C24" s="96"/>
      <c r="D24" s="96" t="s">
        <v>29</v>
      </c>
      <c r="E24" s="96">
        <v>19</v>
      </c>
      <c r="F24" s="96">
        <v>57</v>
      </c>
      <c r="G24" s="98">
        <v>2.0000000000000001E-4</v>
      </c>
      <c r="H24" s="99">
        <v>0</v>
      </c>
    </row>
    <row r="25" spans="1:8" x14ac:dyDescent="0.3">
      <c r="A25" s="95"/>
      <c r="B25" s="96"/>
      <c r="C25" s="96" t="s">
        <v>25</v>
      </c>
      <c r="D25" s="96" t="s">
        <v>22</v>
      </c>
      <c r="E25" s="96">
        <v>755</v>
      </c>
      <c r="F25" s="97">
        <v>2255</v>
      </c>
      <c r="G25" s="98">
        <v>7.0000000000000001E-3</v>
      </c>
      <c r="H25" s="99">
        <v>1.6999999999999999E-3</v>
      </c>
    </row>
    <row r="26" spans="1:8" x14ac:dyDescent="0.3">
      <c r="A26" s="95"/>
      <c r="B26" s="96"/>
      <c r="C26" s="96"/>
      <c r="D26" s="96" t="s">
        <v>24</v>
      </c>
      <c r="E26" s="96">
        <v>168</v>
      </c>
      <c r="F26" s="96">
        <v>504</v>
      </c>
      <c r="G26" s="98">
        <v>1.6000000000000001E-3</v>
      </c>
      <c r="H26" s="99">
        <v>4.0000000000000002E-4</v>
      </c>
    </row>
    <row r="27" spans="1:8" x14ac:dyDescent="0.3">
      <c r="A27" s="95"/>
      <c r="B27" s="96"/>
      <c r="C27" s="96"/>
      <c r="D27" s="96" t="s">
        <v>27</v>
      </c>
      <c r="E27" s="96">
        <v>243</v>
      </c>
      <c r="F27" s="96">
        <v>723</v>
      </c>
      <c r="G27" s="98">
        <v>2.3E-3</v>
      </c>
      <c r="H27" s="99">
        <v>5.0000000000000001E-4</v>
      </c>
    </row>
    <row r="28" spans="1:8" x14ac:dyDescent="0.3">
      <c r="A28" s="95"/>
      <c r="B28" s="96"/>
      <c r="C28" s="96"/>
      <c r="D28" s="96" t="s">
        <v>28</v>
      </c>
      <c r="E28" s="96">
        <v>68</v>
      </c>
      <c r="F28" s="96">
        <v>204</v>
      </c>
      <c r="G28" s="98">
        <v>5.9999999999999995E-4</v>
      </c>
      <c r="H28" s="99">
        <v>2.0000000000000001E-4</v>
      </c>
    </row>
    <row r="29" spans="1:8" x14ac:dyDescent="0.3">
      <c r="A29" s="95"/>
      <c r="B29" s="96"/>
      <c r="C29" s="96"/>
      <c r="D29" s="96" t="s">
        <v>29</v>
      </c>
      <c r="E29" s="96">
        <v>39</v>
      </c>
      <c r="F29" s="96">
        <v>117</v>
      </c>
      <c r="G29" s="98">
        <v>4.0000000000000002E-4</v>
      </c>
      <c r="H29" s="99">
        <v>1E-4</v>
      </c>
    </row>
    <row r="30" spans="1:8" x14ac:dyDescent="0.3">
      <c r="A30" s="95"/>
      <c r="B30" s="96"/>
      <c r="C30" s="96" t="s">
        <v>26</v>
      </c>
      <c r="D30" s="96" t="s">
        <v>22</v>
      </c>
      <c r="E30" s="96">
        <v>142</v>
      </c>
      <c r="F30" s="96">
        <v>422</v>
      </c>
      <c r="G30" s="98">
        <v>1.2999999999999999E-3</v>
      </c>
      <c r="H30" s="99">
        <v>2.9999999999999997E-4</v>
      </c>
    </row>
    <row r="31" spans="1:8" x14ac:dyDescent="0.3">
      <c r="A31" s="95"/>
      <c r="B31" s="96"/>
      <c r="C31" s="96"/>
      <c r="D31" s="96" t="s">
        <v>27</v>
      </c>
      <c r="E31" s="96">
        <v>128</v>
      </c>
      <c r="F31" s="96">
        <v>372</v>
      </c>
      <c r="G31" s="98">
        <v>1.1999999999999999E-3</v>
      </c>
      <c r="H31" s="99">
        <v>2.9999999999999997E-4</v>
      </c>
    </row>
    <row r="32" spans="1:8" x14ac:dyDescent="0.3">
      <c r="A32" s="95"/>
      <c r="B32" s="96"/>
      <c r="C32" s="96"/>
      <c r="D32" s="96" t="s">
        <v>19</v>
      </c>
      <c r="E32" s="96">
        <v>65</v>
      </c>
      <c r="F32" s="96">
        <v>195</v>
      </c>
      <c r="G32" s="98">
        <v>5.9999999999999995E-4</v>
      </c>
      <c r="H32" s="99">
        <v>1E-4</v>
      </c>
    </row>
    <row r="33" spans="1:8" x14ac:dyDescent="0.3">
      <c r="A33" s="95"/>
      <c r="B33" s="96" t="s">
        <v>20</v>
      </c>
      <c r="C33" s="96"/>
      <c r="D33" s="96"/>
      <c r="E33" s="97">
        <v>107776</v>
      </c>
      <c r="F33" s="97">
        <v>321321</v>
      </c>
      <c r="G33" s="100">
        <v>1</v>
      </c>
      <c r="H33" s="99">
        <v>0.23699999999999999</v>
      </c>
    </row>
    <row r="34" spans="1:8" x14ac:dyDescent="0.3">
      <c r="A34" s="95"/>
      <c r="B34" s="96" t="s">
        <v>21</v>
      </c>
      <c r="C34" s="96" t="s">
        <v>16</v>
      </c>
      <c r="D34" s="96" t="s">
        <v>22</v>
      </c>
      <c r="E34" s="97">
        <v>349856</v>
      </c>
      <c r="F34" s="97">
        <v>1035859</v>
      </c>
      <c r="G34" s="96"/>
      <c r="H34" s="99">
        <v>0.76300000000000001</v>
      </c>
    </row>
    <row r="35" spans="1:8" ht="15" thickBot="1" x14ac:dyDescent="0.35">
      <c r="A35" s="101"/>
      <c r="B35" s="102" t="s">
        <v>23</v>
      </c>
      <c r="C35" s="102"/>
      <c r="D35" s="102"/>
      <c r="E35" s="103">
        <v>457632</v>
      </c>
      <c r="F35" s="103">
        <v>1357180</v>
      </c>
      <c r="G35" s="102"/>
      <c r="H35" s="104">
        <v>1</v>
      </c>
    </row>
    <row r="37" spans="1:8" x14ac:dyDescent="0.3">
      <c r="A37" s="105" t="s">
        <v>33</v>
      </c>
    </row>
  </sheetData>
  <mergeCells count="1">
    <mergeCell ref="E5:E7"/>
  </mergeCells>
  <hyperlinks>
    <hyperlink ref="R1" location="'Table of Contents'!A1" display="Return to Table of Contents" xr:uid="{8588907B-600E-4DF9-BD7A-49C9DD649EB2}"/>
  </hyperlinks>
  <pageMargins left="0.75" right="0.75" top="1" bottom="1" header="0.5" footer="0.5"/>
  <legacy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R40"/>
  <sheetViews>
    <sheetView showGridLines="0" workbookViewId="0"/>
  </sheetViews>
  <sheetFormatPr defaultColWidth="9.109375" defaultRowHeight="14.4" x14ac:dyDescent="0.3"/>
  <cols>
    <col min="1" max="1" width="18.21875" bestFit="1" customWidth="1"/>
    <col min="2" max="2" width="13.5546875" bestFit="1" customWidth="1"/>
    <col min="3" max="3" width="21.664062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44</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6946</v>
      </c>
      <c r="F8" s="97">
        <v>19505</v>
      </c>
      <c r="G8" s="98">
        <v>3.9899999999999998E-2</v>
      </c>
      <c r="H8" s="99">
        <v>3.3E-3</v>
      </c>
    </row>
    <row r="9" spans="1:18" x14ac:dyDescent="0.3">
      <c r="A9" s="95"/>
      <c r="B9" s="96"/>
      <c r="C9" s="96"/>
      <c r="D9" s="96" t="s">
        <v>35</v>
      </c>
      <c r="E9" s="96">
        <v>215</v>
      </c>
      <c r="F9" s="96">
        <v>643</v>
      </c>
      <c r="G9" s="98">
        <v>1.2999999999999999E-3</v>
      </c>
      <c r="H9" s="99">
        <v>1E-4</v>
      </c>
    </row>
    <row r="10" spans="1:18" x14ac:dyDescent="0.3">
      <c r="A10" s="95"/>
      <c r="B10" s="96"/>
      <c r="C10" s="96"/>
      <c r="D10" s="96" t="s">
        <v>31</v>
      </c>
      <c r="E10" s="96">
        <v>297</v>
      </c>
      <c r="F10" s="97">
        <v>1088</v>
      </c>
      <c r="G10" s="98">
        <v>2.2000000000000001E-3</v>
      </c>
      <c r="H10" s="99">
        <v>2.0000000000000001E-4</v>
      </c>
    </row>
    <row r="11" spans="1:18" x14ac:dyDescent="0.3">
      <c r="A11" s="95"/>
      <c r="B11" s="96"/>
      <c r="C11" s="96"/>
      <c r="D11" s="96" t="s">
        <v>30</v>
      </c>
      <c r="E11" s="96">
        <v>450</v>
      </c>
      <c r="F11" s="97">
        <v>1350</v>
      </c>
      <c r="G11" s="98">
        <v>2.8E-3</v>
      </c>
      <c r="H11" s="99">
        <v>2.0000000000000001E-4</v>
      </c>
    </row>
    <row r="12" spans="1:18" x14ac:dyDescent="0.3">
      <c r="A12" s="95"/>
      <c r="B12" s="96"/>
      <c r="C12" s="96"/>
      <c r="D12" s="96" t="s">
        <v>27</v>
      </c>
      <c r="E12" s="97">
        <v>19844</v>
      </c>
      <c r="F12" s="97">
        <v>59413</v>
      </c>
      <c r="G12" s="98">
        <v>0.121</v>
      </c>
      <c r="H12" s="99">
        <v>1.01E-2</v>
      </c>
    </row>
    <row r="13" spans="1:18" x14ac:dyDescent="0.3">
      <c r="A13" s="95"/>
      <c r="B13" s="96"/>
      <c r="C13" s="96"/>
      <c r="D13" s="96" t="s">
        <v>17</v>
      </c>
      <c r="E13" s="96">
        <v>77</v>
      </c>
      <c r="F13" s="96">
        <v>231</v>
      </c>
      <c r="G13" s="98">
        <v>5.0000000000000001E-4</v>
      </c>
      <c r="H13" s="99">
        <v>0</v>
      </c>
    </row>
    <row r="14" spans="1:18" x14ac:dyDescent="0.3">
      <c r="A14" s="95"/>
      <c r="B14" s="96"/>
      <c r="C14" s="96"/>
      <c r="D14" s="96" t="s">
        <v>28</v>
      </c>
      <c r="E14" s="97">
        <v>6657</v>
      </c>
      <c r="F14" s="97">
        <v>18458</v>
      </c>
      <c r="G14" s="98">
        <v>3.7699999999999997E-2</v>
      </c>
      <c r="H14" s="99">
        <v>3.0999999999999999E-3</v>
      </c>
    </row>
    <row r="15" spans="1:18" x14ac:dyDescent="0.3">
      <c r="A15" s="95"/>
      <c r="B15" s="96"/>
      <c r="C15" s="96"/>
      <c r="D15" s="96" t="s">
        <v>29</v>
      </c>
      <c r="E15" s="97">
        <v>1064</v>
      </c>
      <c r="F15" s="97">
        <v>3162</v>
      </c>
      <c r="G15" s="98">
        <v>6.4999999999999997E-3</v>
      </c>
      <c r="H15" s="99">
        <v>5.0000000000000001E-4</v>
      </c>
    </row>
    <row r="16" spans="1:18" x14ac:dyDescent="0.3">
      <c r="A16" s="95"/>
      <c r="B16" s="96"/>
      <c r="C16" s="96" t="s">
        <v>18</v>
      </c>
      <c r="D16" s="96" t="s">
        <v>22</v>
      </c>
      <c r="E16" s="97">
        <v>29287</v>
      </c>
      <c r="F16" s="97">
        <v>84809</v>
      </c>
      <c r="G16" s="98">
        <v>0.17299999999999999</v>
      </c>
      <c r="H16" s="99">
        <v>1.44E-2</v>
      </c>
    </row>
    <row r="17" spans="1:8" x14ac:dyDescent="0.3">
      <c r="A17" s="95"/>
      <c r="B17" s="96"/>
      <c r="C17" s="96"/>
      <c r="D17" s="96" t="s">
        <v>24</v>
      </c>
      <c r="E17" s="96">
        <v>152</v>
      </c>
      <c r="F17" s="96">
        <v>414</v>
      </c>
      <c r="G17" s="98">
        <v>8.0000000000000004E-4</v>
      </c>
      <c r="H17" s="99">
        <v>1E-4</v>
      </c>
    </row>
    <row r="18" spans="1:8" x14ac:dyDescent="0.3">
      <c r="A18" s="95"/>
      <c r="B18" s="96"/>
      <c r="C18" s="96"/>
      <c r="D18" s="96" t="s">
        <v>31</v>
      </c>
      <c r="E18" s="96">
        <v>8</v>
      </c>
      <c r="F18" s="96">
        <v>24</v>
      </c>
      <c r="G18" s="98">
        <v>0</v>
      </c>
      <c r="H18" s="99">
        <v>0</v>
      </c>
    </row>
    <row r="19" spans="1:8" x14ac:dyDescent="0.3">
      <c r="A19" s="95"/>
      <c r="B19" s="96"/>
      <c r="C19" s="96"/>
      <c r="D19" s="96" t="s">
        <v>27</v>
      </c>
      <c r="E19" s="96">
        <v>230</v>
      </c>
      <c r="F19" s="96">
        <v>690</v>
      </c>
      <c r="G19" s="98">
        <v>1.4E-3</v>
      </c>
      <c r="H19" s="99">
        <v>1E-4</v>
      </c>
    </row>
    <row r="20" spans="1:8" x14ac:dyDescent="0.3">
      <c r="A20" s="95"/>
      <c r="B20" s="96"/>
      <c r="C20" s="96"/>
      <c r="D20" s="96" t="s">
        <v>28</v>
      </c>
      <c r="E20" s="96">
        <v>3</v>
      </c>
      <c r="F20" s="96">
        <v>9</v>
      </c>
      <c r="G20" s="98">
        <v>0</v>
      </c>
      <c r="H20" s="99">
        <v>0</v>
      </c>
    </row>
    <row r="21" spans="1:8" x14ac:dyDescent="0.3">
      <c r="A21" s="95"/>
      <c r="B21" s="96"/>
      <c r="C21" s="96"/>
      <c r="D21" s="96" t="s">
        <v>19</v>
      </c>
      <c r="E21" s="97">
        <v>84439</v>
      </c>
      <c r="F21" s="97">
        <v>252768</v>
      </c>
      <c r="G21" s="98">
        <v>0.51700000000000002</v>
      </c>
      <c r="H21" s="99">
        <v>4.2999999999999997E-2</v>
      </c>
    </row>
    <row r="22" spans="1:8" x14ac:dyDescent="0.3">
      <c r="A22" s="95"/>
      <c r="B22" s="96"/>
      <c r="C22" s="96" t="s">
        <v>32</v>
      </c>
      <c r="D22" s="96" t="s">
        <v>22</v>
      </c>
      <c r="E22" s="97">
        <v>6664</v>
      </c>
      <c r="F22" s="97">
        <v>20419</v>
      </c>
      <c r="G22" s="98">
        <v>4.1700000000000001E-2</v>
      </c>
      <c r="H22" s="99">
        <v>3.5000000000000001E-3</v>
      </c>
    </row>
    <row r="23" spans="1:8" x14ac:dyDescent="0.3">
      <c r="A23" s="95"/>
      <c r="B23" s="96"/>
      <c r="C23" s="96"/>
      <c r="D23" s="96" t="s">
        <v>27</v>
      </c>
      <c r="E23" s="96">
        <v>62</v>
      </c>
      <c r="F23" s="96">
        <v>186</v>
      </c>
      <c r="G23" s="98">
        <v>4.0000000000000002E-4</v>
      </c>
      <c r="H23" s="99">
        <v>0</v>
      </c>
    </row>
    <row r="24" spans="1:8" x14ac:dyDescent="0.3">
      <c r="A24" s="95"/>
      <c r="B24" s="96"/>
      <c r="C24" s="96"/>
      <c r="D24" s="96" t="s">
        <v>19</v>
      </c>
      <c r="E24" s="97">
        <v>3215</v>
      </c>
      <c r="F24" s="97">
        <v>9645</v>
      </c>
      <c r="G24" s="98">
        <v>1.9699999999999999E-2</v>
      </c>
      <c r="H24" s="99">
        <v>1.6000000000000001E-3</v>
      </c>
    </row>
    <row r="25" spans="1:8" x14ac:dyDescent="0.3">
      <c r="A25" s="95"/>
      <c r="B25" s="96"/>
      <c r="C25" s="96"/>
      <c r="D25" s="96" t="s">
        <v>29</v>
      </c>
      <c r="E25" s="96">
        <v>30</v>
      </c>
      <c r="F25" s="96">
        <v>90</v>
      </c>
      <c r="G25" s="98">
        <v>2.0000000000000001E-4</v>
      </c>
      <c r="H25" s="99">
        <v>0</v>
      </c>
    </row>
    <row r="26" spans="1:8" x14ac:dyDescent="0.3">
      <c r="A26" s="95"/>
      <c r="B26" s="96"/>
      <c r="C26" s="96" t="s">
        <v>25</v>
      </c>
      <c r="D26" s="96" t="s">
        <v>22</v>
      </c>
      <c r="E26" s="97">
        <v>1762</v>
      </c>
      <c r="F26" s="97">
        <v>5464</v>
      </c>
      <c r="G26" s="98">
        <v>1.12E-2</v>
      </c>
      <c r="H26" s="99">
        <v>8.9999999999999998E-4</v>
      </c>
    </row>
    <row r="27" spans="1:8" x14ac:dyDescent="0.3">
      <c r="A27" s="95"/>
      <c r="B27" s="96"/>
      <c r="C27" s="96"/>
      <c r="D27" s="96" t="s">
        <v>24</v>
      </c>
      <c r="E27" s="96">
        <v>898</v>
      </c>
      <c r="F27" s="97">
        <v>3409</v>
      </c>
      <c r="G27" s="98">
        <v>7.0000000000000001E-3</v>
      </c>
      <c r="H27" s="99">
        <v>5.9999999999999995E-4</v>
      </c>
    </row>
    <row r="28" spans="1:8" x14ac:dyDescent="0.3">
      <c r="A28" s="95"/>
      <c r="B28" s="96"/>
      <c r="C28" s="96"/>
      <c r="D28" s="96" t="s">
        <v>27</v>
      </c>
      <c r="E28" s="96">
        <v>491</v>
      </c>
      <c r="F28" s="97">
        <v>1491</v>
      </c>
      <c r="G28" s="98">
        <v>3.0000000000000001E-3</v>
      </c>
      <c r="H28" s="99">
        <v>2.9999999999999997E-4</v>
      </c>
    </row>
    <row r="29" spans="1:8" x14ac:dyDescent="0.3">
      <c r="A29" s="95"/>
      <c r="B29" s="96"/>
      <c r="C29" s="96"/>
      <c r="D29" s="96" t="s">
        <v>28</v>
      </c>
      <c r="E29" s="96">
        <v>436</v>
      </c>
      <c r="F29" s="97">
        <v>1300</v>
      </c>
      <c r="G29" s="98">
        <v>2.7000000000000001E-3</v>
      </c>
      <c r="H29" s="99">
        <v>2.0000000000000001E-4</v>
      </c>
    </row>
    <row r="30" spans="1:8" x14ac:dyDescent="0.3">
      <c r="A30" s="95"/>
      <c r="B30" s="96"/>
      <c r="C30" s="96"/>
      <c r="D30" s="96" t="s">
        <v>29</v>
      </c>
      <c r="E30" s="96">
        <v>20</v>
      </c>
      <c r="F30" s="96">
        <v>60</v>
      </c>
      <c r="G30" s="98">
        <v>1E-4</v>
      </c>
      <c r="H30" s="99">
        <v>0</v>
      </c>
    </row>
    <row r="31" spans="1:8" x14ac:dyDescent="0.3">
      <c r="A31" s="95"/>
      <c r="B31" s="96"/>
      <c r="C31" s="96" t="s">
        <v>26</v>
      </c>
      <c r="D31" s="96" t="s">
        <v>22</v>
      </c>
      <c r="E31" s="96">
        <v>897</v>
      </c>
      <c r="F31" s="97">
        <v>2691</v>
      </c>
      <c r="G31" s="98">
        <v>5.4999999999999997E-3</v>
      </c>
      <c r="H31" s="99">
        <v>5.0000000000000001E-4</v>
      </c>
    </row>
    <row r="32" spans="1:8" x14ac:dyDescent="0.3">
      <c r="A32" s="95"/>
      <c r="B32" s="96"/>
      <c r="C32" s="96"/>
      <c r="D32" s="96" t="s">
        <v>24</v>
      </c>
      <c r="E32" s="96">
        <v>8</v>
      </c>
      <c r="F32" s="96">
        <v>24</v>
      </c>
      <c r="G32" s="98">
        <v>0</v>
      </c>
      <c r="H32" s="99">
        <v>0</v>
      </c>
    </row>
    <row r="33" spans="1:8" x14ac:dyDescent="0.3">
      <c r="A33" s="95"/>
      <c r="B33" s="96"/>
      <c r="C33" s="96"/>
      <c r="D33" s="96" t="s">
        <v>27</v>
      </c>
      <c r="E33" s="96">
        <v>398</v>
      </c>
      <c r="F33" s="97">
        <v>1194</v>
      </c>
      <c r="G33" s="98">
        <v>2.3999999999999998E-3</v>
      </c>
      <c r="H33" s="99">
        <v>2.0000000000000001E-4</v>
      </c>
    </row>
    <row r="34" spans="1:8" x14ac:dyDescent="0.3">
      <c r="A34" s="95"/>
      <c r="B34" s="96"/>
      <c r="C34" s="96"/>
      <c r="D34" s="96" t="s">
        <v>19</v>
      </c>
      <c r="E34" s="96">
        <v>177</v>
      </c>
      <c r="F34" s="96">
        <v>595</v>
      </c>
      <c r="G34" s="98">
        <v>1.1999999999999999E-3</v>
      </c>
      <c r="H34" s="99">
        <v>1E-4</v>
      </c>
    </row>
    <row r="35" spans="1:8" x14ac:dyDescent="0.3">
      <c r="A35" s="95"/>
      <c r="B35" s="96"/>
      <c r="C35" s="96"/>
      <c r="D35" s="96" t="s">
        <v>29</v>
      </c>
      <c r="E35" s="96">
        <v>17</v>
      </c>
      <c r="F35" s="96">
        <v>51</v>
      </c>
      <c r="G35" s="98">
        <v>1E-4</v>
      </c>
      <c r="H35" s="99">
        <v>0</v>
      </c>
    </row>
    <row r="36" spans="1:8" x14ac:dyDescent="0.3">
      <c r="A36" s="95"/>
      <c r="B36" s="96" t="s">
        <v>20</v>
      </c>
      <c r="C36" s="96"/>
      <c r="D36" s="96"/>
      <c r="E36" s="97">
        <v>164744</v>
      </c>
      <c r="F36" s="97">
        <v>489183</v>
      </c>
      <c r="G36" s="100">
        <v>1</v>
      </c>
      <c r="H36" s="99">
        <v>8.3299999999999999E-2</v>
      </c>
    </row>
    <row r="37" spans="1:8" x14ac:dyDescent="0.3">
      <c r="A37" s="95"/>
      <c r="B37" s="96" t="s">
        <v>21</v>
      </c>
      <c r="C37" s="96" t="s">
        <v>16</v>
      </c>
      <c r="D37" s="96" t="s">
        <v>22</v>
      </c>
      <c r="E37" s="97">
        <v>1866950</v>
      </c>
      <c r="F37" s="97">
        <v>5383845</v>
      </c>
      <c r="G37" s="96"/>
      <c r="H37" s="99">
        <v>0.91700000000000004</v>
      </c>
    </row>
    <row r="38" spans="1:8" ht="15" thickBot="1" x14ac:dyDescent="0.35">
      <c r="A38" s="101"/>
      <c r="B38" s="102" t="s">
        <v>23</v>
      </c>
      <c r="C38" s="102"/>
      <c r="D38" s="102"/>
      <c r="E38" s="103">
        <v>2031694</v>
      </c>
      <c r="F38" s="103">
        <v>5873027</v>
      </c>
      <c r="G38" s="102"/>
      <c r="H38" s="104">
        <v>1</v>
      </c>
    </row>
    <row r="40" spans="1:8" x14ac:dyDescent="0.3">
      <c r="A40" s="105" t="s">
        <v>33</v>
      </c>
    </row>
  </sheetData>
  <mergeCells count="1">
    <mergeCell ref="E5:E7"/>
  </mergeCells>
  <hyperlinks>
    <hyperlink ref="R1" location="'Table of Contents'!A1" display="Return to Table of Contents" xr:uid="{EEB944A5-DC8F-46F4-875C-001C999AB347}"/>
  </hyperlinks>
  <pageMargins left="0.75" right="0.75" top="1" bottom="1" header="0.5" footer="0.5"/>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42"/>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50</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3126</v>
      </c>
      <c r="F8" s="50">
        <v>9301</v>
      </c>
      <c r="G8" s="51">
        <v>7.0599999999999996E-2</v>
      </c>
      <c r="H8" s="52">
        <v>2.0999999999999999E-3</v>
      </c>
    </row>
    <row r="9" spans="1:18" x14ac:dyDescent="0.25">
      <c r="A9" s="48"/>
      <c r="B9" s="49"/>
      <c r="C9" s="49"/>
      <c r="D9" s="49" t="s">
        <v>35</v>
      </c>
      <c r="E9" s="49">
        <v>20</v>
      </c>
      <c r="F9" s="49">
        <v>60</v>
      </c>
      <c r="G9" s="51">
        <v>5.0000000000000001E-4</v>
      </c>
      <c r="H9" s="52">
        <v>0</v>
      </c>
    </row>
    <row r="10" spans="1:18" x14ac:dyDescent="0.25">
      <c r="A10" s="48"/>
      <c r="B10" s="49"/>
      <c r="C10" s="49"/>
      <c r="D10" s="49" t="s">
        <v>31</v>
      </c>
      <c r="E10" s="49">
        <v>384</v>
      </c>
      <c r="F10" s="50">
        <v>1254</v>
      </c>
      <c r="G10" s="51">
        <v>9.4999999999999998E-3</v>
      </c>
      <c r="H10" s="52">
        <v>2.9999999999999997E-4</v>
      </c>
    </row>
    <row r="11" spans="1:18" x14ac:dyDescent="0.25">
      <c r="A11" s="48"/>
      <c r="B11" s="49"/>
      <c r="C11" s="49"/>
      <c r="D11" s="49" t="s">
        <v>30</v>
      </c>
      <c r="E11" s="49">
        <v>614</v>
      </c>
      <c r="F11" s="50">
        <v>1842</v>
      </c>
      <c r="G11" s="51">
        <v>1.4E-2</v>
      </c>
      <c r="H11" s="52">
        <v>4.0000000000000002E-4</v>
      </c>
    </row>
    <row r="12" spans="1:18" x14ac:dyDescent="0.25">
      <c r="A12" s="48"/>
      <c r="B12" s="49"/>
      <c r="C12" s="49"/>
      <c r="D12" s="49" t="s">
        <v>27</v>
      </c>
      <c r="E12" s="50">
        <v>14225</v>
      </c>
      <c r="F12" s="50">
        <v>42049</v>
      </c>
      <c r="G12" s="51">
        <v>0.31900000000000001</v>
      </c>
      <c r="H12" s="52">
        <v>9.5999999999999992E-3</v>
      </c>
    </row>
    <row r="13" spans="1:18" x14ac:dyDescent="0.25">
      <c r="A13" s="48"/>
      <c r="B13" s="49"/>
      <c r="C13" s="49"/>
      <c r="D13" s="49" t="s">
        <v>17</v>
      </c>
      <c r="E13" s="49">
        <v>798</v>
      </c>
      <c r="F13" s="50">
        <v>2290</v>
      </c>
      <c r="G13" s="51">
        <v>1.7399999999999999E-2</v>
      </c>
      <c r="H13" s="52">
        <v>5.0000000000000001E-4</v>
      </c>
    </row>
    <row r="14" spans="1:18" x14ac:dyDescent="0.25">
      <c r="A14" s="48"/>
      <c r="B14" s="49"/>
      <c r="C14" s="49"/>
      <c r="D14" s="49" t="s">
        <v>28</v>
      </c>
      <c r="E14" s="50">
        <v>2193</v>
      </c>
      <c r="F14" s="50">
        <v>6703</v>
      </c>
      <c r="G14" s="51">
        <v>5.0900000000000001E-2</v>
      </c>
      <c r="H14" s="52">
        <v>1.5E-3</v>
      </c>
    </row>
    <row r="15" spans="1:18" x14ac:dyDescent="0.25">
      <c r="A15" s="48"/>
      <c r="B15" s="49"/>
      <c r="C15" s="49"/>
      <c r="D15" s="49" t="s">
        <v>19</v>
      </c>
      <c r="E15" s="49">
        <v>390</v>
      </c>
      <c r="F15" s="50">
        <v>1145</v>
      </c>
      <c r="G15" s="51">
        <v>8.6999999999999994E-3</v>
      </c>
      <c r="H15" s="52">
        <v>2.9999999999999997E-4</v>
      </c>
    </row>
    <row r="16" spans="1:18" x14ac:dyDescent="0.25">
      <c r="A16" s="48"/>
      <c r="B16" s="49"/>
      <c r="C16" s="49"/>
      <c r="D16" s="49" t="s">
        <v>29</v>
      </c>
      <c r="E16" s="50">
        <v>1171</v>
      </c>
      <c r="F16" s="50">
        <v>3428</v>
      </c>
      <c r="G16" s="51">
        <v>2.5999999999999999E-2</v>
      </c>
      <c r="H16" s="52">
        <v>8.0000000000000004E-4</v>
      </c>
    </row>
    <row r="17" spans="1:8" x14ac:dyDescent="0.25">
      <c r="A17" s="48"/>
      <c r="B17" s="49"/>
      <c r="C17" s="49" t="s">
        <v>18</v>
      </c>
      <c r="D17" s="49" t="s">
        <v>22</v>
      </c>
      <c r="E17" s="50">
        <v>1522</v>
      </c>
      <c r="F17" s="50">
        <v>4468</v>
      </c>
      <c r="G17" s="51">
        <v>3.39E-2</v>
      </c>
      <c r="H17" s="52">
        <v>1E-3</v>
      </c>
    </row>
    <row r="18" spans="1:8" x14ac:dyDescent="0.25">
      <c r="A18" s="48"/>
      <c r="B18" s="49"/>
      <c r="C18" s="49"/>
      <c r="D18" s="49" t="s">
        <v>24</v>
      </c>
      <c r="E18" s="49">
        <v>10</v>
      </c>
      <c r="F18" s="49">
        <v>30</v>
      </c>
      <c r="G18" s="51">
        <v>2.0000000000000001E-4</v>
      </c>
      <c r="H18" s="52">
        <v>0</v>
      </c>
    </row>
    <row r="19" spans="1:8" x14ac:dyDescent="0.25">
      <c r="A19" s="48"/>
      <c r="B19" s="49"/>
      <c r="C19" s="49"/>
      <c r="D19" s="49" t="s">
        <v>27</v>
      </c>
      <c r="E19" s="49">
        <v>326</v>
      </c>
      <c r="F19" s="49">
        <v>978</v>
      </c>
      <c r="G19" s="51">
        <v>7.4000000000000003E-3</v>
      </c>
      <c r="H19" s="52">
        <v>2.0000000000000001E-4</v>
      </c>
    </row>
    <row r="20" spans="1:8" x14ac:dyDescent="0.25">
      <c r="A20" s="48"/>
      <c r="B20" s="49"/>
      <c r="C20" s="49"/>
      <c r="D20" s="49" t="s">
        <v>19</v>
      </c>
      <c r="E20" s="50">
        <v>9478</v>
      </c>
      <c r="F20" s="50">
        <v>27791</v>
      </c>
      <c r="G20" s="51">
        <v>0.21099999999999999</v>
      </c>
      <c r="H20" s="52">
        <v>6.4000000000000003E-3</v>
      </c>
    </row>
    <row r="21" spans="1:8" x14ac:dyDescent="0.25">
      <c r="A21" s="48"/>
      <c r="B21" s="49"/>
      <c r="C21" s="49" t="s">
        <v>32</v>
      </c>
      <c r="D21" s="49" t="s">
        <v>22</v>
      </c>
      <c r="E21" s="49">
        <v>419</v>
      </c>
      <c r="F21" s="50">
        <v>1215</v>
      </c>
      <c r="G21" s="51">
        <v>9.1999999999999998E-3</v>
      </c>
      <c r="H21" s="52">
        <v>2.9999999999999997E-4</v>
      </c>
    </row>
    <row r="22" spans="1:8" x14ac:dyDescent="0.25">
      <c r="A22" s="48"/>
      <c r="B22" s="49"/>
      <c r="C22" s="49"/>
      <c r="D22" s="49" t="s">
        <v>31</v>
      </c>
      <c r="E22" s="49">
        <v>12</v>
      </c>
      <c r="F22" s="49">
        <v>36</v>
      </c>
      <c r="G22" s="51">
        <v>2.9999999999999997E-4</v>
      </c>
      <c r="H22" s="52">
        <v>0</v>
      </c>
    </row>
    <row r="23" spans="1:8" x14ac:dyDescent="0.25">
      <c r="A23" s="48"/>
      <c r="B23" s="49"/>
      <c r="C23" s="49"/>
      <c r="D23" s="49" t="s">
        <v>27</v>
      </c>
      <c r="E23" s="49">
        <v>11</v>
      </c>
      <c r="F23" s="49">
        <v>33</v>
      </c>
      <c r="G23" s="51">
        <v>2.9999999999999997E-4</v>
      </c>
      <c r="H23" s="52">
        <v>0</v>
      </c>
    </row>
    <row r="24" spans="1:8" x14ac:dyDescent="0.25">
      <c r="A24" s="48"/>
      <c r="B24" s="49"/>
      <c r="C24" s="49"/>
      <c r="D24" s="49" t="s">
        <v>19</v>
      </c>
      <c r="E24" s="49">
        <v>187</v>
      </c>
      <c r="F24" s="49">
        <v>561</v>
      </c>
      <c r="G24" s="51">
        <v>4.3E-3</v>
      </c>
      <c r="H24" s="52">
        <v>1E-4</v>
      </c>
    </row>
    <row r="25" spans="1:8" x14ac:dyDescent="0.25">
      <c r="A25" s="48"/>
      <c r="B25" s="49"/>
      <c r="C25" s="49"/>
      <c r="D25" s="49" t="s">
        <v>29</v>
      </c>
      <c r="E25" s="49">
        <v>25</v>
      </c>
      <c r="F25" s="49">
        <v>75</v>
      </c>
      <c r="G25" s="51">
        <v>5.9999999999999995E-4</v>
      </c>
      <c r="H25" s="52">
        <v>0</v>
      </c>
    </row>
    <row r="26" spans="1:8" x14ac:dyDescent="0.25">
      <c r="A26" s="48"/>
      <c r="B26" s="49"/>
      <c r="C26" s="49" t="s">
        <v>25</v>
      </c>
      <c r="D26" s="49" t="s">
        <v>22</v>
      </c>
      <c r="E26" s="50">
        <v>2930</v>
      </c>
      <c r="F26" s="50">
        <v>8784</v>
      </c>
      <c r="G26" s="51">
        <v>6.6699999999999995E-2</v>
      </c>
      <c r="H26" s="52">
        <v>2E-3</v>
      </c>
    </row>
    <row r="27" spans="1:8" x14ac:dyDescent="0.25">
      <c r="A27" s="48"/>
      <c r="B27" s="49"/>
      <c r="C27" s="49"/>
      <c r="D27" s="49" t="s">
        <v>24</v>
      </c>
      <c r="E27" s="49">
        <v>67</v>
      </c>
      <c r="F27" s="49">
        <v>206</v>
      </c>
      <c r="G27" s="51">
        <v>1.6000000000000001E-3</v>
      </c>
      <c r="H27" s="52">
        <v>0</v>
      </c>
    </row>
    <row r="28" spans="1:8" x14ac:dyDescent="0.25">
      <c r="A28" s="48"/>
      <c r="B28" s="49"/>
      <c r="C28" s="49"/>
      <c r="D28" s="49" t="s">
        <v>27</v>
      </c>
      <c r="E28" s="50">
        <v>1167</v>
      </c>
      <c r="F28" s="50">
        <v>3603</v>
      </c>
      <c r="G28" s="51">
        <v>2.7300000000000001E-2</v>
      </c>
      <c r="H28" s="52">
        <v>8.0000000000000004E-4</v>
      </c>
    </row>
    <row r="29" spans="1:8" x14ac:dyDescent="0.25">
      <c r="A29" s="48"/>
      <c r="B29" s="49"/>
      <c r="C29" s="49"/>
      <c r="D29" s="49" t="s">
        <v>17</v>
      </c>
      <c r="E29" s="49">
        <v>4</v>
      </c>
      <c r="F29" s="49">
        <v>12</v>
      </c>
      <c r="G29" s="51">
        <v>1E-4</v>
      </c>
      <c r="H29" s="52">
        <v>0</v>
      </c>
    </row>
    <row r="30" spans="1:8" x14ac:dyDescent="0.25">
      <c r="A30" s="48"/>
      <c r="B30" s="49"/>
      <c r="C30" s="49"/>
      <c r="D30" s="49" t="s">
        <v>28</v>
      </c>
      <c r="E30" s="49">
        <v>131</v>
      </c>
      <c r="F30" s="49">
        <v>393</v>
      </c>
      <c r="G30" s="51">
        <v>3.0000000000000001E-3</v>
      </c>
      <c r="H30" s="52">
        <v>1E-4</v>
      </c>
    </row>
    <row r="31" spans="1:8" x14ac:dyDescent="0.25">
      <c r="A31" s="48"/>
      <c r="B31" s="49"/>
      <c r="C31" s="49"/>
      <c r="D31" s="49" t="s">
        <v>19</v>
      </c>
      <c r="E31" s="50">
        <v>1806</v>
      </c>
      <c r="F31" s="50">
        <v>5767</v>
      </c>
      <c r="G31" s="51">
        <v>4.3799999999999999E-2</v>
      </c>
      <c r="H31" s="52">
        <v>1.2999999999999999E-3</v>
      </c>
    </row>
    <row r="32" spans="1:8" x14ac:dyDescent="0.25">
      <c r="A32" s="48"/>
      <c r="B32" s="49"/>
      <c r="C32" s="49"/>
      <c r="D32" s="49" t="s">
        <v>29</v>
      </c>
      <c r="E32" s="49">
        <v>81</v>
      </c>
      <c r="F32" s="49">
        <v>243</v>
      </c>
      <c r="G32" s="51">
        <v>1.8E-3</v>
      </c>
      <c r="H32" s="52">
        <v>1E-4</v>
      </c>
    </row>
    <row r="33" spans="1:8" x14ac:dyDescent="0.25">
      <c r="A33" s="48"/>
      <c r="B33" s="49"/>
      <c r="C33" s="49" t="s">
        <v>26</v>
      </c>
      <c r="D33" s="49" t="s">
        <v>22</v>
      </c>
      <c r="E33" s="49">
        <v>82</v>
      </c>
      <c r="F33" s="49">
        <v>246</v>
      </c>
      <c r="G33" s="51">
        <v>1.9E-3</v>
      </c>
      <c r="H33" s="52">
        <v>1E-4</v>
      </c>
    </row>
    <row r="34" spans="1:8" x14ac:dyDescent="0.25">
      <c r="A34" s="48"/>
      <c r="B34" s="49"/>
      <c r="C34" s="49"/>
      <c r="D34" s="49" t="s">
        <v>27</v>
      </c>
      <c r="E34" s="49">
        <v>311</v>
      </c>
      <c r="F34" s="50">
        <v>1028</v>
      </c>
      <c r="G34" s="51">
        <v>7.7999999999999996E-3</v>
      </c>
      <c r="H34" s="52">
        <v>2.0000000000000001E-4</v>
      </c>
    </row>
    <row r="35" spans="1:8" x14ac:dyDescent="0.25">
      <c r="A35" s="48"/>
      <c r="B35" s="49"/>
      <c r="C35" s="49"/>
      <c r="D35" s="49" t="s">
        <v>17</v>
      </c>
      <c r="E35" s="49">
        <v>22</v>
      </c>
      <c r="F35" s="49">
        <v>66</v>
      </c>
      <c r="G35" s="51">
        <v>5.0000000000000001E-4</v>
      </c>
      <c r="H35" s="52">
        <v>0</v>
      </c>
    </row>
    <row r="36" spans="1:8" x14ac:dyDescent="0.25">
      <c r="A36" s="48"/>
      <c r="B36" s="49"/>
      <c r="C36" s="49"/>
      <c r="D36" s="49" t="s">
        <v>19</v>
      </c>
      <c r="E36" s="50">
        <v>2758</v>
      </c>
      <c r="F36" s="50">
        <v>8150</v>
      </c>
      <c r="G36" s="51">
        <v>6.1899999999999997E-2</v>
      </c>
      <c r="H36" s="52">
        <v>1.9E-3</v>
      </c>
    </row>
    <row r="37" spans="1:8" x14ac:dyDescent="0.25">
      <c r="A37" s="48"/>
      <c r="B37" s="49"/>
      <c r="C37" s="49"/>
      <c r="D37" s="49" t="s">
        <v>29</v>
      </c>
      <c r="E37" s="49">
        <v>1</v>
      </c>
      <c r="F37" s="49">
        <v>3</v>
      </c>
      <c r="G37" s="51">
        <v>0</v>
      </c>
      <c r="H37" s="52">
        <v>0</v>
      </c>
    </row>
    <row r="38" spans="1:8" x14ac:dyDescent="0.25">
      <c r="A38" s="48"/>
      <c r="B38" s="49" t="s">
        <v>20</v>
      </c>
      <c r="C38" s="49"/>
      <c r="D38" s="49"/>
      <c r="E38" s="50">
        <v>44271</v>
      </c>
      <c r="F38" s="50">
        <v>131760</v>
      </c>
      <c r="G38" s="53">
        <v>1</v>
      </c>
      <c r="H38" s="52">
        <v>3.0200000000000001E-2</v>
      </c>
    </row>
    <row r="39" spans="1:8" x14ac:dyDescent="0.25">
      <c r="A39" s="48"/>
      <c r="B39" s="49" t="s">
        <v>21</v>
      </c>
      <c r="C39" s="49" t="s">
        <v>16</v>
      </c>
      <c r="D39" s="49" t="s">
        <v>22</v>
      </c>
      <c r="E39" s="50">
        <v>1458249</v>
      </c>
      <c r="F39" s="50">
        <v>4233467</v>
      </c>
      <c r="G39" s="49"/>
      <c r="H39" s="52">
        <v>0.97</v>
      </c>
    </row>
    <row r="40" spans="1:8" ht="13.8" thickBot="1" x14ac:dyDescent="0.3">
      <c r="A40" s="54"/>
      <c r="B40" s="55" t="s">
        <v>23</v>
      </c>
      <c r="C40" s="55"/>
      <c r="D40" s="55"/>
      <c r="E40" s="56">
        <v>1502520</v>
      </c>
      <c r="F40" s="56">
        <v>4365226</v>
      </c>
      <c r="G40" s="55"/>
      <c r="H40" s="57">
        <v>1</v>
      </c>
    </row>
    <row r="42" spans="1:8" x14ac:dyDescent="0.25">
      <c r="A42" s="58" t="s">
        <v>33</v>
      </c>
    </row>
  </sheetData>
  <mergeCells count="1">
    <mergeCell ref="E5:E7"/>
  </mergeCells>
  <hyperlinks>
    <hyperlink ref="R1" location="'Table of Contents'!A1" display="Return to Table of Contents" xr:uid="{4A119DF9-57FC-40D2-B632-AE373E16BF86}"/>
  </hyperlinks>
  <pageMargins left="0.75" right="0.75" top="1" bottom="1" header="0.5" footer="0.5"/>
  <legacy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R39"/>
  <sheetViews>
    <sheetView showGridLines="0" workbookViewId="0"/>
  </sheetViews>
  <sheetFormatPr defaultColWidth="9.109375" defaultRowHeight="14.4" x14ac:dyDescent="0.3"/>
  <cols>
    <col min="1" max="1" width="18.21875" bestFit="1" customWidth="1"/>
    <col min="2" max="2" width="13.5546875" bestFit="1" customWidth="1"/>
    <col min="3" max="3" width="22.8867187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59</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7262</v>
      </c>
      <c r="F8" s="97">
        <v>20511</v>
      </c>
      <c r="G8" s="98">
        <v>3.5999999999999997E-2</v>
      </c>
      <c r="H8" s="99">
        <v>3.7000000000000002E-3</v>
      </c>
    </row>
    <row r="9" spans="1:18" x14ac:dyDescent="0.3">
      <c r="A9" s="95"/>
      <c r="B9" s="96"/>
      <c r="C9" s="96"/>
      <c r="D9" s="96" t="s">
        <v>35</v>
      </c>
      <c r="E9" s="96">
        <v>310</v>
      </c>
      <c r="F9" s="96">
        <v>913</v>
      </c>
      <c r="G9" s="98">
        <v>1.6000000000000001E-3</v>
      </c>
      <c r="H9" s="99">
        <v>2.0000000000000001E-4</v>
      </c>
    </row>
    <row r="10" spans="1:18" x14ac:dyDescent="0.3">
      <c r="A10" s="95"/>
      <c r="B10" s="96"/>
      <c r="C10" s="96"/>
      <c r="D10" s="96" t="s">
        <v>31</v>
      </c>
      <c r="E10" s="97">
        <v>1129</v>
      </c>
      <c r="F10" s="97">
        <v>3716</v>
      </c>
      <c r="G10" s="98">
        <v>6.4999999999999997E-3</v>
      </c>
      <c r="H10" s="99">
        <v>6.9999999999999999E-4</v>
      </c>
    </row>
    <row r="11" spans="1:18" x14ac:dyDescent="0.3">
      <c r="A11" s="95"/>
      <c r="B11" s="96"/>
      <c r="C11" s="96"/>
      <c r="D11" s="96" t="s">
        <v>30</v>
      </c>
      <c r="E11" s="96">
        <v>482</v>
      </c>
      <c r="F11" s="97">
        <v>1446</v>
      </c>
      <c r="G11" s="98">
        <v>2.5000000000000001E-3</v>
      </c>
      <c r="H11" s="99">
        <v>2.9999999999999997E-4</v>
      </c>
    </row>
    <row r="12" spans="1:18" x14ac:dyDescent="0.3">
      <c r="A12" s="95"/>
      <c r="B12" s="96"/>
      <c r="C12" s="96"/>
      <c r="D12" s="96" t="s">
        <v>27</v>
      </c>
      <c r="E12" s="97">
        <v>18164</v>
      </c>
      <c r="F12" s="97">
        <v>54425</v>
      </c>
      <c r="G12" s="98">
        <v>9.5500000000000002E-2</v>
      </c>
      <c r="H12" s="99">
        <v>9.7999999999999997E-3</v>
      </c>
    </row>
    <row r="13" spans="1:18" x14ac:dyDescent="0.3">
      <c r="A13" s="95"/>
      <c r="B13" s="96"/>
      <c r="C13" s="96"/>
      <c r="D13" s="96" t="s">
        <v>17</v>
      </c>
      <c r="E13" s="96">
        <v>46</v>
      </c>
      <c r="F13" s="96">
        <v>138</v>
      </c>
      <c r="G13" s="98">
        <v>2.0000000000000001E-4</v>
      </c>
      <c r="H13" s="99">
        <v>0</v>
      </c>
    </row>
    <row r="14" spans="1:18" x14ac:dyDescent="0.3">
      <c r="A14" s="95"/>
      <c r="B14" s="96"/>
      <c r="C14" s="96"/>
      <c r="D14" s="96" t="s">
        <v>28</v>
      </c>
      <c r="E14" s="97">
        <v>7217</v>
      </c>
      <c r="F14" s="97">
        <v>21301</v>
      </c>
      <c r="G14" s="98">
        <v>3.7400000000000003E-2</v>
      </c>
      <c r="H14" s="99">
        <v>3.8E-3</v>
      </c>
    </row>
    <row r="15" spans="1:18" x14ac:dyDescent="0.3">
      <c r="A15" s="95"/>
      <c r="B15" s="96"/>
      <c r="C15" s="96"/>
      <c r="D15" s="96" t="s">
        <v>29</v>
      </c>
      <c r="E15" s="96">
        <v>506</v>
      </c>
      <c r="F15" s="97">
        <v>1464</v>
      </c>
      <c r="G15" s="98">
        <v>2.5999999999999999E-3</v>
      </c>
      <c r="H15" s="99">
        <v>2.9999999999999997E-4</v>
      </c>
    </row>
    <row r="16" spans="1:18" x14ac:dyDescent="0.3">
      <c r="A16" s="95"/>
      <c r="B16" s="96"/>
      <c r="C16" s="96" t="s">
        <v>46</v>
      </c>
      <c r="D16" s="96" t="s">
        <v>22</v>
      </c>
      <c r="E16" s="97">
        <v>35974</v>
      </c>
      <c r="F16" s="97">
        <v>105237</v>
      </c>
      <c r="G16" s="98">
        <v>0.185</v>
      </c>
      <c r="H16" s="99">
        <v>1.9E-2</v>
      </c>
    </row>
    <row r="17" spans="1:8" x14ac:dyDescent="0.3">
      <c r="A17" s="95"/>
      <c r="B17" s="96"/>
      <c r="C17" s="96"/>
      <c r="D17" s="96" t="s">
        <v>24</v>
      </c>
      <c r="E17" s="96">
        <v>191</v>
      </c>
      <c r="F17" s="96">
        <v>539</v>
      </c>
      <c r="G17" s="98">
        <v>8.9999999999999998E-4</v>
      </c>
      <c r="H17" s="99">
        <v>1E-4</v>
      </c>
    </row>
    <row r="18" spans="1:8" x14ac:dyDescent="0.3">
      <c r="A18" s="95"/>
      <c r="B18" s="96"/>
      <c r="C18" s="96"/>
      <c r="D18" s="96" t="s">
        <v>31</v>
      </c>
      <c r="E18" s="96">
        <v>19</v>
      </c>
      <c r="F18" s="96">
        <v>57</v>
      </c>
      <c r="G18" s="98">
        <v>1E-4</v>
      </c>
      <c r="H18" s="99">
        <v>0</v>
      </c>
    </row>
    <row r="19" spans="1:8" x14ac:dyDescent="0.3">
      <c r="A19" s="95"/>
      <c r="B19" s="96"/>
      <c r="C19" s="96"/>
      <c r="D19" s="96" t="s">
        <v>27</v>
      </c>
      <c r="E19" s="96">
        <v>647</v>
      </c>
      <c r="F19" s="97">
        <v>1946</v>
      </c>
      <c r="G19" s="98">
        <v>3.3999999999999998E-3</v>
      </c>
      <c r="H19" s="99">
        <v>4.0000000000000002E-4</v>
      </c>
    </row>
    <row r="20" spans="1:8" x14ac:dyDescent="0.3">
      <c r="A20" s="95"/>
      <c r="B20" s="96"/>
      <c r="C20" s="96"/>
      <c r="D20" s="96" t="s">
        <v>19</v>
      </c>
      <c r="E20" s="97">
        <v>96409</v>
      </c>
      <c r="F20" s="97">
        <v>290511</v>
      </c>
      <c r="G20" s="98">
        <v>0.51</v>
      </c>
      <c r="H20" s="99">
        <v>5.2400000000000002E-2</v>
      </c>
    </row>
    <row r="21" spans="1:8" x14ac:dyDescent="0.3">
      <c r="A21" s="95"/>
      <c r="B21" s="96"/>
      <c r="C21" s="96" t="s">
        <v>32</v>
      </c>
      <c r="D21" s="96" t="s">
        <v>22</v>
      </c>
      <c r="E21" s="97">
        <v>6606</v>
      </c>
      <c r="F21" s="97">
        <v>20289</v>
      </c>
      <c r="G21" s="98">
        <v>3.56E-2</v>
      </c>
      <c r="H21" s="99">
        <v>3.7000000000000002E-3</v>
      </c>
    </row>
    <row r="22" spans="1:8" x14ac:dyDescent="0.3">
      <c r="A22" s="95"/>
      <c r="B22" s="96"/>
      <c r="C22" s="96"/>
      <c r="D22" s="96" t="s">
        <v>27</v>
      </c>
      <c r="E22" s="96">
        <v>28</v>
      </c>
      <c r="F22" s="96">
        <v>84</v>
      </c>
      <c r="G22" s="98">
        <v>1E-4</v>
      </c>
      <c r="H22" s="99">
        <v>0</v>
      </c>
    </row>
    <row r="23" spans="1:8" x14ac:dyDescent="0.3">
      <c r="A23" s="95"/>
      <c r="B23" s="96"/>
      <c r="C23" s="96"/>
      <c r="D23" s="96" t="s">
        <v>19</v>
      </c>
      <c r="E23" s="97">
        <v>9802</v>
      </c>
      <c r="F23" s="97">
        <v>29970</v>
      </c>
      <c r="G23" s="98">
        <v>5.2600000000000001E-2</v>
      </c>
      <c r="H23" s="99">
        <v>5.4000000000000003E-3</v>
      </c>
    </row>
    <row r="24" spans="1:8" x14ac:dyDescent="0.3">
      <c r="A24" s="95"/>
      <c r="B24" s="96"/>
      <c r="C24" s="96"/>
      <c r="D24" s="96" t="s">
        <v>29</v>
      </c>
      <c r="E24" s="96">
        <v>12</v>
      </c>
      <c r="F24" s="96">
        <v>36</v>
      </c>
      <c r="G24" s="98">
        <v>1E-4</v>
      </c>
      <c r="H24" s="99">
        <v>0</v>
      </c>
    </row>
    <row r="25" spans="1:8" x14ac:dyDescent="0.3">
      <c r="A25" s="95"/>
      <c r="B25" s="96"/>
      <c r="C25" s="96" t="s">
        <v>25</v>
      </c>
      <c r="D25" s="96" t="s">
        <v>22</v>
      </c>
      <c r="E25" s="97">
        <v>1863</v>
      </c>
      <c r="F25" s="97">
        <v>5686</v>
      </c>
      <c r="G25" s="98">
        <v>0.01</v>
      </c>
      <c r="H25" s="99">
        <v>1E-3</v>
      </c>
    </row>
    <row r="26" spans="1:8" x14ac:dyDescent="0.3">
      <c r="A26" s="95"/>
      <c r="B26" s="96"/>
      <c r="C26" s="96"/>
      <c r="D26" s="96" t="s">
        <v>24</v>
      </c>
      <c r="E26" s="96">
        <v>667</v>
      </c>
      <c r="F26" s="97">
        <v>2566</v>
      </c>
      <c r="G26" s="98">
        <v>4.4999999999999997E-3</v>
      </c>
      <c r="H26" s="99">
        <v>5.0000000000000001E-4</v>
      </c>
    </row>
    <row r="27" spans="1:8" x14ac:dyDescent="0.3">
      <c r="A27" s="95"/>
      <c r="B27" s="96"/>
      <c r="C27" s="96"/>
      <c r="D27" s="96" t="s">
        <v>27</v>
      </c>
      <c r="E27" s="96">
        <v>609</v>
      </c>
      <c r="F27" s="97">
        <v>1823</v>
      </c>
      <c r="G27" s="98">
        <v>3.2000000000000002E-3</v>
      </c>
      <c r="H27" s="99">
        <v>2.9999999999999997E-4</v>
      </c>
    </row>
    <row r="28" spans="1:8" x14ac:dyDescent="0.3">
      <c r="A28" s="95"/>
      <c r="B28" s="96"/>
      <c r="C28" s="96"/>
      <c r="D28" s="96" t="s">
        <v>17</v>
      </c>
      <c r="E28" s="96">
        <v>32</v>
      </c>
      <c r="F28" s="96">
        <v>96</v>
      </c>
      <c r="G28" s="98">
        <v>2.0000000000000001E-4</v>
      </c>
      <c r="H28" s="99">
        <v>0</v>
      </c>
    </row>
    <row r="29" spans="1:8" x14ac:dyDescent="0.3">
      <c r="A29" s="95"/>
      <c r="B29" s="96"/>
      <c r="C29" s="96"/>
      <c r="D29" s="96" t="s">
        <v>28</v>
      </c>
      <c r="E29" s="96">
        <v>548</v>
      </c>
      <c r="F29" s="97">
        <v>1653</v>
      </c>
      <c r="G29" s="98">
        <v>2.8999999999999998E-3</v>
      </c>
      <c r="H29" s="99">
        <v>2.9999999999999997E-4</v>
      </c>
    </row>
    <row r="30" spans="1:8" x14ac:dyDescent="0.3">
      <c r="A30" s="95"/>
      <c r="B30" s="96"/>
      <c r="C30" s="96"/>
      <c r="D30" s="96" t="s">
        <v>29</v>
      </c>
      <c r="E30" s="96">
        <v>4</v>
      </c>
      <c r="F30" s="96">
        <v>12</v>
      </c>
      <c r="G30" s="98">
        <v>0</v>
      </c>
      <c r="H30" s="99">
        <v>0</v>
      </c>
    </row>
    <row r="31" spans="1:8" x14ac:dyDescent="0.3">
      <c r="A31" s="95"/>
      <c r="B31" s="96"/>
      <c r="C31" s="96" t="s">
        <v>26</v>
      </c>
      <c r="D31" s="96" t="s">
        <v>22</v>
      </c>
      <c r="E31" s="97">
        <v>1159</v>
      </c>
      <c r="F31" s="97">
        <v>3475</v>
      </c>
      <c r="G31" s="98">
        <v>6.1000000000000004E-3</v>
      </c>
      <c r="H31" s="99">
        <v>5.9999999999999995E-4</v>
      </c>
    </row>
    <row r="32" spans="1:8" x14ac:dyDescent="0.3">
      <c r="A32" s="95"/>
      <c r="B32" s="96"/>
      <c r="C32" s="96"/>
      <c r="D32" s="96" t="s">
        <v>27</v>
      </c>
      <c r="E32" s="96">
        <v>557</v>
      </c>
      <c r="F32" s="97">
        <v>1749</v>
      </c>
      <c r="G32" s="98">
        <v>3.0999999999999999E-3</v>
      </c>
      <c r="H32" s="99">
        <v>2.9999999999999997E-4</v>
      </c>
    </row>
    <row r="33" spans="1:8" x14ac:dyDescent="0.3">
      <c r="A33" s="95"/>
      <c r="B33" s="96"/>
      <c r="C33" s="96"/>
      <c r="D33" s="96" t="s">
        <v>19</v>
      </c>
      <c r="E33" s="96">
        <v>62</v>
      </c>
      <c r="F33" s="96">
        <v>186</v>
      </c>
      <c r="G33" s="98">
        <v>2.9999999999999997E-4</v>
      </c>
      <c r="H33" s="99">
        <v>0</v>
      </c>
    </row>
    <row r="34" spans="1:8" x14ac:dyDescent="0.3">
      <c r="A34" s="95"/>
      <c r="B34" s="96"/>
      <c r="C34" s="96"/>
      <c r="D34" s="96" t="s">
        <v>29</v>
      </c>
      <c r="E34" s="96">
        <v>9</v>
      </c>
      <c r="F34" s="96">
        <v>27</v>
      </c>
      <c r="G34" s="98">
        <v>0</v>
      </c>
      <c r="H34" s="99">
        <v>0</v>
      </c>
    </row>
    <row r="35" spans="1:8" x14ac:dyDescent="0.3">
      <c r="A35" s="95"/>
      <c r="B35" s="96" t="s">
        <v>20</v>
      </c>
      <c r="C35" s="96"/>
      <c r="D35" s="96"/>
      <c r="E35" s="97">
        <v>190314</v>
      </c>
      <c r="F35" s="97">
        <v>569856</v>
      </c>
      <c r="G35" s="100">
        <v>1</v>
      </c>
      <c r="H35" s="99">
        <v>0.10299999999999999</v>
      </c>
    </row>
    <row r="36" spans="1:8" x14ac:dyDescent="0.3">
      <c r="A36" s="95"/>
      <c r="B36" s="96" t="s">
        <v>21</v>
      </c>
      <c r="C36" s="96" t="s">
        <v>16</v>
      </c>
      <c r="D36" s="96" t="s">
        <v>22</v>
      </c>
      <c r="E36" s="97">
        <v>1717071</v>
      </c>
      <c r="F36" s="97">
        <v>4972373</v>
      </c>
      <c r="G36" s="96"/>
      <c r="H36" s="99">
        <v>0.89700000000000002</v>
      </c>
    </row>
    <row r="37" spans="1:8" ht="15" thickBot="1" x14ac:dyDescent="0.35">
      <c r="A37" s="101"/>
      <c r="B37" s="102" t="s">
        <v>23</v>
      </c>
      <c r="C37" s="102"/>
      <c r="D37" s="102"/>
      <c r="E37" s="103">
        <v>1907385</v>
      </c>
      <c r="F37" s="103">
        <v>5542228</v>
      </c>
      <c r="G37" s="102"/>
      <c r="H37" s="104">
        <v>1</v>
      </c>
    </row>
    <row r="39" spans="1:8" x14ac:dyDescent="0.3">
      <c r="A39" s="105" t="s">
        <v>33</v>
      </c>
    </row>
  </sheetData>
  <mergeCells count="1">
    <mergeCell ref="E5:E7"/>
  </mergeCells>
  <hyperlinks>
    <hyperlink ref="R1" location="'Table of Contents'!A1" display="Return to Table of Contents" xr:uid="{02E56AF1-427D-4829-892D-9376824C661A}"/>
  </hyperlinks>
  <pageMargins left="0.75" right="0.75" top="1" bottom="1" header="0.5" footer="0.5"/>
  <legacy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R37"/>
  <sheetViews>
    <sheetView showGridLines="0" workbookViewId="0"/>
  </sheetViews>
  <sheetFormatPr defaultColWidth="9.109375" defaultRowHeight="14.4" x14ac:dyDescent="0.3"/>
  <cols>
    <col min="1" max="1" width="18.21875" bestFit="1" customWidth="1"/>
    <col min="2" max="2" width="13.5546875" bestFit="1" customWidth="1"/>
    <col min="3" max="3" width="22.8867187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70</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3396</v>
      </c>
      <c r="F8" s="97">
        <v>9646</v>
      </c>
      <c r="G8" s="98">
        <v>2.52E-2</v>
      </c>
      <c r="H8" s="99">
        <v>6.4999999999999997E-3</v>
      </c>
    </row>
    <row r="9" spans="1:18" x14ac:dyDescent="0.3">
      <c r="A9" s="95"/>
      <c r="B9" s="96"/>
      <c r="C9" s="96"/>
      <c r="D9" s="96" t="s">
        <v>35</v>
      </c>
      <c r="E9" s="96">
        <v>389</v>
      </c>
      <c r="F9" s="97">
        <v>1119</v>
      </c>
      <c r="G9" s="98">
        <v>2.8999999999999998E-3</v>
      </c>
      <c r="H9" s="99">
        <v>8.0000000000000004E-4</v>
      </c>
    </row>
    <row r="10" spans="1:18" x14ac:dyDescent="0.3">
      <c r="A10" s="95"/>
      <c r="B10" s="96"/>
      <c r="C10" s="96"/>
      <c r="D10" s="96" t="s">
        <v>31</v>
      </c>
      <c r="E10" s="97">
        <v>4208</v>
      </c>
      <c r="F10" s="97">
        <v>13367</v>
      </c>
      <c r="G10" s="98">
        <v>3.49E-2</v>
      </c>
      <c r="H10" s="99">
        <v>8.9999999999999993E-3</v>
      </c>
    </row>
    <row r="11" spans="1:18" x14ac:dyDescent="0.3">
      <c r="A11" s="95"/>
      <c r="B11" s="96"/>
      <c r="C11" s="96"/>
      <c r="D11" s="96" t="s">
        <v>30</v>
      </c>
      <c r="E11" s="96">
        <v>279</v>
      </c>
      <c r="F11" s="96">
        <v>837</v>
      </c>
      <c r="G11" s="98">
        <v>2.2000000000000001E-3</v>
      </c>
      <c r="H11" s="99">
        <v>5.9999999999999995E-4</v>
      </c>
    </row>
    <row r="12" spans="1:18" x14ac:dyDescent="0.3">
      <c r="A12" s="95"/>
      <c r="B12" s="96"/>
      <c r="C12" s="96"/>
      <c r="D12" s="96" t="s">
        <v>27</v>
      </c>
      <c r="E12" s="97">
        <v>7234</v>
      </c>
      <c r="F12" s="97">
        <v>21697</v>
      </c>
      <c r="G12" s="98">
        <v>5.6599999999999998E-2</v>
      </c>
      <c r="H12" s="99">
        <v>1.46E-2</v>
      </c>
    </row>
    <row r="13" spans="1:18" x14ac:dyDescent="0.3">
      <c r="A13" s="95"/>
      <c r="B13" s="96"/>
      <c r="C13" s="96"/>
      <c r="D13" s="96" t="s">
        <v>17</v>
      </c>
      <c r="E13" s="96">
        <v>43</v>
      </c>
      <c r="F13" s="96">
        <v>129</v>
      </c>
      <c r="G13" s="98">
        <v>2.9999999999999997E-4</v>
      </c>
      <c r="H13" s="99">
        <v>1E-4</v>
      </c>
    </row>
    <row r="14" spans="1:18" x14ac:dyDescent="0.3">
      <c r="A14" s="95"/>
      <c r="B14" s="96"/>
      <c r="C14" s="96"/>
      <c r="D14" s="96" t="s">
        <v>28</v>
      </c>
      <c r="E14" s="97">
        <v>1248</v>
      </c>
      <c r="F14" s="97">
        <v>3561</v>
      </c>
      <c r="G14" s="98">
        <v>9.2999999999999992E-3</v>
      </c>
      <c r="H14" s="99">
        <v>2.3999999999999998E-3</v>
      </c>
    </row>
    <row r="15" spans="1:18" x14ac:dyDescent="0.3">
      <c r="A15" s="95"/>
      <c r="B15" s="96"/>
      <c r="C15" s="96"/>
      <c r="D15" s="96" t="s">
        <v>29</v>
      </c>
      <c r="E15" s="96">
        <v>516</v>
      </c>
      <c r="F15" s="97">
        <v>1522</v>
      </c>
      <c r="G15" s="98">
        <v>4.0000000000000001E-3</v>
      </c>
      <c r="H15" s="99">
        <v>1E-3</v>
      </c>
    </row>
    <row r="16" spans="1:18" x14ac:dyDescent="0.3">
      <c r="A16" s="95"/>
      <c r="B16" s="96"/>
      <c r="C16" s="96" t="s">
        <v>46</v>
      </c>
      <c r="D16" s="96" t="s">
        <v>22</v>
      </c>
      <c r="E16" s="97">
        <v>25973</v>
      </c>
      <c r="F16" s="97">
        <v>76620</v>
      </c>
      <c r="G16" s="98">
        <v>0.2</v>
      </c>
      <c r="H16" s="99">
        <v>5.1700000000000003E-2</v>
      </c>
    </row>
    <row r="17" spans="1:8" x14ac:dyDescent="0.3">
      <c r="A17" s="95"/>
      <c r="B17" s="96"/>
      <c r="C17" s="96"/>
      <c r="D17" s="96" t="s">
        <v>24</v>
      </c>
      <c r="E17" s="96">
        <v>192</v>
      </c>
      <c r="F17" s="96">
        <v>576</v>
      </c>
      <c r="G17" s="98">
        <v>1.5E-3</v>
      </c>
      <c r="H17" s="99">
        <v>4.0000000000000002E-4</v>
      </c>
    </row>
    <row r="18" spans="1:8" x14ac:dyDescent="0.3">
      <c r="A18" s="95"/>
      <c r="B18" s="96"/>
      <c r="C18" s="96"/>
      <c r="D18" s="96" t="s">
        <v>27</v>
      </c>
      <c r="E18" s="96">
        <v>501</v>
      </c>
      <c r="F18" s="97">
        <v>1503</v>
      </c>
      <c r="G18" s="98">
        <v>3.8999999999999998E-3</v>
      </c>
      <c r="H18" s="99">
        <v>1E-3</v>
      </c>
    </row>
    <row r="19" spans="1:8" x14ac:dyDescent="0.3">
      <c r="A19" s="95"/>
      <c r="B19" s="96"/>
      <c r="C19" s="96"/>
      <c r="D19" s="96" t="s">
        <v>19</v>
      </c>
      <c r="E19" s="97">
        <v>72059</v>
      </c>
      <c r="F19" s="97">
        <v>219699</v>
      </c>
      <c r="G19" s="98">
        <v>0.57299999999999995</v>
      </c>
      <c r="H19" s="99">
        <v>0.14799999999999999</v>
      </c>
    </row>
    <row r="20" spans="1:8" x14ac:dyDescent="0.3">
      <c r="A20" s="95"/>
      <c r="B20" s="96"/>
      <c r="C20" s="96" t="s">
        <v>32</v>
      </c>
      <c r="D20" s="96" t="s">
        <v>22</v>
      </c>
      <c r="E20" s="97">
        <v>1063</v>
      </c>
      <c r="F20" s="97">
        <v>3189</v>
      </c>
      <c r="G20" s="98">
        <v>8.3000000000000001E-3</v>
      </c>
      <c r="H20" s="99">
        <v>2.2000000000000001E-3</v>
      </c>
    </row>
    <row r="21" spans="1:8" x14ac:dyDescent="0.3">
      <c r="A21" s="95"/>
      <c r="B21" s="96"/>
      <c r="C21" s="96"/>
      <c r="D21" s="96" t="s">
        <v>27</v>
      </c>
      <c r="E21" s="96">
        <v>105</v>
      </c>
      <c r="F21" s="96">
        <v>315</v>
      </c>
      <c r="G21" s="98">
        <v>8.0000000000000004E-4</v>
      </c>
      <c r="H21" s="99">
        <v>2.0000000000000001E-4</v>
      </c>
    </row>
    <row r="22" spans="1:8" x14ac:dyDescent="0.3">
      <c r="A22" s="95"/>
      <c r="B22" s="96"/>
      <c r="C22" s="96"/>
      <c r="D22" s="96" t="s">
        <v>28</v>
      </c>
      <c r="E22" s="96">
        <v>6</v>
      </c>
      <c r="F22" s="96">
        <v>18</v>
      </c>
      <c r="G22" s="98">
        <v>0</v>
      </c>
      <c r="H22" s="99">
        <v>0</v>
      </c>
    </row>
    <row r="23" spans="1:8" x14ac:dyDescent="0.3">
      <c r="A23" s="95"/>
      <c r="B23" s="96"/>
      <c r="C23" s="96"/>
      <c r="D23" s="96" t="s">
        <v>19</v>
      </c>
      <c r="E23" s="97">
        <v>7635</v>
      </c>
      <c r="F23" s="97">
        <v>22955</v>
      </c>
      <c r="G23" s="98">
        <v>5.9900000000000002E-2</v>
      </c>
      <c r="H23" s="99">
        <v>1.55E-2</v>
      </c>
    </row>
    <row r="24" spans="1:8" x14ac:dyDescent="0.3">
      <c r="A24" s="95"/>
      <c r="B24" s="96"/>
      <c r="C24" s="96" t="s">
        <v>25</v>
      </c>
      <c r="D24" s="96" t="s">
        <v>22</v>
      </c>
      <c r="E24" s="96">
        <v>787</v>
      </c>
      <c r="F24" s="97">
        <v>2361</v>
      </c>
      <c r="G24" s="98">
        <v>6.1999999999999998E-3</v>
      </c>
      <c r="H24" s="99">
        <v>1.6000000000000001E-3</v>
      </c>
    </row>
    <row r="25" spans="1:8" x14ac:dyDescent="0.3">
      <c r="A25" s="95"/>
      <c r="B25" s="96"/>
      <c r="C25" s="96"/>
      <c r="D25" s="96" t="s">
        <v>24</v>
      </c>
      <c r="E25" s="96">
        <v>183</v>
      </c>
      <c r="F25" s="96">
        <v>527</v>
      </c>
      <c r="G25" s="98">
        <v>1.4E-3</v>
      </c>
      <c r="H25" s="99">
        <v>4.0000000000000002E-4</v>
      </c>
    </row>
    <row r="26" spans="1:8" x14ac:dyDescent="0.3">
      <c r="A26" s="95"/>
      <c r="B26" s="96"/>
      <c r="C26" s="96"/>
      <c r="D26" s="96" t="s">
        <v>27</v>
      </c>
      <c r="E26" s="96">
        <v>187</v>
      </c>
      <c r="F26" s="96">
        <v>553</v>
      </c>
      <c r="G26" s="98">
        <v>1.4E-3</v>
      </c>
      <c r="H26" s="99">
        <v>4.0000000000000002E-4</v>
      </c>
    </row>
    <row r="27" spans="1:8" x14ac:dyDescent="0.3">
      <c r="A27" s="95"/>
      <c r="B27" s="96"/>
      <c r="C27" s="96"/>
      <c r="D27" s="96" t="s">
        <v>17</v>
      </c>
      <c r="E27" s="96">
        <v>22</v>
      </c>
      <c r="F27" s="96">
        <v>66</v>
      </c>
      <c r="G27" s="98">
        <v>2.0000000000000001E-4</v>
      </c>
      <c r="H27" s="99">
        <v>0</v>
      </c>
    </row>
    <row r="28" spans="1:8" x14ac:dyDescent="0.3">
      <c r="A28" s="95"/>
      <c r="B28" s="96"/>
      <c r="C28" s="96"/>
      <c r="D28" s="96" t="s">
        <v>28</v>
      </c>
      <c r="E28" s="96">
        <v>89</v>
      </c>
      <c r="F28" s="96">
        <v>282</v>
      </c>
      <c r="G28" s="98">
        <v>6.9999999999999999E-4</v>
      </c>
      <c r="H28" s="99">
        <v>2.0000000000000001E-4</v>
      </c>
    </row>
    <row r="29" spans="1:8" x14ac:dyDescent="0.3">
      <c r="A29" s="95"/>
      <c r="B29" s="96"/>
      <c r="C29" s="96"/>
      <c r="D29" s="96" t="s">
        <v>29</v>
      </c>
      <c r="E29" s="96">
        <v>18</v>
      </c>
      <c r="F29" s="96">
        <v>54</v>
      </c>
      <c r="G29" s="98">
        <v>1E-4</v>
      </c>
      <c r="H29" s="99">
        <v>0</v>
      </c>
    </row>
    <row r="30" spans="1:8" x14ac:dyDescent="0.3">
      <c r="A30" s="95"/>
      <c r="B30" s="96"/>
      <c r="C30" s="96" t="s">
        <v>26</v>
      </c>
      <c r="D30" s="96" t="s">
        <v>22</v>
      </c>
      <c r="E30" s="96">
        <v>462</v>
      </c>
      <c r="F30" s="97">
        <v>1386</v>
      </c>
      <c r="G30" s="98">
        <v>3.5999999999999999E-3</v>
      </c>
      <c r="H30" s="99">
        <v>8.9999999999999998E-4</v>
      </c>
    </row>
    <row r="31" spans="1:8" x14ac:dyDescent="0.3">
      <c r="A31" s="95"/>
      <c r="B31" s="96"/>
      <c r="C31" s="96"/>
      <c r="D31" s="96" t="s">
        <v>27</v>
      </c>
      <c r="E31" s="96">
        <v>386</v>
      </c>
      <c r="F31" s="97">
        <v>1227</v>
      </c>
      <c r="G31" s="98">
        <v>3.2000000000000002E-3</v>
      </c>
      <c r="H31" s="99">
        <v>8.0000000000000004E-4</v>
      </c>
    </row>
    <row r="32" spans="1:8" x14ac:dyDescent="0.3">
      <c r="A32" s="95"/>
      <c r="B32" s="96"/>
      <c r="C32" s="96"/>
      <c r="D32" s="96" t="s">
        <v>19</v>
      </c>
      <c r="E32" s="96">
        <v>16</v>
      </c>
      <c r="F32" s="96">
        <v>48</v>
      </c>
      <c r="G32" s="98">
        <v>1E-4</v>
      </c>
      <c r="H32" s="99">
        <v>0</v>
      </c>
    </row>
    <row r="33" spans="1:8" x14ac:dyDescent="0.3">
      <c r="A33" s="95"/>
      <c r="B33" s="96" t="s">
        <v>20</v>
      </c>
      <c r="C33" s="96"/>
      <c r="D33" s="96"/>
      <c r="E33" s="97">
        <v>126997</v>
      </c>
      <c r="F33" s="97">
        <v>383257</v>
      </c>
      <c r="G33" s="100">
        <v>1</v>
      </c>
      <c r="H33" s="99">
        <v>0.25900000000000001</v>
      </c>
    </row>
    <row r="34" spans="1:8" x14ac:dyDescent="0.3">
      <c r="A34" s="95"/>
      <c r="B34" s="96" t="s">
        <v>21</v>
      </c>
      <c r="C34" s="96" t="s">
        <v>16</v>
      </c>
      <c r="D34" s="96" t="s">
        <v>22</v>
      </c>
      <c r="E34" s="97">
        <v>370894</v>
      </c>
      <c r="F34" s="97">
        <v>1099102</v>
      </c>
      <c r="G34" s="96"/>
      <c r="H34" s="99">
        <v>0.74099999999999999</v>
      </c>
    </row>
    <row r="35" spans="1:8" ht="15" thickBot="1" x14ac:dyDescent="0.35">
      <c r="A35" s="101"/>
      <c r="B35" s="102" t="s">
        <v>23</v>
      </c>
      <c r="C35" s="102"/>
      <c r="D35" s="102"/>
      <c r="E35" s="103">
        <v>497891</v>
      </c>
      <c r="F35" s="103">
        <v>1482359</v>
      </c>
      <c r="G35" s="102"/>
      <c r="H35" s="104">
        <v>1</v>
      </c>
    </row>
    <row r="37" spans="1:8" x14ac:dyDescent="0.3">
      <c r="A37" s="105" t="s">
        <v>33</v>
      </c>
    </row>
  </sheetData>
  <mergeCells count="1">
    <mergeCell ref="E5:E7"/>
  </mergeCells>
  <hyperlinks>
    <hyperlink ref="R1" location="'Table of Contents'!A1" display="Return to Table of Contents" xr:uid="{9DA41E3D-0E46-4A9A-BC68-E6B91872F495}"/>
  </hyperlinks>
  <pageMargins left="0.75" right="0.75" top="1" bottom="1" header="0.5" footer="0.5"/>
  <legacy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R42"/>
  <sheetViews>
    <sheetView showGridLines="0" workbookViewId="0"/>
  </sheetViews>
  <sheetFormatPr defaultColWidth="9.109375" defaultRowHeight="14.4" x14ac:dyDescent="0.3"/>
  <cols>
    <col min="1" max="1" width="18.21875" bestFit="1" customWidth="1"/>
    <col min="2" max="2" width="13.5546875" bestFit="1" customWidth="1"/>
    <col min="3" max="3" width="22.8867187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47</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8651</v>
      </c>
      <c r="F8" s="97">
        <v>24463</v>
      </c>
      <c r="G8" s="98">
        <v>3.85E-2</v>
      </c>
      <c r="H8" s="99">
        <v>4.0000000000000001E-3</v>
      </c>
    </row>
    <row r="9" spans="1:18" x14ac:dyDescent="0.3">
      <c r="A9" s="95"/>
      <c r="B9" s="96"/>
      <c r="C9" s="96"/>
      <c r="D9" s="96" t="s">
        <v>35</v>
      </c>
      <c r="E9" s="96">
        <v>270</v>
      </c>
      <c r="F9" s="96">
        <v>810</v>
      </c>
      <c r="G9" s="98">
        <v>1.2999999999999999E-3</v>
      </c>
      <c r="H9" s="99">
        <v>1E-4</v>
      </c>
    </row>
    <row r="10" spans="1:18" x14ac:dyDescent="0.3">
      <c r="A10" s="95"/>
      <c r="B10" s="96"/>
      <c r="C10" s="96"/>
      <c r="D10" s="96" t="s">
        <v>31</v>
      </c>
      <c r="E10" s="96">
        <v>574</v>
      </c>
      <c r="F10" s="97">
        <v>2114</v>
      </c>
      <c r="G10" s="98">
        <v>3.3E-3</v>
      </c>
      <c r="H10" s="99">
        <v>2.9999999999999997E-4</v>
      </c>
    </row>
    <row r="11" spans="1:18" x14ac:dyDescent="0.3">
      <c r="A11" s="95"/>
      <c r="B11" s="96"/>
      <c r="C11" s="96"/>
      <c r="D11" s="96" t="s">
        <v>30</v>
      </c>
      <c r="E11" s="96">
        <v>392</v>
      </c>
      <c r="F11" s="97">
        <v>1176</v>
      </c>
      <c r="G11" s="98">
        <v>1.9E-3</v>
      </c>
      <c r="H11" s="99">
        <v>2.0000000000000001E-4</v>
      </c>
    </row>
    <row r="12" spans="1:18" x14ac:dyDescent="0.3">
      <c r="A12" s="95"/>
      <c r="B12" s="96"/>
      <c r="C12" s="96"/>
      <c r="D12" s="96" t="s">
        <v>27</v>
      </c>
      <c r="E12" s="97">
        <v>21608</v>
      </c>
      <c r="F12" s="97">
        <v>64239</v>
      </c>
      <c r="G12" s="98">
        <v>0.10100000000000001</v>
      </c>
      <c r="H12" s="99">
        <v>1.0500000000000001E-2</v>
      </c>
    </row>
    <row r="13" spans="1:18" x14ac:dyDescent="0.3">
      <c r="A13" s="95"/>
      <c r="B13" s="96"/>
      <c r="C13" s="96"/>
      <c r="D13" s="96" t="s">
        <v>17</v>
      </c>
      <c r="E13" s="96">
        <v>539</v>
      </c>
      <c r="F13" s="97">
        <v>1617</v>
      </c>
      <c r="G13" s="98">
        <v>2.5000000000000001E-3</v>
      </c>
      <c r="H13" s="99">
        <v>2.9999999999999997E-4</v>
      </c>
    </row>
    <row r="14" spans="1:18" x14ac:dyDescent="0.3">
      <c r="A14" s="95"/>
      <c r="B14" s="96"/>
      <c r="C14" s="96"/>
      <c r="D14" s="96" t="s">
        <v>28</v>
      </c>
      <c r="E14" s="97">
        <v>6265</v>
      </c>
      <c r="F14" s="97">
        <v>19537</v>
      </c>
      <c r="G14" s="98">
        <v>3.0700000000000002E-2</v>
      </c>
      <c r="H14" s="99">
        <v>3.2000000000000002E-3</v>
      </c>
    </row>
    <row r="15" spans="1:18" x14ac:dyDescent="0.3">
      <c r="A15" s="95"/>
      <c r="B15" s="96"/>
      <c r="C15" s="96"/>
      <c r="D15" s="96" t="s">
        <v>29</v>
      </c>
      <c r="E15" s="96">
        <v>449</v>
      </c>
      <c r="F15" s="97">
        <v>1347</v>
      </c>
      <c r="G15" s="98">
        <v>2.0999999999999999E-3</v>
      </c>
      <c r="H15" s="99">
        <v>2.0000000000000001E-4</v>
      </c>
    </row>
    <row r="16" spans="1:18" x14ac:dyDescent="0.3">
      <c r="A16" s="95"/>
      <c r="B16" s="96"/>
      <c r="C16" s="96" t="s">
        <v>46</v>
      </c>
      <c r="D16" s="96" t="s">
        <v>22</v>
      </c>
      <c r="E16" s="97">
        <v>38118</v>
      </c>
      <c r="F16" s="97">
        <v>112466</v>
      </c>
      <c r="G16" s="98">
        <v>0.17699999999999999</v>
      </c>
      <c r="H16" s="99">
        <v>1.84E-2</v>
      </c>
    </row>
    <row r="17" spans="1:8" x14ac:dyDescent="0.3">
      <c r="A17" s="95"/>
      <c r="B17" s="96"/>
      <c r="C17" s="96"/>
      <c r="D17" s="96" t="s">
        <v>24</v>
      </c>
      <c r="E17" s="96">
        <v>479</v>
      </c>
      <c r="F17" s="97">
        <v>1388</v>
      </c>
      <c r="G17" s="98">
        <v>2.2000000000000001E-3</v>
      </c>
      <c r="H17" s="99">
        <v>2.0000000000000001E-4</v>
      </c>
    </row>
    <row r="18" spans="1:8" x14ac:dyDescent="0.3">
      <c r="A18" s="95"/>
      <c r="B18" s="96"/>
      <c r="C18" s="96"/>
      <c r="D18" s="96" t="s">
        <v>27</v>
      </c>
      <c r="E18" s="96">
        <v>702</v>
      </c>
      <c r="F18" s="97">
        <v>2108</v>
      </c>
      <c r="G18" s="98">
        <v>3.3E-3</v>
      </c>
      <c r="H18" s="99">
        <v>2.9999999999999997E-4</v>
      </c>
    </row>
    <row r="19" spans="1:8" x14ac:dyDescent="0.3">
      <c r="A19" s="95"/>
      <c r="B19" s="96"/>
      <c r="C19" s="96"/>
      <c r="D19" s="96" t="s">
        <v>19</v>
      </c>
      <c r="E19" s="97">
        <v>112009</v>
      </c>
      <c r="F19" s="97">
        <v>335039</v>
      </c>
      <c r="G19" s="98">
        <v>0.52700000000000002</v>
      </c>
      <c r="H19" s="99">
        <v>5.4800000000000001E-2</v>
      </c>
    </row>
    <row r="20" spans="1:8" x14ac:dyDescent="0.3">
      <c r="A20" s="95"/>
      <c r="B20" s="96"/>
      <c r="C20" s="96" t="s">
        <v>45</v>
      </c>
      <c r="D20" s="96" t="s">
        <v>22</v>
      </c>
      <c r="E20" s="97">
        <v>14572</v>
      </c>
      <c r="F20" s="97">
        <v>43494</v>
      </c>
      <c r="G20" s="98">
        <v>6.8400000000000002E-2</v>
      </c>
      <c r="H20" s="99">
        <v>7.1000000000000004E-3</v>
      </c>
    </row>
    <row r="21" spans="1:8" x14ac:dyDescent="0.3">
      <c r="A21" s="95"/>
      <c r="B21" s="96"/>
      <c r="C21" s="96"/>
      <c r="D21" s="96" t="s">
        <v>24</v>
      </c>
      <c r="E21" s="96">
        <v>11</v>
      </c>
      <c r="F21" s="96">
        <v>33</v>
      </c>
      <c r="G21" s="98">
        <v>1E-4</v>
      </c>
      <c r="H21" s="99">
        <v>0</v>
      </c>
    </row>
    <row r="22" spans="1:8" x14ac:dyDescent="0.3">
      <c r="A22" s="95"/>
      <c r="B22" s="96"/>
      <c r="C22" s="96"/>
      <c r="D22" s="96" t="s">
        <v>31</v>
      </c>
      <c r="E22" s="96">
        <v>14</v>
      </c>
      <c r="F22" s="96">
        <v>42</v>
      </c>
      <c r="G22" s="98">
        <v>1E-4</v>
      </c>
      <c r="H22" s="99">
        <v>0</v>
      </c>
    </row>
    <row r="23" spans="1:8" x14ac:dyDescent="0.3">
      <c r="A23" s="95"/>
      <c r="B23" s="96"/>
      <c r="C23" s="96"/>
      <c r="D23" s="96" t="s">
        <v>27</v>
      </c>
      <c r="E23" s="96">
        <v>462</v>
      </c>
      <c r="F23" s="97">
        <v>1386</v>
      </c>
      <c r="G23" s="98">
        <v>2.2000000000000001E-3</v>
      </c>
      <c r="H23" s="99">
        <v>2.0000000000000001E-4</v>
      </c>
    </row>
    <row r="24" spans="1:8" x14ac:dyDescent="0.3">
      <c r="A24" s="95"/>
      <c r="B24" s="96"/>
      <c r="C24" s="96"/>
      <c r="D24" s="96" t="s">
        <v>28</v>
      </c>
      <c r="E24" s="96">
        <v>65</v>
      </c>
      <c r="F24" s="96">
        <v>195</v>
      </c>
      <c r="G24" s="98">
        <v>2.9999999999999997E-4</v>
      </c>
      <c r="H24" s="99">
        <v>0</v>
      </c>
    </row>
    <row r="25" spans="1:8" x14ac:dyDescent="0.3">
      <c r="A25" s="95"/>
      <c r="B25" s="96"/>
      <c r="C25" s="96"/>
      <c r="D25" s="96" t="s">
        <v>19</v>
      </c>
      <c r="E25" s="96">
        <v>181</v>
      </c>
      <c r="F25" s="96">
        <v>543</v>
      </c>
      <c r="G25" s="98">
        <v>8.9999999999999998E-4</v>
      </c>
      <c r="H25" s="99">
        <v>1E-4</v>
      </c>
    </row>
    <row r="26" spans="1:8" x14ac:dyDescent="0.3">
      <c r="A26" s="95"/>
      <c r="B26" s="96"/>
      <c r="C26" s="96"/>
      <c r="D26" s="96" t="s">
        <v>29</v>
      </c>
      <c r="E26" s="96">
        <v>70</v>
      </c>
      <c r="F26" s="96">
        <v>166</v>
      </c>
      <c r="G26" s="98">
        <v>2.9999999999999997E-4</v>
      </c>
      <c r="H26" s="99">
        <v>0</v>
      </c>
    </row>
    <row r="27" spans="1:8" x14ac:dyDescent="0.3">
      <c r="A27" s="95"/>
      <c r="B27" s="96"/>
      <c r="C27" s="96" t="s">
        <v>32</v>
      </c>
      <c r="D27" s="96" t="s">
        <v>22</v>
      </c>
      <c r="E27" s="97">
        <v>1743</v>
      </c>
      <c r="F27" s="97">
        <v>5443</v>
      </c>
      <c r="G27" s="98">
        <v>8.6E-3</v>
      </c>
      <c r="H27" s="99">
        <v>8.9999999999999998E-4</v>
      </c>
    </row>
    <row r="28" spans="1:8" x14ac:dyDescent="0.3">
      <c r="A28" s="95"/>
      <c r="B28" s="96"/>
      <c r="C28" s="96"/>
      <c r="D28" s="96" t="s">
        <v>19</v>
      </c>
      <c r="E28" s="96">
        <v>891</v>
      </c>
      <c r="F28" s="97">
        <v>2726</v>
      </c>
      <c r="G28" s="98">
        <v>4.3E-3</v>
      </c>
      <c r="H28" s="99">
        <v>4.0000000000000002E-4</v>
      </c>
    </row>
    <row r="29" spans="1:8" x14ac:dyDescent="0.3">
      <c r="A29" s="95"/>
      <c r="B29" s="96"/>
      <c r="C29" s="96" t="s">
        <v>25</v>
      </c>
      <c r="D29" s="96" t="s">
        <v>22</v>
      </c>
      <c r="E29" s="97">
        <v>2397</v>
      </c>
      <c r="F29" s="97">
        <v>7125</v>
      </c>
      <c r="G29" s="98">
        <v>1.12E-2</v>
      </c>
      <c r="H29" s="99">
        <v>1.1999999999999999E-3</v>
      </c>
    </row>
    <row r="30" spans="1:8" x14ac:dyDescent="0.3">
      <c r="A30" s="95"/>
      <c r="B30" s="96"/>
      <c r="C30" s="96"/>
      <c r="D30" s="96" t="s">
        <v>24</v>
      </c>
      <c r="E30" s="96">
        <v>677</v>
      </c>
      <c r="F30" s="97">
        <v>2571</v>
      </c>
      <c r="G30" s="98">
        <v>4.0000000000000001E-3</v>
      </c>
      <c r="H30" s="99">
        <v>4.0000000000000002E-4</v>
      </c>
    </row>
    <row r="31" spans="1:8" x14ac:dyDescent="0.3">
      <c r="A31" s="95"/>
      <c r="B31" s="96"/>
      <c r="C31" s="96"/>
      <c r="D31" s="96" t="s">
        <v>27</v>
      </c>
      <c r="E31" s="97">
        <v>1011</v>
      </c>
      <c r="F31" s="97">
        <v>3204</v>
      </c>
      <c r="G31" s="98">
        <v>5.0000000000000001E-3</v>
      </c>
      <c r="H31" s="99">
        <v>5.0000000000000001E-4</v>
      </c>
    </row>
    <row r="32" spans="1:8" x14ac:dyDescent="0.3">
      <c r="A32" s="95"/>
      <c r="B32" s="96"/>
      <c r="C32" s="96"/>
      <c r="D32" s="96" t="s">
        <v>17</v>
      </c>
      <c r="E32" s="96">
        <v>56</v>
      </c>
      <c r="F32" s="96">
        <v>168</v>
      </c>
      <c r="G32" s="98">
        <v>2.9999999999999997E-4</v>
      </c>
      <c r="H32" s="99">
        <v>0</v>
      </c>
    </row>
    <row r="33" spans="1:8" x14ac:dyDescent="0.3">
      <c r="A33" s="95"/>
      <c r="B33" s="96"/>
      <c r="C33" s="96"/>
      <c r="D33" s="96" t="s">
        <v>28</v>
      </c>
      <c r="E33" s="96">
        <v>616</v>
      </c>
      <c r="F33" s="97">
        <v>1858</v>
      </c>
      <c r="G33" s="98">
        <v>2.8999999999999998E-3</v>
      </c>
      <c r="H33" s="99">
        <v>2.9999999999999997E-4</v>
      </c>
    </row>
    <row r="34" spans="1:8" x14ac:dyDescent="0.3">
      <c r="A34" s="95"/>
      <c r="B34" s="96"/>
      <c r="C34" s="96"/>
      <c r="D34" s="96" t="s">
        <v>29</v>
      </c>
      <c r="E34" s="96">
        <v>4</v>
      </c>
      <c r="F34" s="96">
        <v>12</v>
      </c>
      <c r="G34" s="98">
        <v>0</v>
      </c>
      <c r="H34" s="99">
        <v>0</v>
      </c>
    </row>
    <row r="35" spans="1:8" x14ac:dyDescent="0.3">
      <c r="A35" s="95"/>
      <c r="B35" s="96"/>
      <c r="C35" s="96" t="s">
        <v>26</v>
      </c>
      <c r="D35" s="96" t="s">
        <v>27</v>
      </c>
      <c r="E35" s="96">
        <v>27</v>
      </c>
      <c r="F35" s="96">
        <v>81</v>
      </c>
      <c r="G35" s="98">
        <v>1E-4</v>
      </c>
      <c r="H35" s="99">
        <v>0</v>
      </c>
    </row>
    <row r="36" spans="1:8" x14ac:dyDescent="0.3">
      <c r="A36" s="95"/>
      <c r="B36" s="96"/>
      <c r="C36" s="96"/>
      <c r="D36" s="96" t="s">
        <v>19</v>
      </c>
      <c r="E36" s="96">
        <v>93</v>
      </c>
      <c r="F36" s="96">
        <v>279</v>
      </c>
      <c r="G36" s="98">
        <v>4.0000000000000002E-4</v>
      </c>
      <c r="H36" s="99">
        <v>0</v>
      </c>
    </row>
    <row r="37" spans="1:8" x14ac:dyDescent="0.3">
      <c r="A37" s="95"/>
      <c r="B37" s="96"/>
      <c r="C37" s="96"/>
      <c r="D37" s="96" t="s">
        <v>29</v>
      </c>
      <c r="E37" s="96">
        <v>7</v>
      </c>
      <c r="F37" s="96">
        <v>21</v>
      </c>
      <c r="G37" s="98">
        <v>0</v>
      </c>
      <c r="H37" s="99">
        <v>0</v>
      </c>
    </row>
    <row r="38" spans="1:8" x14ac:dyDescent="0.3">
      <c r="A38" s="95"/>
      <c r="B38" s="96" t="s">
        <v>20</v>
      </c>
      <c r="C38" s="96"/>
      <c r="D38" s="96"/>
      <c r="E38" s="97">
        <v>212953</v>
      </c>
      <c r="F38" s="97">
        <v>635651</v>
      </c>
      <c r="G38" s="100">
        <v>1</v>
      </c>
      <c r="H38" s="99">
        <v>0.104</v>
      </c>
    </row>
    <row r="39" spans="1:8" x14ac:dyDescent="0.3">
      <c r="A39" s="95"/>
      <c r="B39" s="96" t="s">
        <v>21</v>
      </c>
      <c r="C39" s="96" t="s">
        <v>16</v>
      </c>
      <c r="D39" s="96" t="s">
        <v>22</v>
      </c>
      <c r="E39" s="97">
        <v>1903722</v>
      </c>
      <c r="F39" s="97">
        <v>5481843</v>
      </c>
      <c r="G39" s="96"/>
      <c r="H39" s="99">
        <v>0.89600000000000002</v>
      </c>
    </row>
    <row r="40" spans="1:8" ht="15" thickBot="1" x14ac:dyDescent="0.35">
      <c r="A40" s="101"/>
      <c r="B40" s="102" t="s">
        <v>23</v>
      </c>
      <c r="C40" s="102"/>
      <c r="D40" s="102"/>
      <c r="E40" s="103">
        <v>2116675</v>
      </c>
      <c r="F40" s="103">
        <v>6117494</v>
      </c>
      <c r="G40" s="102"/>
      <c r="H40" s="104">
        <v>1</v>
      </c>
    </row>
    <row r="42" spans="1:8" x14ac:dyDescent="0.3">
      <c r="A42" s="105" t="s">
        <v>33</v>
      </c>
    </row>
  </sheetData>
  <mergeCells count="1">
    <mergeCell ref="E5:E7"/>
  </mergeCells>
  <hyperlinks>
    <hyperlink ref="R1" location="'Table of Contents'!A1" display="Return to Table of Contents" xr:uid="{B67E9B44-D9BC-469B-88BC-05BFE6EA4EF9}"/>
  </hyperlinks>
  <pageMargins left="0.75" right="0.75" top="1" bottom="1" header="0.5" footer="0.5"/>
  <legacy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R41"/>
  <sheetViews>
    <sheetView showGridLines="0" workbookViewId="0"/>
  </sheetViews>
  <sheetFormatPr defaultColWidth="9.109375" defaultRowHeight="14.4" x14ac:dyDescent="0.3"/>
  <cols>
    <col min="1" max="1" width="18.21875" bestFit="1" customWidth="1"/>
    <col min="2" max="2" width="13.5546875" bestFit="1" customWidth="1"/>
    <col min="3" max="3" width="22.8867187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60</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8394</v>
      </c>
      <c r="F8" s="97">
        <v>23914</v>
      </c>
      <c r="G8" s="98">
        <v>3.3599999999999998E-2</v>
      </c>
      <c r="H8" s="99">
        <v>4.1000000000000003E-3</v>
      </c>
    </row>
    <row r="9" spans="1:18" x14ac:dyDescent="0.3">
      <c r="A9" s="95"/>
      <c r="B9" s="96"/>
      <c r="C9" s="96"/>
      <c r="D9" s="96" t="s">
        <v>35</v>
      </c>
      <c r="E9" s="96">
        <v>290</v>
      </c>
      <c r="F9" s="96">
        <v>891</v>
      </c>
      <c r="G9" s="98">
        <v>1.2999999999999999E-3</v>
      </c>
      <c r="H9" s="99">
        <v>2.0000000000000001E-4</v>
      </c>
    </row>
    <row r="10" spans="1:18" x14ac:dyDescent="0.3">
      <c r="A10" s="95"/>
      <c r="B10" s="96"/>
      <c r="C10" s="96"/>
      <c r="D10" s="96" t="s">
        <v>31</v>
      </c>
      <c r="E10" s="97">
        <v>1032</v>
      </c>
      <c r="F10" s="97">
        <v>3478</v>
      </c>
      <c r="G10" s="98">
        <v>4.8999999999999998E-3</v>
      </c>
      <c r="H10" s="99">
        <v>5.9999999999999995E-4</v>
      </c>
    </row>
    <row r="11" spans="1:18" x14ac:dyDescent="0.3">
      <c r="A11" s="95"/>
      <c r="B11" s="96"/>
      <c r="C11" s="96"/>
      <c r="D11" s="96" t="s">
        <v>30</v>
      </c>
      <c r="E11" s="96">
        <v>373</v>
      </c>
      <c r="F11" s="97">
        <v>1119</v>
      </c>
      <c r="G11" s="98">
        <v>1.6000000000000001E-3</v>
      </c>
      <c r="H11" s="99">
        <v>2.0000000000000001E-4</v>
      </c>
    </row>
    <row r="12" spans="1:18" x14ac:dyDescent="0.3">
      <c r="A12" s="95"/>
      <c r="B12" s="96"/>
      <c r="C12" s="96"/>
      <c r="D12" s="96" t="s">
        <v>27</v>
      </c>
      <c r="E12" s="97">
        <v>19120</v>
      </c>
      <c r="F12" s="97">
        <v>57354</v>
      </c>
      <c r="G12" s="98">
        <v>8.0500000000000002E-2</v>
      </c>
      <c r="H12" s="99">
        <v>9.9000000000000008E-3</v>
      </c>
    </row>
    <row r="13" spans="1:18" x14ac:dyDescent="0.3">
      <c r="A13" s="95"/>
      <c r="B13" s="96"/>
      <c r="C13" s="96"/>
      <c r="D13" s="96" t="s">
        <v>17</v>
      </c>
      <c r="E13" s="96">
        <v>919</v>
      </c>
      <c r="F13" s="97">
        <v>2757</v>
      </c>
      <c r="G13" s="98">
        <v>3.8999999999999998E-3</v>
      </c>
      <c r="H13" s="99">
        <v>5.0000000000000001E-4</v>
      </c>
    </row>
    <row r="14" spans="1:18" x14ac:dyDescent="0.3">
      <c r="A14" s="95"/>
      <c r="B14" s="96"/>
      <c r="C14" s="96"/>
      <c r="D14" s="96" t="s">
        <v>28</v>
      </c>
      <c r="E14" s="97">
        <v>5974</v>
      </c>
      <c r="F14" s="97">
        <v>18255</v>
      </c>
      <c r="G14" s="98">
        <v>2.5600000000000001E-2</v>
      </c>
      <c r="H14" s="99">
        <v>3.2000000000000002E-3</v>
      </c>
    </row>
    <row r="15" spans="1:18" x14ac:dyDescent="0.3">
      <c r="A15" s="95"/>
      <c r="B15" s="96"/>
      <c r="C15" s="96"/>
      <c r="D15" s="96" t="s">
        <v>29</v>
      </c>
      <c r="E15" s="96">
        <v>656</v>
      </c>
      <c r="F15" s="97">
        <v>1914</v>
      </c>
      <c r="G15" s="98">
        <v>2.7000000000000001E-3</v>
      </c>
      <c r="H15" s="99">
        <v>2.9999999999999997E-4</v>
      </c>
    </row>
    <row r="16" spans="1:18" x14ac:dyDescent="0.3">
      <c r="A16" s="95"/>
      <c r="B16" s="96"/>
      <c r="C16" s="96" t="s">
        <v>46</v>
      </c>
      <c r="D16" s="96" t="s">
        <v>22</v>
      </c>
      <c r="E16" s="97">
        <v>40034</v>
      </c>
      <c r="F16" s="97">
        <v>117392</v>
      </c>
      <c r="G16" s="98">
        <v>0.16500000000000001</v>
      </c>
      <c r="H16" s="99">
        <v>2.0299999999999999E-2</v>
      </c>
    </row>
    <row r="17" spans="1:8" x14ac:dyDescent="0.3">
      <c r="A17" s="95"/>
      <c r="B17" s="96"/>
      <c r="C17" s="96"/>
      <c r="D17" s="96" t="s">
        <v>24</v>
      </c>
      <c r="E17" s="96">
        <v>16</v>
      </c>
      <c r="F17" s="96">
        <v>48</v>
      </c>
      <c r="G17" s="98">
        <v>1E-4</v>
      </c>
      <c r="H17" s="99">
        <v>0</v>
      </c>
    </row>
    <row r="18" spans="1:8" x14ac:dyDescent="0.3">
      <c r="A18" s="95"/>
      <c r="B18" s="96"/>
      <c r="C18" s="96"/>
      <c r="D18" s="96" t="s">
        <v>27</v>
      </c>
      <c r="E18" s="96">
        <v>228</v>
      </c>
      <c r="F18" s="96">
        <v>684</v>
      </c>
      <c r="G18" s="98">
        <v>1E-3</v>
      </c>
      <c r="H18" s="99">
        <v>1E-4</v>
      </c>
    </row>
    <row r="19" spans="1:8" x14ac:dyDescent="0.3">
      <c r="A19" s="95"/>
      <c r="B19" s="96"/>
      <c r="C19" s="96"/>
      <c r="D19" s="96" t="s">
        <v>19</v>
      </c>
      <c r="E19" s="97">
        <v>133952</v>
      </c>
      <c r="F19" s="97">
        <v>405546</v>
      </c>
      <c r="G19" s="98">
        <v>0.56899999999999995</v>
      </c>
      <c r="H19" s="99">
        <v>7.0000000000000007E-2</v>
      </c>
    </row>
    <row r="20" spans="1:8" x14ac:dyDescent="0.3">
      <c r="A20" s="95"/>
      <c r="B20" s="96"/>
      <c r="C20" s="96" t="s">
        <v>45</v>
      </c>
      <c r="D20" s="96" t="s">
        <v>22</v>
      </c>
      <c r="E20" s="97">
        <v>16694</v>
      </c>
      <c r="F20" s="97">
        <v>49492</v>
      </c>
      <c r="G20" s="98">
        <v>6.9500000000000006E-2</v>
      </c>
      <c r="H20" s="99">
        <v>8.5000000000000006E-3</v>
      </c>
    </row>
    <row r="21" spans="1:8" x14ac:dyDescent="0.3">
      <c r="A21" s="95"/>
      <c r="B21" s="96"/>
      <c r="C21" s="96"/>
      <c r="D21" s="96" t="s">
        <v>27</v>
      </c>
      <c r="E21" s="96">
        <v>964</v>
      </c>
      <c r="F21" s="97">
        <v>2892</v>
      </c>
      <c r="G21" s="98">
        <v>4.1000000000000003E-3</v>
      </c>
      <c r="H21" s="99">
        <v>5.0000000000000001E-4</v>
      </c>
    </row>
    <row r="22" spans="1:8" x14ac:dyDescent="0.3">
      <c r="A22" s="95"/>
      <c r="B22" s="96"/>
      <c r="C22" s="96"/>
      <c r="D22" s="96" t="s">
        <v>28</v>
      </c>
      <c r="E22" s="96">
        <v>400</v>
      </c>
      <c r="F22" s="97">
        <v>1200</v>
      </c>
      <c r="G22" s="98">
        <v>1.6999999999999999E-3</v>
      </c>
      <c r="H22" s="99">
        <v>2.0000000000000001E-4</v>
      </c>
    </row>
    <row r="23" spans="1:8" x14ac:dyDescent="0.3">
      <c r="A23" s="95"/>
      <c r="B23" s="96"/>
      <c r="C23" s="96"/>
      <c r="D23" s="96" t="s">
        <v>19</v>
      </c>
      <c r="E23" s="96">
        <v>69</v>
      </c>
      <c r="F23" s="96">
        <v>207</v>
      </c>
      <c r="G23" s="98">
        <v>2.9999999999999997E-4</v>
      </c>
      <c r="H23" s="99">
        <v>0</v>
      </c>
    </row>
    <row r="24" spans="1:8" x14ac:dyDescent="0.3">
      <c r="A24" s="95"/>
      <c r="B24" s="96"/>
      <c r="C24" s="96"/>
      <c r="D24" s="96" t="s">
        <v>29</v>
      </c>
      <c r="E24" s="96">
        <v>12</v>
      </c>
      <c r="F24" s="96">
        <v>37</v>
      </c>
      <c r="G24" s="98">
        <v>1E-4</v>
      </c>
      <c r="H24" s="99">
        <v>0</v>
      </c>
    </row>
    <row r="25" spans="1:8" x14ac:dyDescent="0.3">
      <c r="A25" s="95"/>
      <c r="B25" s="96"/>
      <c r="C25" s="96" t="s">
        <v>32</v>
      </c>
      <c r="D25" s="96" t="s">
        <v>22</v>
      </c>
      <c r="E25" s="96">
        <v>476</v>
      </c>
      <c r="F25" s="97">
        <v>1845</v>
      </c>
      <c r="G25" s="98">
        <v>2.5999999999999999E-3</v>
      </c>
      <c r="H25" s="99">
        <v>2.9999999999999997E-4</v>
      </c>
    </row>
    <row r="26" spans="1:8" x14ac:dyDescent="0.3">
      <c r="A26" s="95"/>
      <c r="B26" s="96"/>
      <c r="C26" s="96"/>
      <c r="D26" s="96" t="s">
        <v>27</v>
      </c>
      <c r="E26" s="96">
        <v>23</v>
      </c>
      <c r="F26" s="96">
        <v>69</v>
      </c>
      <c r="G26" s="98">
        <v>1E-4</v>
      </c>
      <c r="H26" s="99">
        <v>0</v>
      </c>
    </row>
    <row r="27" spans="1:8" x14ac:dyDescent="0.3">
      <c r="A27" s="95"/>
      <c r="B27" s="96"/>
      <c r="C27" s="96"/>
      <c r="D27" s="96" t="s">
        <v>19</v>
      </c>
      <c r="E27" s="97">
        <v>1862</v>
      </c>
      <c r="F27" s="97">
        <v>5624</v>
      </c>
      <c r="G27" s="98">
        <v>7.9000000000000008E-3</v>
      </c>
      <c r="H27" s="99">
        <v>1E-3</v>
      </c>
    </row>
    <row r="28" spans="1:8" x14ac:dyDescent="0.3">
      <c r="A28" s="95"/>
      <c r="B28" s="96"/>
      <c r="C28" s="96" t="s">
        <v>25</v>
      </c>
      <c r="D28" s="96" t="s">
        <v>22</v>
      </c>
      <c r="E28" s="97">
        <v>2148</v>
      </c>
      <c r="F28" s="97">
        <v>6497</v>
      </c>
      <c r="G28" s="98">
        <v>9.1000000000000004E-3</v>
      </c>
      <c r="H28" s="99">
        <v>1.1000000000000001E-3</v>
      </c>
    </row>
    <row r="29" spans="1:8" x14ac:dyDescent="0.3">
      <c r="A29" s="95"/>
      <c r="B29" s="96"/>
      <c r="C29" s="96"/>
      <c r="D29" s="96" t="s">
        <v>24</v>
      </c>
      <c r="E29" s="96">
        <v>588</v>
      </c>
      <c r="F29" s="97">
        <v>2336</v>
      </c>
      <c r="G29" s="98">
        <v>3.3E-3</v>
      </c>
      <c r="H29" s="99">
        <v>4.0000000000000002E-4</v>
      </c>
    </row>
    <row r="30" spans="1:8" x14ac:dyDescent="0.3">
      <c r="A30" s="95"/>
      <c r="B30" s="96"/>
      <c r="C30" s="96"/>
      <c r="D30" s="96" t="s">
        <v>27</v>
      </c>
      <c r="E30" s="96">
        <v>940</v>
      </c>
      <c r="F30" s="97">
        <v>2942</v>
      </c>
      <c r="G30" s="98">
        <v>4.1000000000000003E-3</v>
      </c>
      <c r="H30" s="99">
        <v>5.0000000000000001E-4</v>
      </c>
    </row>
    <row r="31" spans="1:8" x14ac:dyDescent="0.3">
      <c r="A31" s="95"/>
      <c r="B31" s="96"/>
      <c r="C31" s="96"/>
      <c r="D31" s="96" t="s">
        <v>28</v>
      </c>
      <c r="E31" s="96">
        <v>522</v>
      </c>
      <c r="F31" s="97">
        <v>1576</v>
      </c>
      <c r="G31" s="98">
        <v>2.2000000000000001E-3</v>
      </c>
      <c r="H31" s="99">
        <v>2.9999999999999997E-4</v>
      </c>
    </row>
    <row r="32" spans="1:8" x14ac:dyDescent="0.3">
      <c r="A32" s="95"/>
      <c r="B32" s="96"/>
      <c r="C32" s="96"/>
      <c r="D32" s="96" t="s">
        <v>29</v>
      </c>
      <c r="E32" s="96">
        <v>3</v>
      </c>
      <c r="F32" s="96">
        <v>9</v>
      </c>
      <c r="G32" s="98">
        <v>0</v>
      </c>
      <c r="H32" s="99">
        <v>0</v>
      </c>
    </row>
    <row r="33" spans="1:8" x14ac:dyDescent="0.3">
      <c r="A33" s="95"/>
      <c r="B33" s="96"/>
      <c r="C33" s="96" t="s">
        <v>26</v>
      </c>
      <c r="D33" s="96" t="s">
        <v>22</v>
      </c>
      <c r="E33" s="97">
        <v>1457</v>
      </c>
      <c r="F33" s="97">
        <v>4380</v>
      </c>
      <c r="G33" s="98">
        <v>6.1000000000000004E-3</v>
      </c>
      <c r="H33" s="99">
        <v>8.0000000000000004E-4</v>
      </c>
    </row>
    <row r="34" spans="1:8" x14ac:dyDescent="0.3">
      <c r="A34" s="95"/>
      <c r="B34" s="96"/>
      <c r="C34" s="96"/>
      <c r="D34" s="96" t="s">
        <v>24</v>
      </c>
      <c r="E34" s="96">
        <v>6</v>
      </c>
      <c r="F34" s="96">
        <v>18</v>
      </c>
      <c r="G34" s="98">
        <v>0</v>
      </c>
      <c r="H34" s="99">
        <v>0</v>
      </c>
    </row>
    <row r="35" spans="1:8" x14ac:dyDescent="0.3">
      <c r="A35" s="95"/>
      <c r="B35" s="96"/>
      <c r="C35" s="96"/>
      <c r="D35" s="96" t="s">
        <v>27</v>
      </c>
      <c r="E35" s="96">
        <v>23</v>
      </c>
      <c r="F35" s="96">
        <v>69</v>
      </c>
      <c r="G35" s="98">
        <v>1E-4</v>
      </c>
      <c r="H35" s="99">
        <v>0</v>
      </c>
    </row>
    <row r="36" spans="1:8" x14ac:dyDescent="0.3">
      <c r="A36" s="95"/>
      <c r="B36" s="96"/>
      <c r="C36" s="96"/>
      <c r="D36" s="96" t="s">
        <v>19</v>
      </c>
      <c r="E36" s="96">
        <v>4</v>
      </c>
      <c r="F36" s="96">
        <v>12</v>
      </c>
      <c r="G36" s="98">
        <v>0</v>
      </c>
      <c r="H36" s="99">
        <v>0</v>
      </c>
    </row>
    <row r="37" spans="1:8" x14ac:dyDescent="0.3">
      <c r="A37" s="95"/>
      <c r="B37" s="96" t="s">
        <v>20</v>
      </c>
      <c r="C37" s="96"/>
      <c r="D37" s="96"/>
      <c r="E37" s="97">
        <v>237179</v>
      </c>
      <c r="F37" s="97">
        <v>712557</v>
      </c>
      <c r="G37" s="100">
        <v>1</v>
      </c>
      <c r="H37" s="99">
        <v>0.123</v>
      </c>
    </row>
    <row r="38" spans="1:8" x14ac:dyDescent="0.3">
      <c r="A38" s="95"/>
      <c r="B38" s="96" t="s">
        <v>21</v>
      </c>
      <c r="C38" s="96" t="s">
        <v>16</v>
      </c>
      <c r="D38" s="96" t="s">
        <v>22</v>
      </c>
      <c r="E38" s="97">
        <v>1756354</v>
      </c>
      <c r="F38" s="97">
        <v>5082624</v>
      </c>
      <c r="G38" s="96"/>
      <c r="H38" s="99">
        <v>0.877</v>
      </c>
    </row>
    <row r="39" spans="1:8" ht="15" thickBot="1" x14ac:dyDescent="0.35">
      <c r="A39" s="101"/>
      <c r="B39" s="102" t="s">
        <v>23</v>
      </c>
      <c r="C39" s="102"/>
      <c r="D39" s="102"/>
      <c r="E39" s="103">
        <v>1993533</v>
      </c>
      <c r="F39" s="103">
        <v>5795180</v>
      </c>
      <c r="G39" s="102"/>
      <c r="H39" s="104">
        <v>1</v>
      </c>
    </row>
    <row r="41" spans="1:8" x14ac:dyDescent="0.3">
      <c r="A41" s="105" t="s">
        <v>33</v>
      </c>
    </row>
  </sheetData>
  <mergeCells count="1">
    <mergeCell ref="E5:E7"/>
  </mergeCells>
  <hyperlinks>
    <hyperlink ref="R1" location="'Table of Contents'!A1" display="Return to Table of Contents" xr:uid="{8CFCEEFC-C274-479A-9AE3-6D8AEEE3D3C9}"/>
  </hyperlinks>
  <pageMargins left="0.75" right="0.75" top="1" bottom="1" header="0.5" footer="0.5"/>
  <pageSetup orientation="portrait"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R39"/>
  <sheetViews>
    <sheetView showGridLines="0" workbookViewId="0"/>
  </sheetViews>
  <sheetFormatPr defaultColWidth="9.109375" defaultRowHeight="14.4" x14ac:dyDescent="0.3"/>
  <cols>
    <col min="1" max="1" width="18.21875" bestFit="1" customWidth="1"/>
    <col min="2" max="2" width="13.5546875" bestFit="1" customWidth="1"/>
    <col min="3" max="3" width="22.8867187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71</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3122</v>
      </c>
      <c r="F8" s="97">
        <v>8715</v>
      </c>
      <c r="G8" s="98">
        <v>1.9E-2</v>
      </c>
      <c r="H8" s="99">
        <v>5.8999999999999999E-3</v>
      </c>
    </row>
    <row r="9" spans="1:18" x14ac:dyDescent="0.3">
      <c r="A9" s="95"/>
      <c r="B9" s="96"/>
      <c r="C9" s="96"/>
      <c r="D9" s="96" t="s">
        <v>35</v>
      </c>
      <c r="E9" s="96">
        <v>288</v>
      </c>
      <c r="F9" s="96">
        <v>818</v>
      </c>
      <c r="G9" s="98">
        <v>1.8E-3</v>
      </c>
      <c r="H9" s="99">
        <v>5.9999999999999995E-4</v>
      </c>
    </row>
    <row r="10" spans="1:18" x14ac:dyDescent="0.3">
      <c r="A10" s="95"/>
      <c r="B10" s="96"/>
      <c r="C10" s="96"/>
      <c r="D10" s="96" t="s">
        <v>31</v>
      </c>
      <c r="E10" s="97">
        <v>3695</v>
      </c>
      <c r="F10" s="97">
        <v>12190</v>
      </c>
      <c r="G10" s="98">
        <v>2.6599999999999999E-2</v>
      </c>
      <c r="H10" s="99">
        <v>8.2000000000000007E-3</v>
      </c>
    </row>
    <row r="11" spans="1:18" x14ac:dyDescent="0.3">
      <c r="A11" s="95"/>
      <c r="B11" s="96"/>
      <c r="C11" s="96"/>
      <c r="D11" s="96" t="s">
        <v>30</v>
      </c>
      <c r="E11" s="96">
        <v>329</v>
      </c>
      <c r="F11" s="96">
        <v>987</v>
      </c>
      <c r="G11" s="98">
        <v>2.2000000000000001E-3</v>
      </c>
      <c r="H11" s="99">
        <v>6.9999999999999999E-4</v>
      </c>
    </row>
    <row r="12" spans="1:18" x14ac:dyDescent="0.3">
      <c r="A12" s="95"/>
      <c r="B12" s="96"/>
      <c r="C12" s="96"/>
      <c r="D12" s="96" t="s">
        <v>27</v>
      </c>
      <c r="E12" s="97">
        <v>5849</v>
      </c>
      <c r="F12" s="97">
        <v>17550</v>
      </c>
      <c r="G12" s="98">
        <v>3.8300000000000001E-2</v>
      </c>
      <c r="H12" s="99">
        <v>1.1900000000000001E-2</v>
      </c>
    </row>
    <row r="13" spans="1:18" x14ac:dyDescent="0.3">
      <c r="A13" s="95"/>
      <c r="B13" s="96"/>
      <c r="C13" s="96"/>
      <c r="D13" s="96" t="s">
        <v>17</v>
      </c>
      <c r="E13" s="96">
        <v>673</v>
      </c>
      <c r="F13" s="97">
        <v>2019</v>
      </c>
      <c r="G13" s="98">
        <v>4.4000000000000003E-3</v>
      </c>
      <c r="H13" s="99">
        <v>1.4E-3</v>
      </c>
    </row>
    <row r="14" spans="1:18" x14ac:dyDescent="0.3">
      <c r="A14" s="95"/>
      <c r="B14" s="96"/>
      <c r="C14" s="96"/>
      <c r="D14" s="96" t="s">
        <v>28</v>
      </c>
      <c r="E14" s="96">
        <v>536</v>
      </c>
      <c r="F14" s="97">
        <v>1586</v>
      </c>
      <c r="G14" s="98">
        <v>3.5000000000000001E-3</v>
      </c>
      <c r="H14" s="99">
        <v>1.1000000000000001E-3</v>
      </c>
    </row>
    <row r="15" spans="1:18" x14ac:dyDescent="0.3">
      <c r="A15" s="95"/>
      <c r="B15" s="96"/>
      <c r="C15" s="96"/>
      <c r="D15" s="96" t="s">
        <v>29</v>
      </c>
      <c r="E15" s="96">
        <v>808</v>
      </c>
      <c r="F15" s="97">
        <v>2720</v>
      </c>
      <c r="G15" s="98">
        <v>5.8999999999999999E-3</v>
      </c>
      <c r="H15" s="99">
        <v>1.8E-3</v>
      </c>
    </row>
    <row r="16" spans="1:18" x14ac:dyDescent="0.3">
      <c r="A16" s="95"/>
      <c r="B16" s="96"/>
      <c r="C16" s="96" t="s">
        <v>46</v>
      </c>
      <c r="D16" s="96" t="s">
        <v>22</v>
      </c>
      <c r="E16" s="97">
        <v>33242</v>
      </c>
      <c r="F16" s="97">
        <v>97471</v>
      </c>
      <c r="G16" s="98">
        <v>0.21199999999999999</v>
      </c>
      <c r="H16" s="99">
        <v>6.59E-2</v>
      </c>
    </row>
    <row r="17" spans="1:8" x14ac:dyDescent="0.3">
      <c r="A17" s="95"/>
      <c r="B17" s="96"/>
      <c r="C17" s="96"/>
      <c r="D17" s="96" t="s">
        <v>24</v>
      </c>
      <c r="E17" s="96">
        <v>21</v>
      </c>
      <c r="F17" s="96">
        <v>63</v>
      </c>
      <c r="G17" s="98">
        <v>1E-4</v>
      </c>
      <c r="H17" s="99">
        <v>0</v>
      </c>
    </row>
    <row r="18" spans="1:8" x14ac:dyDescent="0.3">
      <c r="A18" s="95"/>
      <c r="B18" s="96"/>
      <c r="C18" s="96"/>
      <c r="D18" s="96" t="s">
        <v>27</v>
      </c>
      <c r="E18" s="96">
        <v>209</v>
      </c>
      <c r="F18" s="96">
        <v>627</v>
      </c>
      <c r="G18" s="98">
        <v>1.4E-3</v>
      </c>
      <c r="H18" s="99">
        <v>4.0000000000000002E-4</v>
      </c>
    </row>
    <row r="19" spans="1:8" x14ac:dyDescent="0.3">
      <c r="A19" s="95"/>
      <c r="B19" s="96"/>
      <c r="C19" s="96"/>
      <c r="D19" s="96" t="s">
        <v>19</v>
      </c>
      <c r="E19" s="97">
        <v>87921</v>
      </c>
      <c r="F19" s="97">
        <v>268489</v>
      </c>
      <c r="G19" s="98">
        <v>0.58499999999999996</v>
      </c>
      <c r="H19" s="99">
        <v>0.182</v>
      </c>
    </row>
    <row r="20" spans="1:8" x14ac:dyDescent="0.3">
      <c r="A20" s="95"/>
      <c r="B20" s="96"/>
      <c r="C20" s="96" t="s">
        <v>45</v>
      </c>
      <c r="D20" s="96" t="s">
        <v>22</v>
      </c>
      <c r="E20" s="97">
        <v>10381</v>
      </c>
      <c r="F20" s="97">
        <v>30972</v>
      </c>
      <c r="G20" s="98">
        <v>6.7500000000000004E-2</v>
      </c>
      <c r="H20" s="99">
        <v>2.0899999999999998E-2</v>
      </c>
    </row>
    <row r="21" spans="1:8" x14ac:dyDescent="0.3">
      <c r="A21" s="95"/>
      <c r="B21" s="96"/>
      <c r="C21" s="96"/>
      <c r="D21" s="96" t="s">
        <v>31</v>
      </c>
      <c r="E21" s="96">
        <v>17</v>
      </c>
      <c r="F21" s="96">
        <v>51</v>
      </c>
      <c r="G21" s="98">
        <v>1E-4</v>
      </c>
      <c r="H21" s="99">
        <v>0</v>
      </c>
    </row>
    <row r="22" spans="1:8" x14ac:dyDescent="0.3">
      <c r="A22" s="95"/>
      <c r="B22" s="96"/>
      <c r="C22" s="96"/>
      <c r="D22" s="96" t="s">
        <v>27</v>
      </c>
      <c r="E22" s="96">
        <v>706</v>
      </c>
      <c r="F22" s="97">
        <v>2118</v>
      </c>
      <c r="G22" s="98">
        <v>4.5999999999999999E-3</v>
      </c>
      <c r="H22" s="99">
        <v>1.4E-3</v>
      </c>
    </row>
    <row r="23" spans="1:8" x14ac:dyDescent="0.3">
      <c r="A23" s="95"/>
      <c r="B23" s="96"/>
      <c r="C23" s="96"/>
      <c r="D23" s="96" t="s">
        <v>19</v>
      </c>
      <c r="E23" s="96">
        <v>106</v>
      </c>
      <c r="F23" s="96">
        <v>267</v>
      </c>
      <c r="G23" s="98">
        <v>5.9999999999999995E-4</v>
      </c>
      <c r="H23" s="99">
        <v>2.0000000000000001E-4</v>
      </c>
    </row>
    <row r="24" spans="1:8" x14ac:dyDescent="0.3">
      <c r="A24" s="95"/>
      <c r="B24" s="96"/>
      <c r="C24" s="96"/>
      <c r="D24" s="96" t="s">
        <v>29</v>
      </c>
      <c r="E24" s="96">
        <v>13</v>
      </c>
      <c r="F24" s="96">
        <v>75</v>
      </c>
      <c r="G24" s="98">
        <v>2.0000000000000001E-4</v>
      </c>
      <c r="H24" s="99">
        <v>1E-4</v>
      </c>
    </row>
    <row r="25" spans="1:8" x14ac:dyDescent="0.3">
      <c r="A25" s="95"/>
      <c r="B25" s="96"/>
      <c r="C25" s="96" t="s">
        <v>32</v>
      </c>
      <c r="D25" s="96" t="s">
        <v>22</v>
      </c>
      <c r="E25" s="96">
        <v>68</v>
      </c>
      <c r="F25" s="96">
        <v>432</v>
      </c>
      <c r="G25" s="98">
        <v>8.9999999999999998E-4</v>
      </c>
      <c r="H25" s="99">
        <v>2.9999999999999997E-4</v>
      </c>
    </row>
    <row r="26" spans="1:8" x14ac:dyDescent="0.3">
      <c r="A26" s="95"/>
      <c r="B26" s="96"/>
      <c r="C26" s="96"/>
      <c r="D26" s="96" t="s">
        <v>19</v>
      </c>
      <c r="E26" s="97">
        <v>1613</v>
      </c>
      <c r="F26" s="97">
        <v>5075</v>
      </c>
      <c r="G26" s="98">
        <v>1.11E-2</v>
      </c>
      <c r="H26" s="99">
        <v>3.3999999999999998E-3</v>
      </c>
    </row>
    <row r="27" spans="1:8" x14ac:dyDescent="0.3">
      <c r="A27" s="95"/>
      <c r="B27" s="96"/>
      <c r="C27" s="96" t="s">
        <v>25</v>
      </c>
      <c r="D27" s="96" t="s">
        <v>22</v>
      </c>
      <c r="E27" s="96">
        <v>685</v>
      </c>
      <c r="F27" s="97">
        <v>2055</v>
      </c>
      <c r="G27" s="98">
        <v>4.4999999999999997E-3</v>
      </c>
      <c r="H27" s="99">
        <v>1.4E-3</v>
      </c>
    </row>
    <row r="28" spans="1:8" x14ac:dyDescent="0.3">
      <c r="A28" s="95"/>
      <c r="B28" s="96"/>
      <c r="C28" s="96"/>
      <c r="D28" s="96" t="s">
        <v>24</v>
      </c>
      <c r="E28" s="96">
        <v>105</v>
      </c>
      <c r="F28" s="96">
        <v>331</v>
      </c>
      <c r="G28" s="98">
        <v>6.9999999999999999E-4</v>
      </c>
      <c r="H28" s="99">
        <v>2.0000000000000001E-4</v>
      </c>
    </row>
    <row r="29" spans="1:8" x14ac:dyDescent="0.3">
      <c r="A29" s="95"/>
      <c r="B29" s="96"/>
      <c r="C29" s="96"/>
      <c r="D29" s="96" t="s">
        <v>27</v>
      </c>
      <c r="E29" s="96">
        <v>389</v>
      </c>
      <c r="F29" s="97">
        <v>1305</v>
      </c>
      <c r="G29" s="98">
        <v>2.8E-3</v>
      </c>
      <c r="H29" s="99">
        <v>8.9999999999999998E-4</v>
      </c>
    </row>
    <row r="30" spans="1:8" x14ac:dyDescent="0.3">
      <c r="A30" s="95"/>
      <c r="B30" s="96"/>
      <c r="C30" s="96"/>
      <c r="D30" s="96" t="s">
        <v>28</v>
      </c>
      <c r="E30" s="96">
        <v>84</v>
      </c>
      <c r="F30" s="96">
        <v>252</v>
      </c>
      <c r="G30" s="98">
        <v>5.0000000000000001E-4</v>
      </c>
      <c r="H30" s="99">
        <v>2.0000000000000001E-4</v>
      </c>
    </row>
    <row r="31" spans="1:8" x14ac:dyDescent="0.3">
      <c r="A31" s="95"/>
      <c r="B31" s="96"/>
      <c r="C31" s="96"/>
      <c r="D31" s="96" t="s">
        <v>29</v>
      </c>
      <c r="E31" s="96">
        <v>28</v>
      </c>
      <c r="F31" s="96">
        <v>84</v>
      </c>
      <c r="G31" s="98">
        <v>2.0000000000000001E-4</v>
      </c>
      <c r="H31" s="99">
        <v>1E-4</v>
      </c>
    </row>
    <row r="32" spans="1:8" x14ac:dyDescent="0.3">
      <c r="A32" s="95"/>
      <c r="B32" s="96"/>
      <c r="C32" s="96" t="s">
        <v>26</v>
      </c>
      <c r="D32" s="96" t="s">
        <v>22</v>
      </c>
      <c r="E32" s="96">
        <v>772</v>
      </c>
      <c r="F32" s="97">
        <v>2316</v>
      </c>
      <c r="G32" s="98">
        <v>5.0000000000000001E-3</v>
      </c>
      <c r="H32" s="99">
        <v>1.6000000000000001E-3</v>
      </c>
    </row>
    <row r="33" spans="1:8" x14ac:dyDescent="0.3">
      <c r="A33" s="95"/>
      <c r="B33" s="96"/>
      <c r="C33" s="96"/>
      <c r="D33" s="96" t="s">
        <v>27</v>
      </c>
      <c r="E33" s="96">
        <v>26</v>
      </c>
      <c r="F33" s="96">
        <v>78</v>
      </c>
      <c r="G33" s="98">
        <v>2.0000000000000001E-4</v>
      </c>
      <c r="H33" s="99">
        <v>1E-4</v>
      </c>
    </row>
    <row r="34" spans="1:8" x14ac:dyDescent="0.3">
      <c r="A34" s="95"/>
      <c r="B34" s="96"/>
      <c r="C34" s="96"/>
      <c r="D34" s="96" t="s">
        <v>19</v>
      </c>
      <c r="E34" s="96">
        <v>17</v>
      </c>
      <c r="F34" s="96">
        <v>51</v>
      </c>
      <c r="G34" s="98">
        <v>1E-4</v>
      </c>
      <c r="H34" s="99">
        <v>0</v>
      </c>
    </row>
    <row r="35" spans="1:8" x14ac:dyDescent="0.3">
      <c r="A35" s="95"/>
      <c r="B35" s="96" t="s">
        <v>20</v>
      </c>
      <c r="C35" s="96"/>
      <c r="D35" s="96"/>
      <c r="E35" s="97">
        <v>151703</v>
      </c>
      <c r="F35" s="97">
        <v>458696</v>
      </c>
      <c r="G35" s="100">
        <v>1</v>
      </c>
      <c r="H35" s="99">
        <v>0.31</v>
      </c>
    </row>
    <row r="36" spans="1:8" x14ac:dyDescent="0.3">
      <c r="A36" s="95"/>
      <c r="B36" s="96" t="s">
        <v>21</v>
      </c>
      <c r="C36" s="96" t="s">
        <v>16</v>
      </c>
      <c r="D36" s="96" t="s">
        <v>22</v>
      </c>
      <c r="E36" s="97">
        <v>344219</v>
      </c>
      <c r="F36" s="97">
        <v>1020049</v>
      </c>
      <c r="G36" s="96"/>
      <c r="H36" s="99">
        <v>0.69</v>
      </c>
    </row>
    <row r="37" spans="1:8" ht="15" thickBot="1" x14ac:dyDescent="0.35">
      <c r="A37" s="101"/>
      <c r="B37" s="102" t="s">
        <v>23</v>
      </c>
      <c r="C37" s="102"/>
      <c r="D37" s="102"/>
      <c r="E37" s="103">
        <v>495922</v>
      </c>
      <c r="F37" s="103">
        <v>1478745</v>
      </c>
      <c r="G37" s="102"/>
      <c r="H37" s="104">
        <v>1</v>
      </c>
    </row>
    <row r="39" spans="1:8" x14ac:dyDescent="0.3">
      <c r="A39" s="105" t="s">
        <v>33</v>
      </c>
    </row>
  </sheetData>
  <mergeCells count="1">
    <mergeCell ref="E5:E7"/>
  </mergeCells>
  <hyperlinks>
    <hyperlink ref="R1" location="'Table of Contents'!A1" display="Return to Table of Contents" xr:uid="{A3589A82-CBAB-4143-884C-0D861015927C}"/>
  </hyperlinks>
  <pageMargins left="0.75" right="0.75" top="1" bottom="1" header="0.5" footer="0.5"/>
  <pageSetup orientation="portrait" r:id="rId1"/>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R45"/>
  <sheetViews>
    <sheetView showGridLines="0" workbookViewId="0"/>
  </sheetViews>
  <sheetFormatPr defaultColWidth="9.109375" defaultRowHeight="14.4" x14ac:dyDescent="0.3"/>
  <cols>
    <col min="1" max="1" width="18.21875" bestFit="1" customWidth="1"/>
    <col min="2" max="2" width="13.5546875" bestFit="1" customWidth="1"/>
    <col min="3" max="3" width="22.8867187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49</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8161</v>
      </c>
      <c r="F8" s="97">
        <v>23365</v>
      </c>
      <c r="G8" s="98">
        <v>3.2500000000000001E-2</v>
      </c>
      <c r="H8" s="99">
        <v>3.7000000000000002E-3</v>
      </c>
    </row>
    <row r="9" spans="1:18" x14ac:dyDescent="0.3">
      <c r="A9" s="95"/>
      <c r="B9" s="96"/>
      <c r="C9" s="96"/>
      <c r="D9" s="96" t="s">
        <v>35</v>
      </c>
      <c r="E9" s="96">
        <v>225</v>
      </c>
      <c r="F9" s="96">
        <v>687</v>
      </c>
      <c r="G9" s="98">
        <v>1E-3</v>
      </c>
      <c r="H9" s="99">
        <v>1E-4</v>
      </c>
    </row>
    <row r="10" spans="1:18" x14ac:dyDescent="0.3">
      <c r="A10" s="95"/>
      <c r="B10" s="96"/>
      <c r="C10" s="96"/>
      <c r="D10" s="96" t="s">
        <v>31</v>
      </c>
      <c r="E10" s="96">
        <v>635</v>
      </c>
      <c r="F10" s="97">
        <v>2375</v>
      </c>
      <c r="G10" s="98">
        <v>3.3E-3</v>
      </c>
      <c r="H10" s="99">
        <v>4.0000000000000002E-4</v>
      </c>
    </row>
    <row r="11" spans="1:18" x14ac:dyDescent="0.3">
      <c r="A11" s="95"/>
      <c r="B11" s="96"/>
      <c r="C11" s="96"/>
      <c r="D11" s="96" t="s">
        <v>30</v>
      </c>
      <c r="E11" s="96">
        <v>262</v>
      </c>
      <c r="F11" s="96">
        <v>786</v>
      </c>
      <c r="G11" s="98">
        <v>1.1000000000000001E-3</v>
      </c>
      <c r="H11" s="99">
        <v>1E-4</v>
      </c>
    </row>
    <row r="12" spans="1:18" x14ac:dyDescent="0.3">
      <c r="A12" s="95"/>
      <c r="B12" s="96"/>
      <c r="C12" s="96"/>
      <c r="D12" s="96" t="s">
        <v>27</v>
      </c>
      <c r="E12" s="97">
        <v>17659</v>
      </c>
      <c r="F12" s="97">
        <v>52597</v>
      </c>
      <c r="G12" s="98">
        <v>7.3300000000000004E-2</v>
      </c>
      <c r="H12" s="99">
        <v>8.3999999999999995E-3</v>
      </c>
    </row>
    <row r="13" spans="1:18" x14ac:dyDescent="0.3">
      <c r="A13" s="95"/>
      <c r="B13" s="96"/>
      <c r="C13" s="96"/>
      <c r="D13" s="96" t="s">
        <v>17</v>
      </c>
      <c r="E13" s="96">
        <v>486</v>
      </c>
      <c r="F13" s="97">
        <v>1458</v>
      </c>
      <c r="G13" s="98">
        <v>2E-3</v>
      </c>
      <c r="H13" s="99">
        <v>2.0000000000000001E-4</v>
      </c>
    </row>
    <row r="14" spans="1:18" x14ac:dyDescent="0.3">
      <c r="A14" s="95"/>
      <c r="B14" s="96"/>
      <c r="C14" s="96"/>
      <c r="D14" s="96" t="s">
        <v>28</v>
      </c>
      <c r="E14" s="97">
        <v>5393</v>
      </c>
      <c r="F14" s="97">
        <v>16622</v>
      </c>
      <c r="G14" s="98">
        <v>2.3199999999999998E-2</v>
      </c>
      <c r="H14" s="99">
        <v>2.7000000000000001E-3</v>
      </c>
    </row>
    <row r="15" spans="1:18" x14ac:dyDescent="0.3">
      <c r="A15" s="95"/>
      <c r="B15" s="96"/>
      <c r="C15" s="96"/>
      <c r="D15" s="96" t="s">
        <v>29</v>
      </c>
      <c r="E15" s="96">
        <v>655</v>
      </c>
      <c r="F15" s="97">
        <v>2082</v>
      </c>
      <c r="G15" s="98">
        <v>2.8999999999999998E-3</v>
      </c>
      <c r="H15" s="99">
        <v>2.9999999999999997E-4</v>
      </c>
    </row>
    <row r="16" spans="1:18" x14ac:dyDescent="0.3">
      <c r="A16" s="95"/>
      <c r="B16" s="96"/>
      <c r="C16" s="96"/>
      <c r="D16" s="96" t="s">
        <v>48</v>
      </c>
      <c r="E16" s="96">
        <v>661</v>
      </c>
      <c r="F16" s="97">
        <v>1983</v>
      </c>
      <c r="G16" s="98">
        <v>2.8E-3</v>
      </c>
      <c r="H16" s="99">
        <v>2.9999999999999997E-4</v>
      </c>
    </row>
    <row r="17" spans="1:8" x14ac:dyDescent="0.3">
      <c r="A17" s="95"/>
      <c r="B17" s="96"/>
      <c r="C17" s="96" t="s">
        <v>46</v>
      </c>
      <c r="D17" s="96" t="s">
        <v>22</v>
      </c>
      <c r="E17" s="97">
        <v>44404</v>
      </c>
      <c r="F17" s="97">
        <v>131486</v>
      </c>
      <c r="G17" s="98">
        <v>0.183</v>
      </c>
      <c r="H17" s="99">
        <v>2.1000000000000001E-2</v>
      </c>
    </row>
    <row r="18" spans="1:8" x14ac:dyDescent="0.3">
      <c r="A18" s="95"/>
      <c r="B18" s="96"/>
      <c r="C18" s="96"/>
      <c r="D18" s="96" t="s">
        <v>24</v>
      </c>
      <c r="E18" s="96">
        <v>39</v>
      </c>
      <c r="F18" s="96">
        <v>109</v>
      </c>
      <c r="G18" s="98">
        <v>2.0000000000000001E-4</v>
      </c>
      <c r="H18" s="99">
        <v>0</v>
      </c>
    </row>
    <row r="19" spans="1:8" x14ac:dyDescent="0.3">
      <c r="A19" s="95"/>
      <c r="B19" s="96"/>
      <c r="C19" s="96"/>
      <c r="D19" s="96" t="s">
        <v>27</v>
      </c>
      <c r="E19" s="96">
        <v>134</v>
      </c>
      <c r="F19" s="96">
        <v>398</v>
      </c>
      <c r="G19" s="98">
        <v>5.9999999999999995E-4</v>
      </c>
      <c r="H19" s="99">
        <v>1E-4</v>
      </c>
    </row>
    <row r="20" spans="1:8" x14ac:dyDescent="0.3">
      <c r="A20" s="95"/>
      <c r="B20" s="96"/>
      <c r="C20" s="96"/>
      <c r="D20" s="96" t="s">
        <v>19</v>
      </c>
      <c r="E20" s="97">
        <v>125770</v>
      </c>
      <c r="F20" s="97">
        <v>377049</v>
      </c>
      <c r="G20" s="98">
        <v>0.52500000000000002</v>
      </c>
      <c r="H20" s="99">
        <v>6.0299999999999999E-2</v>
      </c>
    </row>
    <row r="21" spans="1:8" x14ac:dyDescent="0.3">
      <c r="A21" s="95"/>
      <c r="B21" s="96"/>
      <c r="C21" s="96" t="s">
        <v>45</v>
      </c>
      <c r="D21" s="96" t="s">
        <v>22</v>
      </c>
      <c r="E21" s="97">
        <v>25122</v>
      </c>
      <c r="F21" s="97">
        <v>74007</v>
      </c>
      <c r="G21" s="98">
        <v>0.10299999999999999</v>
      </c>
      <c r="H21" s="99">
        <v>1.18E-2</v>
      </c>
    </row>
    <row r="22" spans="1:8" x14ac:dyDescent="0.3">
      <c r="A22" s="95"/>
      <c r="B22" s="96"/>
      <c r="C22" s="96"/>
      <c r="D22" s="96" t="s">
        <v>24</v>
      </c>
      <c r="E22" s="96">
        <v>130</v>
      </c>
      <c r="F22" s="96">
        <v>390</v>
      </c>
      <c r="G22" s="98">
        <v>5.0000000000000001E-4</v>
      </c>
      <c r="H22" s="99">
        <v>1E-4</v>
      </c>
    </row>
    <row r="23" spans="1:8" x14ac:dyDescent="0.3">
      <c r="A23" s="95"/>
      <c r="B23" s="96"/>
      <c r="C23" s="96"/>
      <c r="D23" s="96" t="s">
        <v>31</v>
      </c>
      <c r="E23" s="96">
        <v>8</v>
      </c>
      <c r="F23" s="96">
        <v>24</v>
      </c>
      <c r="G23" s="98">
        <v>0</v>
      </c>
      <c r="H23" s="99">
        <v>0</v>
      </c>
    </row>
    <row r="24" spans="1:8" x14ac:dyDescent="0.3">
      <c r="A24" s="95"/>
      <c r="B24" s="96"/>
      <c r="C24" s="96"/>
      <c r="D24" s="96" t="s">
        <v>27</v>
      </c>
      <c r="E24" s="97">
        <v>1316</v>
      </c>
      <c r="F24" s="97">
        <v>3948</v>
      </c>
      <c r="G24" s="98">
        <v>5.4999999999999997E-3</v>
      </c>
      <c r="H24" s="99">
        <v>5.9999999999999995E-4</v>
      </c>
    </row>
    <row r="25" spans="1:8" x14ac:dyDescent="0.3">
      <c r="A25" s="95"/>
      <c r="B25" s="96"/>
      <c r="C25" s="96"/>
      <c r="D25" s="96" t="s">
        <v>17</v>
      </c>
      <c r="E25" s="96">
        <v>8</v>
      </c>
      <c r="F25" s="96">
        <v>24</v>
      </c>
      <c r="G25" s="98">
        <v>0</v>
      </c>
      <c r="H25" s="99">
        <v>0</v>
      </c>
    </row>
    <row r="26" spans="1:8" x14ac:dyDescent="0.3">
      <c r="A26" s="95"/>
      <c r="B26" s="96"/>
      <c r="C26" s="96"/>
      <c r="D26" s="96" t="s">
        <v>28</v>
      </c>
      <c r="E26" s="96">
        <v>98</v>
      </c>
      <c r="F26" s="96">
        <v>294</v>
      </c>
      <c r="G26" s="98">
        <v>4.0000000000000002E-4</v>
      </c>
      <c r="H26" s="99">
        <v>0</v>
      </c>
    </row>
    <row r="27" spans="1:8" x14ac:dyDescent="0.3">
      <c r="A27" s="95"/>
      <c r="B27" s="96"/>
      <c r="C27" s="96"/>
      <c r="D27" s="96" t="s">
        <v>19</v>
      </c>
      <c r="E27" s="96">
        <v>829</v>
      </c>
      <c r="F27" s="97">
        <v>2409</v>
      </c>
      <c r="G27" s="98">
        <v>3.3999999999999998E-3</v>
      </c>
      <c r="H27" s="99">
        <v>4.0000000000000002E-4</v>
      </c>
    </row>
    <row r="28" spans="1:8" x14ac:dyDescent="0.3">
      <c r="A28" s="95"/>
      <c r="B28" s="96"/>
      <c r="C28" s="96"/>
      <c r="D28" s="96" t="s">
        <v>29</v>
      </c>
      <c r="E28" s="96">
        <v>28</v>
      </c>
      <c r="F28" s="96">
        <v>84</v>
      </c>
      <c r="G28" s="98">
        <v>1E-4</v>
      </c>
      <c r="H28" s="99">
        <v>0</v>
      </c>
    </row>
    <row r="29" spans="1:8" x14ac:dyDescent="0.3">
      <c r="A29" s="95"/>
      <c r="B29" s="96"/>
      <c r="C29" s="96" t="s">
        <v>32</v>
      </c>
      <c r="D29" s="96" t="s">
        <v>22</v>
      </c>
      <c r="E29" s="97">
        <v>1266</v>
      </c>
      <c r="F29" s="97">
        <v>4128</v>
      </c>
      <c r="G29" s="98">
        <v>5.7000000000000002E-3</v>
      </c>
      <c r="H29" s="99">
        <v>6.9999999999999999E-4</v>
      </c>
    </row>
    <row r="30" spans="1:8" x14ac:dyDescent="0.3">
      <c r="A30" s="95"/>
      <c r="B30" s="96"/>
      <c r="C30" s="96"/>
      <c r="D30" s="96" t="s">
        <v>19</v>
      </c>
      <c r="E30" s="97">
        <v>1731</v>
      </c>
      <c r="F30" s="97">
        <v>5127</v>
      </c>
      <c r="G30" s="98">
        <v>7.1000000000000004E-3</v>
      </c>
      <c r="H30" s="99">
        <v>8.0000000000000004E-4</v>
      </c>
    </row>
    <row r="31" spans="1:8" x14ac:dyDescent="0.3">
      <c r="A31" s="95"/>
      <c r="B31" s="96"/>
      <c r="C31" s="96" t="s">
        <v>25</v>
      </c>
      <c r="D31" s="96" t="s">
        <v>22</v>
      </c>
      <c r="E31" s="97">
        <v>2045</v>
      </c>
      <c r="F31" s="97">
        <v>6115</v>
      </c>
      <c r="G31" s="98">
        <v>8.5000000000000006E-3</v>
      </c>
      <c r="H31" s="99">
        <v>1E-3</v>
      </c>
    </row>
    <row r="32" spans="1:8" x14ac:dyDescent="0.3">
      <c r="A32" s="95"/>
      <c r="B32" s="96"/>
      <c r="C32" s="96"/>
      <c r="D32" s="96" t="s">
        <v>24</v>
      </c>
      <c r="E32" s="96">
        <v>705</v>
      </c>
      <c r="F32" s="97">
        <v>2764</v>
      </c>
      <c r="G32" s="98">
        <v>3.8999999999999998E-3</v>
      </c>
      <c r="H32" s="99">
        <v>4.0000000000000002E-4</v>
      </c>
    </row>
    <row r="33" spans="1:8" x14ac:dyDescent="0.3">
      <c r="A33" s="95"/>
      <c r="B33" s="96"/>
      <c r="C33" s="96"/>
      <c r="D33" s="96" t="s">
        <v>27</v>
      </c>
      <c r="E33" s="96">
        <v>665</v>
      </c>
      <c r="F33" s="97">
        <v>2086</v>
      </c>
      <c r="G33" s="98">
        <v>2.8999999999999998E-3</v>
      </c>
      <c r="H33" s="99">
        <v>2.9999999999999997E-4</v>
      </c>
    </row>
    <row r="34" spans="1:8" x14ac:dyDescent="0.3">
      <c r="A34" s="95"/>
      <c r="B34" s="96"/>
      <c r="C34" s="96"/>
      <c r="D34" s="96" t="s">
        <v>28</v>
      </c>
      <c r="E34" s="96">
        <v>251</v>
      </c>
      <c r="F34" s="96">
        <v>753</v>
      </c>
      <c r="G34" s="98">
        <v>1E-3</v>
      </c>
      <c r="H34" s="99">
        <v>1E-4</v>
      </c>
    </row>
    <row r="35" spans="1:8" x14ac:dyDescent="0.3">
      <c r="A35" s="95"/>
      <c r="B35" s="96"/>
      <c r="C35" s="96"/>
      <c r="D35" s="96" t="s">
        <v>29</v>
      </c>
      <c r="E35" s="96">
        <v>4</v>
      </c>
      <c r="F35" s="96">
        <v>12</v>
      </c>
      <c r="G35" s="98">
        <v>0</v>
      </c>
      <c r="H35" s="99">
        <v>0</v>
      </c>
    </row>
    <row r="36" spans="1:8" x14ac:dyDescent="0.3">
      <c r="A36" s="95"/>
      <c r="B36" s="96"/>
      <c r="C36" s="96"/>
      <c r="D36" s="96" t="s">
        <v>48</v>
      </c>
      <c r="E36" s="96">
        <v>15</v>
      </c>
      <c r="F36" s="96">
        <v>60</v>
      </c>
      <c r="G36" s="98">
        <v>1E-4</v>
      </c>
      <c r="H36" s="99">
        <v>0</v>
      </c>
    </row>
    <row r="37" spans="1:8" x14ac:dyDescent="0.3">
      <c r="A37" s="95"/>
      <c r="B37" s="96"/>
      <c r="C37" s="96" t="s">
        <v>26</v>
      </c>
      <c r="D37" s="96" t="s">
        <v>22</v>
      </c>
      <c r="E37" s="97">
        <v>1507</v>
      </c>
      <c r="F37" s="97">
        <v>4505</v>
      </c>
      <c r="G37" s="98">
        <v>6.3E-3</v>
      </c>
      <c r="H37" s="99">
        <v>6.9999999999999999E-4</v>
      </c>
    </row>
    <row r="38" spans="1:8" x14ac:dyDescent="0.3">
      <c r="A38" s="95"/>
      <c r="B38" s="96"/>
      <c r="C38" s="96"/>
      <c r="D38" s="96" t="s">
        <v>24</v>
      </c>
      <c r="E38" s="96">
        <v>4</v>
      </c>
      <c r="F38" s="96">
        <v>12</v>
      </c>
      <c r="G38" s="98">
        <v>0</v>
      </c>
      <c r="H38" s="99">
        <v>0</v>
      </c>
    </row>
    <row r="39" spans="1:8" x14ac:dyDescent="0.3">
      <c r="A39" s="95"/>
      <c r="B39" s="96"/>
      <c r="C39" s="96"/>
      <c r="D39" s="96" t="s">
        <v>27</v>
      </c>
      <c r="E39" s="96">
        <v>25</v>
      </c>
      <c r="F39" s="96">
        <v>75</v>
      </c>
      <c r="G39" s="98">
        <v>1E-4</v>
      </c>
      <c r="H39" s="99">
        <v>0</v>
      </c>
    </row>
    <row r="40" spans="1:8" x14ac:dyDescent="0.3">
      <c r="A40" s="95"/>
      <c r="B40" s="96"/>
      <c r="C40" s="96"/>
      <c r="D40" s="96" t="s">
        <v>19</v>
      </c>
      <c r="E40" s="96">
        <v>35</v>
      </c>
      <c r="F40" s="96">
        <v>105</v>
      </c>
      <c r="G40" s="98">
        <v>1E-4</v>
      </c>
      <c r="H40" s="99">
        <v>0</v>
      </c>
    </row>
    <row r="41" spans="1:8" x14ac:dyDescent="0.3">
      <c r="A41" s="95"/>
      <c r="B41" s="96" t="s">
        <v>20</v>
      </c>
      <c r="C41" s="96"/>
      <c r="D41" s="96"/>
      <c r="E41" s="97">
        <v>240276</v>
      </c>
      <c r="F41" s="97">
        <v>717918</v>
      </c>
      <c r="G41" s="100">
        <v>1</v>
      </c>
      <c r="H41" s="99">
        <v>0.115</v>
      </c>
    </row>
    <row r="42" spans="1:8" x14ac:dyDescent="0.3">
      <c r="A42" s="95"/>
      <c r="B42" s="96" t="s">
        <v>21</v>
      </c>
      <c r="C42" s="96" t="s">
        <v>16</v>
      </c>
      <c r="D42" s="96" t="s">
        <v>22</v>
      </c>
      <c r="E42" s="97">
        <v>1919416</v>
      </c>
      <c r="F42" s="97">
        <v>5530553</v>
      </c>
      <c r="G42" s="96"/>
      <c r="H42" s="99">
        <v>0.88500000000000001</v>
      </c>
    </row>
    <row r="43" spans="1:8" ht="15" thickBot="1" x14ac:dyDescent="0.35">
      <c r="A43" s="101"/>
      <c r="B43" s="102" t="s">
        <v>23</v>
      </c>
      <c r="C43" s="102"/>
      <c r="D43" s="102"/>
      <c r="E43" s="103">
        <v>2159692</v>
      </c>
      <c r="F43" s="103">
        <v>6248471</v>
      </c>
      <c r="G43" s="102"/>
      <c r="H43" s="104">
        <v>1</v>
      </c>
    </row>
    <row r="45" spans="1:8" x14ac:dyDescent="0.3">
      <c r="A45" s="105" t="s">
        <v>33</v>
      </c>
    </row>
  </sheetData>
  <mergeCells count="1">
    <mergeCell ref="E5:E7"/>
  </mergeCells>
  <hyperlinks>
    <hyperlink ref="R1" location="'Table of Contents'!A1" display="Return to Table of Contents" xr:uid="{5E474340-F5AF-4FCA-A8ED-1A8B253B4F49}"/>
  </hyperlinks>
  <pageMargins left="0.75" right="0.75" top="1" bottom="1" header="0.5" footer="0.5"/>
  <legacy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R44"/>
  <sheetViews>
    <sheetView workbookViewId="0"/>
  </sheetViews>
  <sheetFormatPr defaultColWidth="9.109375" defaultRowHeight="14.4" x14ac:dyDescent="0.3"/>
  <cols>
    <col min="1" max="1" width="18.21875" bestFit="1" customWidth="1"/>
    <col min="2" max="2" width="13.5546875" bestFit="1" customWidth="1"/>
    <col min="3" max="3" width="22.8867187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72</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8898</v>
      </c>
      <c r="F8" s="97">
        <v>25684</v>
      </c>
      <c r="G8" s="98">
        <v>3.2599999999999997E-2</v>
      </c>
      <c r="H8" s="99">
        <v>4.4000000000000003E-3</v>
      </c>
    </row>
    <row r="9" spans="1:18" x14ac:dyDescent="0.3">
      <c r="A9" s="95"/>
      <c r="B9" s="96"/>
      <c r="C9" s="96"/>
      <c r="D9" s="96" t="s">
        <v>35</v>
      </c>
      <c r="E9" s="96">
        <v>269</v>
      </c>
      <c r="F9" s="96">
        <v>869</v>
      </c>
      <c r="G9" s="98">
        <v>1.1000000000000001E-3</v>
      </c>
      <c r="H9" s="99">
        <v>1E-4</v>
      </c>
    </row>
    <row r="10" spans="1:18" x14ac:dyDescent="0.3">
      <c r="A10" s="95"/>
      <c r="B10" s="96"/>
      <c r="C10" s="96"/>
      <c r="D10" s="96" t="s">
        <v>31</v>
      </c>
      <c r="E10" s="97">
        <v>1037</v>
      </c>
      <c r="F10" s="97">
        <v>3342</v>
      </c>
      <c r="G10" s="98">
        <v>4.1999999999999997E-3</v>
      </c>
      <c r="H10" s="99">
        <v>5.9999999999999995E-4</v>
      </c>
    </row>
    <row r="11" spans="1:18" x14ac:dyDescent="0.3">
      <c r="A11" s="95"/>
      <c r="B11" s="96"/>
      <c r="C11" s="96"/>
      <c r="D11" s="96" t="s">
        <v>30</v>
      </c>
      <c r="E11" s="96">
        <v>443</v>
      </c>
      <c r="F11" s="97">
        <v>1329</v>
      </c>
      <c r="G11" s="98">
        <v>1.6999999999999999E-3</v>
      </c>
      <c r="H11" s="99">
        <v>2.0000000000000001E-4</v>
      </c>
    </row>
    <row r="12" spans="1:18" x14ac:dyDescent="0.3">
      <c r="A12" s="95"/>
      <c r="B12" s="96"/>
      <c r="C12" s="96"/>
      <c r="D12" s="96" t="s">
        <v>27</v>
      </c>
      <c r="E12" s="97">
        <v>18271</v>
      </c>
      <c r="F12" s="97">
        <v>55308</v>
      </c>
      <c r="G12" s="98">
        <v>7.0300000000000001E-2</v>
      </c>
      <c r="H12" s="99">
        <v>9.4000000000000004E-3</v>
      </c>
    </row>
    <row r="13" spans="1:18" x14ac:dyDescent="0.3">
      <c r="A13" s="95"/>
      <c r="B13" s="96"/>
      <c r="C13" s="96"/>
      <c r="D13" s="96" t="s">
        <v>17</v>
      </c>
      <c r="E13" s="96">
        <v>930</v>
      </c>
      <c r="F13" s="97">
        <v>2790</v>
      </c>
      <c r="G13" s="98">
        <v>3.5000000000000001E-3</v>
      </c>
      <c r="H13" s="99">
        <v>5.0000000000000001E-4</v>
      </c>
    </row>
    <row r="14" spans="1:18" x14ac:dyDescent="0.3">
      <c r="A14" s="95"/>
      <c r="B14" s="96"/>
      <c r="C14" s="96"/>
      <c r="D14" s="96" t="s">
        <v>28</v>
      </c>
      <c r="E14" s="97">
        <v>5235</v>
      </c>
      <c r="F14" s="97">
        <v>16551</v>
      </c>
      <c r="G14" s="98">
        <v>2.1000000000000001E-2</v>
      </c>
      <c r="H14" s="99">
        <v>2.8E-3</v>
      </c>
    </row>
    <row r="15" spans="1:18" x14ac:dyDescent="0.3">
      <c r="A15" s="95"/>
      <c r="B15" s="96"/>
      <c r="C15" s="96"/>
      <c r="D15" s="96" t="s">
        <v>29</v>
      </c>
      <c r="E15" s="97">
        <v>1152</v>
      </c>
      <c r="F15" s="97">
        <v>3981</v>
      </c>
      <c r="G15" s="98">
        <v>5.1000000000000004E-3</v>
      </c>
      <c r="H15" s="99">
        <v>6.9999999999999999E-4</v>
      </c>
    </row>
    <row r="16" spans="1:18" x14ac:dyDescent="0.3">
      <c r="A16" s="95"/>
      <c r="B16" s="96"/>
      <c r="C16" s="96"/>
      <c r="D16" s="96" t="s">
        <v>48</v>
      </c>
      <c r="E16" s="96">
        <v>677</v>
      </c>
      <c r="F16" s="97">
        <v>2009</v>
      </c>
      <c r="G16" s="98">
        <v>2.5999999999999999E-3</v>
      </c>
      <c r="H16" s="99">
        <v>2.9999999999999997E-4</v>
      </c>
    </row>
    <row r="17" spans="1:8" x14ac:dyDescent="0.3">
      <c r="A17" s="95"/>
      <c r="B17" s="96"/>
      <c r="C17" s="96" t="s">
        <v>46</v>
      </c>
      <c r="D17" s="96" t="s">
        <v>22</v>
      </c>
      <c r="E17" s="97">
        <v>47270</v>
      </c>
      <c r="F17" s="97">
        <v>138785</v>
      </c>
      <c r="G17" s="98">
        <v>0.17599999999999999</v>
      </c>
      <c r="H17" s="99">
        <v>2.3599999999999999E-2</v>
      </c>
    </row>
    <row r="18" spans="1:8" x14ac:dyDescent="0.3">
      <c r="A18" s="95"/>
      <c r="B18" s="96"/>
      <c r="C18" s="96"/>
      <c r="D18" s="96" t="s">
        <v>24</v>
      </c>
      <c r="E18" s="96">
        <v>26</v>
      </c>
      <c r="F18" s="96">
        <v>78</v>
      </c>
      <c r="G18" s="98">
        <v>1E-4</v>
      </c>
      <c r="H18" s="99">
        <v>0</v>
      </c>
    </row>
    <row r="19" spans="1:8" x14ac:dyDescent="0.3">
      <c r="A19" s="95"/>
      <c r="B19" s="96"/>
      <c r="C19" s="96"/>
      <c r="D19" s="96" t="s">
        <v>27</v>
      </c>
      <c r="E19" s="96">
        <v>212</v>
      </c>
      <c r="F19" s="96">
        <v>636</v>
      </c>
      <c r="G19" s="98">
        <v>8.0000000000000004E-4</v>
      </c>
      <c r="H19" s="99">
        <v>1E-4</v>
      </c>
    </row>
    <row r="20" spans="1:8" x14ac:dyDescent="0.3">
      <c r="A20" s="95"/>
      <c r="B20" s="96"/>
      <c r="C20" s="96"/>
      <c r="D20" s="96" t="s">
        <v>28</v>
      </c>
      <c r="E20" s="96">
        <v>9</v>
      </c>
      <c r="F20" s="96">
        <v>27</v>
      </c>
      <c r="G20" s="98">
        <v>0</v>
      </c>
      <c r="H20" s="99">
        <v>0</v>
      </c>
    </row>
    <row r="21" spans="1:8" x14ac:dyDescent="0.3">
      <c r="A21" s="95"/>
      <c r="B21" s="96"/>
      <c r="C21" s="96"/>
      <c r="D21" s="96" t="s">
        <v>19</v>
      </c>
      <c r="E21" s="97">
        <v>138238</v>
      </c>
      <c r="F21" s="97">
        <v>420861</v>
      </c>
      <c r="G21" s="98">
        <v>0.53500000000000003</v>
      </c>
      <c r="H21" s="99">
        <v>7.1599999999999997E-2</v>
      </c>
    </row>
    <row r="22" spans="1:8" x14ac:dyDescent="0.3">
      <c r="A22" s="95"/>
      <c r="B22" s="96"/>
      <c r="C22" s="96" t="s">
        <v>45</v>
      </c>
      <c r="D22" s="96" t="s">
        <v>22</v>
      </c>
      <c r="E22" s="97">
        <v>27739</v>
      </c>
      <c r="F22" s="97">
        <v>82466</v>
      </c>
      <c r="G22" s="98">
        <v>0.105</v>
      </c>
      <c r="H22" s="99">
        <v>1.4E-2</v>
      </c>
    </row>
    <row r="23" spans="1:8" x14ac:dyDescent="0.3">
      <c r="A23" s="95"/>
      <c r="B23" s="96"/>
      <c r="C23" s="96"/>
      <c r="D23" s="96" t="s">
        <v>24</v>
      </c>
      <c r="E23" s="96">
        <v>130</v>
      </c>
      <c r="F23" s="96">
        <v>390</v>
      </c>
      <c r="G23" s="98">
        <v>5.0000000000000001E-4</v>
      </c>
      <c r="H23" s="99">
        <v>1E-4</v>
      </c>
    </row>
    <row r="24" spans="1:8" x14ac:dyDescent="0.3">
      <c r="A24" s="95"/>
      <c r="B24" s="96"/>
      <c r="C24" s="96"/>
      <c r="D24" s="96" t="s">
        <v>31</v>
      </c>
      <c r="E24" s="96">
        <v>16</v>
      </c>
      <c r="F24" s="96">
        <v>48</v>
      </c>
      <c r="G24" s="98">
        <v>1E-4</v>
      </c>
      <c r="H24" s="99">
        <v>0</v>
      </c>
    </row>
    <row r="25" spans="1:8" x14ac:dyDescent="0.3">
      <c r="A25" s="95"/>
      <c r="B25" s="96"/>
      <c r="C25" s="96"/>
      <c r="D25" s="96" t="s">
        <v>27</v>
      </c>
      <c r="E25" s="97">
        <v>1553</v>
      </c>
      <c r="F25" s="97">
        <v>4659</v>
      </c>
      <c r="G25" s="98">
        <v>5.8999999999999999E-3</v>
      </c>
      <c r="H25" s="99">
        <v>8.0000000000000004E-4</v>
      </c>
    </row>
    <row r="26" spans="1:8" x14ac:dyDescent="0.3">
      <c r="A26" s="95"/>
      <c r="B26" s="96"/>
      <c r="C26" s="96"/>
      <c r="D26" s="96" t="s">
        <v>17</v>
      </c>
      <c r="E26" s="96">
        <v>81</v>
      </c>
      <c r="F26" s="96">
        <v>243</v>
      </c>
      <c r="G26" s="98">
        <v>2.9999999999999997E-4</v>
      </c>
      <c r="H26" s="99">
        <v>0</v>
      </c>
    </row>
    <row r="27" spans="1:8" x14ac:dyDescent="0.3">
      <c r="A27" s="95"/>
      <c r="B27" s="96"/>
      <c r="C27" s="96"/>
      <c r="D27" s="96" t="s">
        <v>28</v>
      </c>
      <c r="E27" s="96">
        <v>120</v>
      </c>
      <c r="F27" s="96">
        <v>360</v>
      </c>
      <c r="G27" s="98">
        <v>5.0000000000000001E-4</v>
      </c>
      <c r="H27" s="99">
        <v>1E-4</v>
      </c>
    </row>
    <row r="28" spans="1:8" x14ac:dyDescent="0.3">
      <c r="A28" s="95"/>
      <c r="B28" s="96"/>
      <c r="C28" s="96"/>
      <c r="D28" s="96" t="s">
        <v>19</v>
      </c>
      <c r="E28" s="96">
        <v>334</v>
      </c>
      <c r="F28" s="97">
        <v>1002</v>
      </c>
      <c r="G28" s="98">
        <v>1.2999999999999999E-3</v>
      </c>
      <c r="H28" s="99">
        <v>2.0000000000000001E-4</v>
      </c>
    </row>
    <row r="29" spans="1:8" x14ac:dyDescent="0.3">
      <c r="A29" s="95"/>
      <c r="B29" s="96"/>
      <c r="C29" s="96"/>
      <c r="D29" s="96" t="s">
        <v>29</v>
      </c>
      <c r="E29" s="96">
        <v>47</v>
      </c>
      <c r="F29" s="96">
        <v>141</v>
      </c>
      <c r="G29" s="98">
        <v>2.0000000000000001E-4</v>
      </c>
      <c r="H29" s="99">
        <v>0</v>
      </c>
    </row>
    <row r="30" spans="1:8" x14ac:dyDescent="0.3">
      <c r="A30" s="95"/>
      <c r="B30" s="96"/>
      <c r="C30" s="96" t="s">
        <v>32</v>
      </c>
      <c r="D30" s="96" t="s">
        <v>19</v>
      </c>
      <c r="E30" s="97">
        <v>1655</v>
      </c>
      <c r="F30" s="97">
        <v>5247</v>
      </c>
      <c r="G30" s="98">
        <v>6.7000000000000002E-3</v>
      </c>
      <c r="H30" s="99">
        <v>8.9999999999999998E-4</v>
      </c>
    </row>
    <row r="31" spans="1:8" x14ac:dyDescent="0.3">
      <c r="A31" s="95"/>
      <c r="B31" s="96"/>
      <c r="C31" s="96" t="s">
        <v>25</v>
      </c>
      <c r="D31" s="96" t="s">
        <v>22</v>
      </c>
      <c r="E31" s="97">
        <v>2053</v>
      </c>
      <c r="F31" s="97">
        <v>6150</v>
      </c>
      <c r="G31" s="98">
        <v>7.7999999999999996E-3</v>
      </c>
      <c r="H31" s="99">
        <v>1E-3</v>
      </c>
    </row>
    <row r="32" spans="1:8" x14ac:dyDescent="0.3">
      <c r="A32" s="95"/>
      <c r="B32" s="96"/>
      <c r="C32" s="96"/>
      <c r="D32" s="96" t="s">
        <v>24</v>
      </c>
      <c r="E32" s="96">
        <v>780</v>
      </c>
      <c r="F32" s="97">
        <v>3055</v>
      </c>
      <c r="G32" s="98">
        <v>3.8999999999999998E-3</v>
      </c>
      <c r="H32" s="99">
        <v>5.0000000000000001E-4</v>
      </c>
    </row>
    <row r="33" spans="1:8" x14ac:dyDescent="0.3">
      <c r="A33" s="95"/>
      <c r="B33" s="96"/>
      <c r="C33" s="96"/>
      <c r="D33" s="96" t="s">
        <v>27</v>
      </c>
      <c r="E33" s="97">
        <v>1109</v>
      </c>
      <c r="F33" s="97">
        <v>3380</v>
      </c>
      <c r="G33" s="98">
        <v>4.3E-3</v>
      </c>
      <c r="H33" s="99">
        <v>5.9999999999999995E-4</v>
      </c>
    </row>
    <row r="34" spans="1:8" x14ac:dyDescent="0.3">
      <c r="A34" s="95"/>
      <c r="B34" s="96"/>
      <c r="C34" s="96"/>
      <c r="D34" s="96" t="s">
        <v>28</v>
      </c>
      <c r="E34" s="96">
        <v>289</v>
      </c>
      <c r="F34" s="96">
        <v>868</v>
      </c>
      <c r="G34" s="98">
        <v>1.1000000000000001E-3</v>
      </c>
      <c r="H34" s="99">
        <v>1E-4</v>
      </c>
    </row>
    <row r="35" spans="1:8" x14ac:dyDescent="0.3">
      <c r="A35" s="95"/>
      <c r="B35" s="96"/>
      <c r="C35" s="96"/>
      <c r="D35" s="96" t="s">
        <v>29</v>
      </c>
      <c r="E35" s="96">
        <v>4</v>
      </c>
      <c r="F35" s="96">
        <v>12</v>
      </c>
      <c r="G35" s="98">
        <v>0</v>
      </c>
      <c r="H35" s="99">
        <v>0</v>
      </c>
    </row>
    <row r="36" spans="1:8" x14ac:dyDescent="0.3">
      <c r="A36" s="95"/>
      <c r="B36" s="96"/>
      <c r="C36" s="96"/>
      <c r="D36" s="96" t="s">
        <v>48</v>
      </c>
      <c r="E36" s="96">
        <v>11</v>
      </c>
      <c r="F36" s="96">
        <v>44</v>
      </c>
      <c r="G36" s="98">
        <v>1E-4</v>
      </c>
      <c r="H36" s="99">
        <v>0</v>
      </c>
    </row>
    <row r="37" spans="1:8" x14ac:dyDescent="0.3">
      <c r="A37" s="95"/>
      <c r="B37" s="96"/>
      <c r="C37" s="96" t="s">
        <v>26</v>
      </c>
      <c r="D37" s="96" t="s">
        <v>22</v>
      </c>
      <c r="E37" s="97">
        <v>1867</v>
      </c>
      <c r="F37" s="97">
        <v>5591</v>
      </c>
      <c r="G37" s="98">
        <v>7.1000000000000004E-3</v>
      </c>
      <c r="H37" s="99">
        <v>1E-3</v>
      </c>
    </row>
    <row r="38" spans="1:8" x14ac:dyDescent="0.3">
      <c r="A38" s="95"/>
      <c r="B38" s="96"/>
      <c r="C38" s="96"/>
      <c r="D38" s="96" t="s">
        <v>27</v>
      </c>
      <c r="E38" s="96">
        <v>18</v>
      </c>
      <c r="F38" s="96">
        <v>54</v>
      </c>
      <c r="G38" s="98">
        <v>1E-4</v>
      </c>
      <c r="H38" s="99">
        <v>0</v>
      </c>
    </row>
    <row r="39" spans="1:8" x14ac:dyDescent="0.3">
      <c r="A39" s="95"/>
      <c r="B39" s="96"/>
      <c r="C39" s="96"/>
      <c r="D39" s="96" t="s">
        <v>19</v>
      </c>
      <c r="E39" s="96">
        <v>317</v>
      </c>
      <c r="F39" s="96">
        <v>951</v>
      </c>
      <c r="G39" s="98">
        <v>1.1999999999999999E-3</v>
      </c>
      <c r="H39" s="99">
        <v>2.0000000000000001E-4</v>
      </c>
    </row>
    <row r="40" spans="1:8" x14ac:dyDescent="0.3">
      <c r="A40" s="95"/>
      <c r="B40" s="96" t="s">
        <v>20</v>
      </c>
      <c r="C40" s="96"/>
      <c r="D40" s="96"/>
      <c r="E40" s="97">
        <v>260790</v>
      </c>
      <c r="F40" s="97">
        <v>786911</v>
      </c>
      <c r="G40" s="100">
        <v>1</v>
      </c>
      <c r="H40" s="99">
        <v>0.13400000000000001</v>
      </c>
    </row>
    <row r="41" spans="1:8" x14ac:dyDescent="0.3">
      <c r="A41" s="95"/>
      <c r="B41" s="96" t="s">
        <v>21</v>
      </c>
      <c r="C41" s="96" t="s">
        <v>16</v>
      </c>
      <c r="D41" s="96" t="s">
        <v>22</v>
      </c>
      <c r="E41" s="97">
        <v>1756798</v>
      </c>
      <c r="F41" s="97">
        <v>5089847</v>
      </c>
      <c r="G41" s="96"/>
      <c r="H41" s="99">
        <v>0.86599999999999999</v>
      </c>
    </row>
    <row r="42" spans="1:8" ht="15" thickBot="1" x14ac:dyDescent="0.35">
      <c r="A42" s="101"/>
      <c r="B42" s="102" t="s">
        <v>23</v>
      </c>
      <c r="C42" s="102"/>
      <c r="D42" s="102"/>
      <c r="E42" s="103">
        <v>2017588</v>
      </c>
      <c r="F42" s="103">
        <v>5876757</v>
      </c>
      <c r="G42" s="102"/>
      <c r="H42" s="104">
        <v>1</v>
      </c>
    </row>
    <row r="44" spans="1:8" x14ac:dyDescent="0.3">
      <c r="A44" s="105" t="s">
        <v>33</v>
      </c>
    </row>
  </sheetData>
  <mergeCells count="1">
    <mergeCell ref="E5:E7"/>
  </mergeCells>
  <hyperlinks>
    <hyperlink ref="R1" location="'Table of Contents'!A1" display="Return to Table of Contents" xr:uid="{40AB9DC4-BAAC-4B3C-8D5A-9F6A191E2975}"/>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R44"/>
  <sheetViews>
    <sheetView workbookViewId="0"/>
  </sheetViews>
  <sheetFormatPr defaultColWidth="9.109375" defaultRowHeight="14.4" x14ac:dyDescent="0.3"/>
  <cols>
    <col min="1" max="1" width="18.21875" bestFit="1" customWidth="1"/>
    <col min="2" max="2" width="13.5546875" bestFit="1" customWidth="1"/>
    <col min="3" max="3" width="22.88671875" bestFit="1" customWidth="1"/>
    <col min="4" max="4" width="22" bestFit="1" customWidth="1"/>
    <col min="5" max="5" width="10.88671875" bestFit="1" customWidth="1"/>
    <col min="6" max="6" width="10.6640625" bestFit="1" customWidth="1"/>
    <col min="7" max="8" width="7.109375" customWidth="1"/>
  </cols>
  <sheetData>
    <row r="1" spans="1:18" ht="15.6" x14ac:dyDescent="0.3">
      <c r="A1" s="106" t="s">
        <v>0</v>
      </c>
      <c r="B1" s="2"/>
      <c r="C1" s="2"/>
      <c r="D1" s="2"/>
      <c r="E1" s="2"/>
      <c r="F1" s="2"/>
      <c r="G1" s="2"/>
      <c r="H1" s="2"/>
      <c r="R1" s="130" t="s">
        <v>183</v>
      </c>
    </row>
    <row r="2" spans="1:18" ht="15.6" x14ac:dyDescent="0.3">
      <c r="A2" s="106" t="s">
        <v>1</v>
      </c>
      <c r="B2" s="2"/>
      <c r="C2" s="2"/>
      <c r="D2" s="2"/>
      <c r="E2" s="2"/>
      <c r="F2" s="2"/>
      <c r="G2" s="2"/>
      <c r="H2" s="2"/>
    </row>
    <row r="3" spans="1:18" ht="15.6" x14ac:dyDescent="0.3">
      <c r="A3" s="106" t="s">
        <v>73</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3490</v>
      </c>
      <c r="F8" s="97">
        <v>9694</v>
      </c>
      <c r="G8" s="98">
        <v>1.8800000000000001E-2</v>
      </c>
      <c r="H8" s="99">
        <v>6.7000000000000002E-3</v>
      </c>
    </row>
    <row r="9" spans="1:18" x14ac:dyDescent="0.3">
      <c r="A9" s="95"/>
      <c r="B9" s="96"/>
      <c r="C9" s="96"/>
      <c r="D9" s="96" t="s">
        <v>35</v>
      </c>
      <c r="E9" s="96">
        <v>239</v>
      </c>
      <c r="F9" s="96">
        <v>717</v>
      </c>
      <c r="G9" s="98">
        <v>1.4E-3</v>
      </c>
      <c r="H9" s="99">
        <v>5.0000000000000001E-4</v>
      </c>
    </row>
    <row r="10" spans="1:18" x14ac:dyDescent="0.3">
      <c r="A10" s="95"/>
      <c r="B10" s="96"/>
      <c r="C10" s="96"/>
      <c r="D10" s="96" t="s">
        <v>31</v>
      </c>
      <c r="E10" s="97">
        <v>4136</v>
      </c>
      <c r="F10" s="97">
        <v>13202</v>
      </c>
      <c r="G10" s="98">
        <v>2.5600000000000001E-2</v>
      </c>
      <c r="H10" s="99">
        <v>9.1999999999999998E-3</v>
      </c>
    </row>
    <row r="11" spans="1:18" x14ac:dyDescent="0.3">
      <c r="A11" s="95"/>
      <c r="B11" s="96"/>
      <c r="C11" s="96"/>
      <c r="D11" s="96" t="s">
        <v>30</v>
      </c>
      <c r="E11" s="96">
        <v>308</v>
      </c>
      <c r="F11" s="96">
        <v>924</v>
      </c>
      <c r="G11" s="98">
        <v>1.8E-3</v>
      </c>
      <c r="H11" s="99">
        <v>5.9999999999999995E-4</v>
      </c>
    </row>
    <row r="12" spans="1:18" x14ac:dyDescent="0.3">
      <c r="A12" s="95"/>
      <c r="B12" s="96"/>
      <c r="C12" s="96"/>
      <c r="D12" s="96" t="s">
        <v>27</v>
      </c>
      <c r="E12" s="97">
        <v>5974</v>
      </c>
      <c r="F12" s="97">
        <v>17918</v>
      </c>
      <c r="G12" s="98">
        <v>3.4799999999999998E-2</v>
      </c>
      <c r="H12" s="99">
        <v>1.2500000000000001E-2</v>
      </c>
    </row>
    <row r="13" spans="1:18" x14ac:dyDescent="0.3">
      <c r="A13" s="95"/>
      <c r="B13" s="96"/>
      <c r="C13" s="96"/>
      <c r="D13" s="96" t="s">
        <v>17</v>
      </c>
      <c r="E13" s="96">
        <v>601</v>
      </c>
      <c r="F13" s="97">
        <v>1803</v>
      </c>
      <c r="G13" s="98">
        <v>3.5000000000000001E-3</v>
      </c>
      <c r="H13" s="99">
        <v>1.2999999999999999E-3</v>
      </c>
    </row>
    <row r="14" spans="1:18" x14ac:dyDescent="0.3">
      <c r="A14" s="95"/>
      <c r="B14" s="96"/>
      <c r="C14" s="96"/>
      <c r="D14" s="96" t="s">
        <v>28</v>
      </c>
      <c r="E14" s="96">
        <v>412</v>
      </c>
      <c r="F14" s="97">
        <v>1233</v>
      </c>
      <c r="G14" s="98">
        <v>2.3999999999999998E-3</v>
      </c>
      <c r="H14" s="99">
        <v>8.9999999999999998E-4</v>
      </c>
    </row>
    <row r="15" spans="1:18" x14ac:dyDescent="0.3">
      <c r="A15" s="95"/>
      <c r="B15" s="96"/>
      <c r="C15" s="96"/>
      <c r="D15" s="96" t="s">
        <v>29</v>
      </c>
      <c r="E15" s="96">
        <v>717</v>
      </c>
      <c r="F15" s="97">
        <v>2328</v>
      </c>
      <c r="G15" s="98">
        <v>4.4999999999999997E-3</v>
      </c>
      <c r="H15" s="99">
        <v>1.6000000000000001E-3</v>
      </c>
    </row>
    <row r="16" spans="1:18" x14ac:dyDescent="0.3">
      <c r="A16" s="95"/>
      <c r="B16" s="96"/>
      <c r="C16" s="96"/>
      <c r="D16" s="96" t="s">
        <v>48</v>
      </c>
      <c r="E16" s="96">
        <v>10</v>
      </c>
      <c r="F16" s="96">
        <v>30</v>
      </c>
      <c r="G16" s="98">
        <v>1E-4</v>
      </c>
      <c r="H16" s="99">
        <v>0</v>
      </c>
    </row>
    <row r="17" spans="1:8" x14ac:dyDescent="0.3">
      <c r="A17" s="95"/>
      <c r="B17" s="96"/>
      <c r="C17" s="96" t="s">
        <v>46</v>
      </c>
      <c r="D17" s="96" t="s">
        <v>22</v>
      </c>
      <c r="E17" s="97">
        <v>37698</v>
      </c>
      <c r="F17" s="97">
        <v>110073</v>
      </c>
      <c r="G17" s="98">
        <v>0.214</v>
      </c>
      <c r="H17" s="99">
        <v>7.6499999999999999E-2</v>
      </c>
    </row>
    <row r="18" spans="1:8" x14ac:dyDescent="0.3">
      <c r="A18" s="95"/>
      <c r="B18" s="96"/>
      <c r="C18" s="96"/>
      <c r="D18" s="96" t="s">
        <v>35</v>
      </c>
      <c r="E18" s="96">
        <v>16</v>
      </c>
      <c r="F18" s="96">
        <v>48</v>
      </c>
      <c r="G18" s="98">
        <v>1E-4</v>
      </c>
      <c r="H18" s="99">
        <v>0</v>
      </c>
    </row>
    <row r="19" spans="1:8" x14ac:dyDescent="0.3">
      <c r="A19" s="95"/>
      <c r="B19" s="96"/>
      <c r="C19" s="96"/>
      <c r="D19" s="96" t="s">
        <v>27</v>
      </c>
      <c r="E19" s="96">
        <v>106</v>
      </c>
      <c r="F19" s="96">
        <v>315</v>
      </c>
      <c r="G19" s="98">
        <v>5.9999999999999995E-4</v>
      </c>
      <c r="H19" s="99">
        <v>2.0000000000000001E-4</v>
      </c>
    </row>
    <row r="20" spans="1:8" x14ac:dyDescent="0.3">
      <c r="A20" s="95"/>
      <c r="B20" s="96"/>
      <c r="C20" s="96"/>
      <c r="D20" s="96" t="s">
        <v>17</v>
      </c>
      <c r="E20" s="96">
        <v>20</v>
      </c>
      <c r="F20" s="96">
        <v>60</v>
      </c>
      <c r="G20" s="98">
        <v>1E-4</v>
      </c>
      <c r="H20" s="99">
        <v>0</v>
      </c>
    </row>
    <row r="21" spans="1:8" x14ac:dyDescent="0.3">
      <c r="A21" s="95"/>
      <c r="B21" s="96"/>
      <c r="C21" s="96"/>
      <c r="D21" s="96" t="s">
        <v>19</v>
      </c>
      <c r="E21" s="97">
        <v>100262</v>
      </c>
      <c r="F21" s="97">
        <v>305156</v>
      </c>
      <c r="G21" s="98">
        <v>0.59299999999999997</v>
      </c>
      <c r="H21" s="99">
        <v>0.21199999999999999</v>
      </c>
    </row>
    <row r="22" spans="1:8" x14ac:dyDescent="0.3">
      <c r="A22" s="95"/>
      <c r="B22" s="96"/>
      <c r="C22" s="96" t="s">
        <v>45</v>
      </c>
      <c r="D22" s="96" t="s">
        <v>22</v>
      </c>
      <c r="E22" s="97">
        <v>11751</v>
      </c>
      <c r="F22" s="97">
        <v>35108</v>
      </c>
      <c r="G22" s="98">
        <v>6.8199999999999997E-2</v>
      </c>
      <c r="H22" s="99">
        <v>2.4400000000000002E-2</v>
      </c>
    </row>
    <row r="23" spans="1:8" x14ac:dyDescent="0.3">
      <c r="A23" s="95"/>
      <c r="B23" s="96"/>
      <c r="C23" s="96"/>
      <c r="D23" s="96" t="s">
        <v>24</v>
      </c>
      <c r="E23" s="96">
        <v>82</v>
      </c>
      <c r="F23" s="96">
        <v>246</v>
      </c>
      <c r="G23" s="98">
        <v>5.0000000000000001E-4</v>
      </c>
      <c r="H23" s="99">
        <v>2.0000000000000001E-4</v>
      </c>
    </row>
    <row r="24" spans="1:8" x14ac:dyDescent="0.3">
      <c r="A24" s="95"/>
      <c r="B24" s="96"/>
      <c r="C24" s="96"/>
      <c r="D24" s="96" t="s">
        <v>31</v>
      </c>
      <c r="E24" s="96">
        <v>16</v>
      </c>
      <c r="F24" s="96">
        <v>48</v>
      </c>
      <c r="G24" s="98">
        <v>1E-4</v>
      </c>
      <c r="H24" s="99">
        <v>0</v>
      </c>
    </row>
    <row r="25" spans="1:8" x14ac:dyDescent="0.3">
      <c r="A25" s="95"/>
      <c r="B25" s="96"/>
      <c r="C25" s="96"/>
      <c r="D25" s="96" t="s">
        <v>27</v>
      </c>
      <c r="E25" s="96">
        <v>858</v>
      </c>
      <c r="F25" s="97">
        <v>2574</v>
      </c>
      <c r="G25" s="98">
        <v>5.0000000000000001E-3</v>
      </c>
      <c r="H25" s="99">
        <v>1.8E-3</v>
      </c>
    </row>
    <row r="26" spans="1:8" x14ac:dyDescent="0.3">
      <c r="A26" s="95"/>
      <c r="B26" s="96"/>
      <c r="C26" s="96"/>
      <c r="D26" s="96" t="s">
        <v>17</v>
      </c>
      <c r="E26" s="96">
        <v>73</v>
      </c>
      <c r="F26" s="96">
        <v>219</v>
      </c>
      <c r="G26" s="98">
        <v>4.0000000000000002E-4</v>
      </c>
      <c r="H26" s="99">
        <v>2.0000000000000001E-4</v>
      </c>
    </row>
    <row r="27" spans="1:8" x14ac:dyDescent="0.3">
      <c r="A27" s="95"/>
      <c r="B27" s="96"/>
      <c r="C27" s="96"/>
      <c r="D27" s="96" t="s">
        <v>28</v>
      </c>
      <c r="E27" s="96">
        <v>105</v>
      </c>
      <c r="F27" s="96">
        <v>315</v>
      </c>
      <c r="G27" s="98">
        <v>5.9999999999999995E-4</v>
      </c>
      <c r="H27" s="99">
        <v>2.0000000000000001E-4</v>
      </c>
    </row>
    <row r="28" spans="1:8" x14ac:dyDescent="0.3">
      <c r="A28" s="95"/>
      <c r="B28" s="96"/>
      <c r="C28" s="96"/>
      <c r="D28" s="96" t="s">
        <v>19</v>
      </c>
      <c r="E28" s="96">
        <v>58</v>
      </c>
      <c r="F28" s="96">
        <v>174</v>
      </c>
      <c r="G28" s="98">
        <v>2.9999999999999997E-4</v>
      </c>
      <c r="H28" s="99">
        <v>1E-4</v>
      </c>
    </row>
    <row r="29" spans="1:8" x14ac:dyDescent="0.3">
      <c r="A29" s="95"/>
      <c r="B29" s="96"/>
      <c r="C29" s="96"/>
      <c r="D29" s="96" t="s">
        <v>29</v>
      </c>
      <c r="E29" s="96">
        <v>57</v>
      </c>
      <c r="F29" s="96">
        <v>192</v>
      </c>
      <c r="G29" s="98">
        <v>4.0000000000000002E-4</v>
      </c>
      <c r="H29" s="99">
        <v>1E-4</v>
      </c>
    </row>
    <row r="30" spans="1:8" x14ac:dyDescent="0.3">
      <c r="A30" s="95"/>
      <c r="B30" s="96"/>
      <c r="C30" s="96" t="s">
        <v>32</v>
      </c>
      <c r="D30" s="96" t="s">
        <v>22</v>
      </c>
      <c r="E30" s="96">
        <v>64</v>
      </c>
      <c r="F30" s="96">
        <v>192</v>
      </c>
      <c r="G30" s="98">
        <v>4.0000000000000002E-4</v>
      </c>
      <c r="H30" s="99">
        <v>1E-4</v>
      </c>
    </row>
    <row r="31" spans="1:8" x14ac:dyDescent="0.3">
      <c r="A31" s="95"/>
      <c r="B31" s="96"/>
      <c r="C31" s="96"/>
      <c r="D31" s="96" t="s">
        <v>19</v>
      </c>
      <c r="E31" s="97">
        <v>1612</v>
      </c>
      <c r="F31" s="97">
        <v>5195</v>
      </c>
      <c r="G31" s="98">
        <v>1.01E-2</v>
      </c>
      <c r="H31" s="99">
        <v>3.5999999999999999E-3</v>
      </c>
    </row>
    <row r="32" spans="1:8" x14ac:dyDescent="0.3">
      <c r="A32" s="95"/>
      <c r="B32" s="96"/>
      <c r="C32" s="96" t="s">
        <v>25</v>
      </c>
      <c r="D32" s="96" t="s">
        <v>22</v>
      </c>
      <c r="E32" s="96">
        <v>571</v>
      </c>
      <c r="F32" s="97">
        <v>1716</v>
      </c>
      <c r="G32" s="98">
        <v>3.3E-3</v>
      </c>
      <c r="H32" s="99">
        <v>1.1999999999999999E-3</v>
      </c>
    </row>
    <row r="33" spans="1:8" x14ac:dyDescent="0.3">
      <c r="A33" s="95"/>
      <c r="B33" s="96"/>
      <c r="C33" s="96"/>
      <c r="D33" s="96" t="s">
        <v>24</v>
      </c>
      <c r="E33" s="96">
        <v>142</v>
      </c>
      <c r="F33" s="96">
        <v>471</v>
      </c>
      <c r="G33" s="98">
        <v>8.9999999999999998E-4</v>
      </c>
      <c r="H33" s="99">
        <v>2.9999999999999997E-4</v>
      </c>
    </row>
    <row r="34" spans="1:8" x14ac:dyDescent="0.3">
      <c r="A34" s="95"/>
      <c r="B34" s="96"/>
      <c r="C34" s="96"/>
      <c r="D34" s="96" t="s">
        <v>27</v>
      </c>
      <c r="E34" s="96">
        <v>422</v>
      </c>
      <c r="F34" s="97">
        <v>1259</v>
      </c>
      <c r="G34" s="98">
        <v>2.3999999999999998E-3</v>
      </c>
      <c r="H34" s="99">
        <v>8.9999999999999998E-4</v>
      </c>
    </row>
    <row r="35" spans="1:8" x14ac:dyDescent="0.3">
      <c r="A35" s="95"/>
      <c r="B35" s="96"/>
      <c r="C35" s="96"/>
      <c r="D35" s="96" t="s">
        <v>28</v>
      </c>
      <c r="E35" s="96">
        <v>27</v>
      </c>
      <c r="F35" s="96">
        <v>81</v>
      </c>
      <c r="G35" s="98">
        <v>2.0000000000000001E-4</v>
      </c>
      <c r="H35" s="99">
        <v>1E-4</v>
      </c>
    </row>
    <row r="36" spans="1:8" x14ac:dyDescent="0.3">
      <c r="A36" s="95"/>
      <c r="B36" s="96"/>
      <c r="C36" s="96"/>
      <c r="D36" s="96" t="s">
        <v>29</v>
      </c>
      <c r="E36" s="96">
        <v>28</v>
      </c>
      <c r="F36" s="96">
        <v>84</v>
      </c>
      <c r="G36" s="98">
        <v>2.0000000000000001E-4</v>
      </c>
      <c r="H36" s="99">
        <v>1E-4</v>
      </c>
    </row>
    <row r="37" spans="1:8" x14ac:dyDescent="0.3">
      <c r="A37" s="95"/>
      <c r="B37" s="96"/>
      <c r="C37" s="96" t="s">
        <v>26</v>
      </c>
      <c r="D37" s="96" t="s">
        <v>22</v>
      </c>
      <c r="E37" s="97">
        <v>1036</v>
      </c>
      <c r="F37" s="97">
        <v>3108</v>
      </c>
      <c r="G37" s="98">
        <v>6.0000000000000001E-3</v>
      </c>
      <c r="H37" s="99">
        <v>2.2000000000000001E-3</v>
      </c>
    </row>
    <row r="38" spans="1:8" x14ac:dyDescent="0.3">
      <c r="A38" s="95"/>
      <c r="B38" s="96"/>
      <c r="C38" s="96"/>
      <c r="D38" s="96" t="s">
        <v>27</v>
      </c>
      <c r="E38" s="96">
        <v>12</v>
      </c>
      <c r="F38" s="96">
        <v>36</v>
      </c>
      <c r="G38" s="98">
        <v>1E-4</v>
      </c>
      <c r="H38" s="99">
        <v>0</v>
      </c>
    </row>
    <row r="39" spans="1:8" x14ac:dyDescent="0.3">
      <c r="A39" s="95"/>
      <c r="B39" s="96"/>
      <c r="C39" s="96"/>
      <c r="D39" s="96" t="s">
        <v>19</v>
      </c>
      <c r="E39" s="96">
        <v>88</v>
      </c>
      <c r="F39" s="96">
        <v>264</v>
      </c>
      <c r="G39" s="98">
        <v>5.0000000000000001E-4</v>
      </c>
      <c r="H39" s="99">
        <v>2.0000000000000001E-4</v>
      </c>
    </row>
    <row r="40" spans="1:8" x14ac:dyDescent="0.3">
      <c r="A40" s="95"/>
      <c r="B40" s="96" t="s">
        <v>20</v>
      </c>
      <c r="C40" s="96"/>
      <c r="D40" s="96"/>
      <c r="E40" s="97">
        <v>170991</v>
      </c>
      <c r="F40" s="97">
        <v>514783</v>
      </c>
      <c r="G40" s="100">
        <v>1</v>
      </c>
      <c r="H40" s="99">
        <v>0.35799999999999998</v>
      </c>
    </row>
    <row r="41" spans="1:8" x14ac:dyDescent="0.3">
      <c r="A41" s="95"/>
      <c r="B41" s="96" t="s">
        <v>21</v>
      </c>
      <c r="C41" s="96" t="s">
        <v>16</v>
      </c>
      <c r="D41" s="96" t="s">
        <v>22</v>
      </c>
      <c r="E41" s="97">
        <v>311733</v>
      </c>
      <c r="F41" s="97">
        <v>924250</v>
      </c>
      <c r="G41" s="96"/>
      <c r="H41" s="99">
        <v>0.64200000000000002</v>
      </c>
    </row>
    <row r="42" spans="1:8" ht="15" thickBot="1" x14ac:dyDescent="0.35">
      <c r="A42" s="101"/>
      <c r="B42" s="102" t="s">
        <v>23</v>
      </c>
      <c r="C42" s="102"/>
      <c r="D42" s="102"/>
      <c r="E42" s="103">
        <v>482724</v>
      </c>
      <c r="F42" s="103">
        <v>1439033</v>
      </c>
      <c r="G42" s="102"/>
      <c r="H42" s="104">
        <v>1</v>
      </c>
    </row>
    <row r="44" spans="1:8" x14ac:dyDescent="0.3">
      <c r="A44" s="105" t="s">
        <v>33</v>
      </c>
    </row>
  </sheetData>
  <mergeCells count="1">
    <mergeCell ref="E5:E7"/>
  </mergeCells>
  <hyperlinks>
    <hyperlink ref="R1" location="'Table of Contents'!A1" display="Return to Table of Contents" xr:uid="{ABF675E6-2440-4C2F-A38E-52712540D2ED}"/>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R44"/>
  <sheetViews>
    <sheetView workbookViewId="0"/>
  </sheetViews>
  <sheetFormatPr defaultColWidth="9.109375" defaultRowHeight="14.4" x14ac:dyDescent="0.3"/>
  <cols>
    <col min="1" max="1" width="18.21875" bestFit="1" customWidth="1"/>
    <col min="2" max="2" width="13.5546875" bestFit="1" customWidth="1"/>
    <col min="3" max="3" width="22.88671875" bestFit="1" customWidth="1"/>
    <col min="4" max="4" width="22" bestFit="1" customWidth="1"/>
    <col min="5" max="5" width="10.88671875" bestFit="1" customWidth="1"/>
    <col min="6" max="6" width="10.6640625" bestFit="1" customWidth="1"/>
    <col min="7" max="8" width="7.109375" customWidth="1"/>
  </cols>
  <sheetData>
    <row r="1" spans="1:18" s="107" customFormat="1" ht="15.6" x14ac:dyDescent="0.3">
      <c r="A1" s="106" t="s">
        <v>0</v>
      </c>
      <c r="B1" s="2"/>
      <c r="C1" s="2"/>
      <c r="D1" s="2"/>
      <c r="E1" s="2"/>
      <c r="F1" s="2"/>
      <c r="G1" s="2"/>
      <c r="H1" s="2"/>
      <c r="R1" s="130" t="s">
        <v>183</v>
      </c>
    </row>
    <row r="2" spans="1:18" s="107" customFormat="1" ht="15.6" x14ac:dyDescent="0.3">
      <c r="A2" s="106" t="s">
        <v>1</v>
      </c>
      <c r="B2" s="2"/>
      <c r="C2" s="2"/>
      <c r="D2" s="2"/>
      <c r="E2" s="2"/>
      <c r="F2" s="2"/>
      <c r="G2" s="2"/>
      <c r="H2" s="2"/>
    </row>
    <row r="3" spans="1:18" s="107" customFormat="1" ht="15.6" x14ac:dyDescent="0.3">
      <c r="A3" s="106" t="s">
        <v>109</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9349</v>
      </c>
      <c r="F8" s="97">
        <v>26577</v>
      </c>
      <c r="G8" s="98">
        <v>3.2599999999999997E-2</v>
      </c>
      <c r="H8" s="99">
        <v>4.1999999999999997E-3</v>
      </c>
    </row>
    <row r="9" spans="1:18" x14ac:dyDescent="0.3">
      <c r="A9" s="95"/>
      <c r="B9" s="96"/>
      <c r="C9" s="96"/>
      <c r="D9" s="96" t="s">
        <v>35</v>
      </c>
      <c r="E9" s="96">
        <v>213</v>
      </c>
      <c r="F9" s="96">
        <v>660</v>
      </c>
      <c r="G9" s="98">
        <v>8.0000000000000004E-4</v>
      </c>
      <c r="H9" s="99">
        <v>1E-4</v>
      </c>
    </row>
    <row r="10" spans="1:18" x14ac:dyDescent="0.3">
      <c r="A10" s="95"/>
      <c r="B10" s="96"/>
      <c r="C10" s="96"/>
      <c r="D10" s="96" t="s">
        <v>31</v>
      </c>
      <c r="E10" s="96">
        <v>761</v>
      </c>
      <c r="F10" s="97">
        <v>2654</v>
      </c>
      <c r="G10" s="98">
        <v>3.3E-3</v>
      </c>
      <c r="H10" s="99">
        <v>4.0000000000000002E-4</v>
      </c>
    </row>
    <row r="11" spans="1:18" x14ac:dyDescent="0.3">
      <c r="A11" s="95"/>
      <c r="B11" s="96"/>
      <c r="C11" s="96"/>
      <c r="D11" s="96" t="s">
        <v>30</v>
      </c>
      <c r="E11" s="96">
        <v>341</v>
      </c>
      <c r="F11" s="97">
        <v>1023</v>
      </c>
      <c r="G11" s="98">
        <v>1.2999999999999999E-3</v>
      </c>
      <c r="H11" s="99">
        <v>2.0000000000000001E-4</v>
      </c>
    </row>
    <row r="12" spans="1:18" x14ac:dyDescent="0.3">
      <c r="A12" s="95"/>
      <c r="B12" s="96"/>
      <c r="C12" s="96"/>
      <c r="D12" s="96" t="s">
        <v>27</v>
      </c>
      <c r="E12" s="97">
        <v>18430</v>
      </c>
      <c r="F12" s="97">
        <v>55028</v>
      </c>
      <c r="G12" s="98">
        <v>6.7500000000000004E-2</v>
      </c>
      <c r="H12" s="99">
        <v>8.6E-3</v>
      </c>
    </row>
    <row r="13" spans="1:18" x14ac:dyDescent="0.3">
      <c r="A13" s="95"/>
      <c r="B13" s="96"/>
      <c r="C13" s="96"/>
      <c r="D13" s="96" t="s">
        <v>17</v>
      </c>
      <c r="E13" s="96">
        <v>336</v>
      </c>
      <c r="F13" s="97">
        <v>1008</v>
      </c>
      <c r="G13" s="98">
        <v>1.1999999999999999E-3</v>
      </c>
      <c r="H13" s="99">
        <v>2.0000000000000001E-4</v>
      </c>
    </row>
    <row r="14" spans="1:18" x14ac:dyDescent="0.3">
      <c r="A14" s="95"/>
      <c r="B14" s="96"/>
      <c r="C14" s="96"/>
      <c r="D14" s="96" t="s">
        <v>28</v>
      </c>
      <c r="E14" s="97">
        <v>4033</v>
      </c>
      <c r="F14" s="97">
        <v>12819</v>
      </c>
      <c r="G14" s="98">
        <v>1.5699999999999999E-2</v>
      </c>
      <c r="H14" s="99">
        <v>2E-3</v>
      </c>
    </row>
    <row r="15" spans="1:18" x14ac:dyDescent="0.3">
      <c r="A15" s="95"/>
      <c r="B15" s="96"/>
      <c r="C15" s="96"/>
      <c r="D15" s="96" t="s">
        <v>29</v>
      </c>
      <c r="E15" s="97">
        <v>1718</v>
      </c>
      <c r="F15" s="97">
        <v>4932</v>
      </c>
      <c r="G15" s="98">
        <v>6.0000000000000001E-3</v>
      </c>
      <c r="H15" s="99">
        <v>8.0000000000000004E-4</v>
      </c>
    </row>
    <row r="16" spans="1:18" x14ac:dyDescent="0.3">
      <c r="A16" s="95"/>
      <c r="B16" s="96"/>
      <c r="C16" s="96"/>
      <c r="D16" s="96" t="s">
        <v>48</v>
      </c>
      <c r="E16" s="96">
        <v>900</v>
      </c>
      <c r="F16" s="97">
        <v>2634</v>
      </c>
      <c r="G16" s="98">
        <v>3.2000000000000002E-3</v>
      </c>
      <c r="H16" s="99">
        <v>4.0000000000000002E-4</v>
      </c>
    </row>
    <row r="17" spans="1:8" x14ac:dyDescent="0.3">
      <c r="A17" s="95"/>
      <c r="B17" s="96"/>
      <c r="C17" s="96" t="s">
        <v>46</v>
      </c>
      <c r="D17" s="96" t="s">
        <v>22</v>
      </c>
      <c r="E17" s="97">
        <v>57615</v>
      </c>
      <c r="F17" s="97">
        <v>169249</v>
      </c>
      <c r="G17" s="98">
        <v>0.20799999999999999</v>
      </c>
      <c r="H17" s="99">
        <v>2.6499999999999999E-2</v>
      </c>
    </row>
    <row r="18" spans="1:8" x14ac:dyDescent="0.3">
      <c r="A18" s="95"/>
      <c r="B18" s="96"/>
      <c r="C18" s="96"/>
      <c r="D18" s="96" t="s">
        <v>24</v>
      </c>
      <c r="E18" s="96">
        <v>135</v>
      </c>
      <c r="F18" s="96">
        <v>405</v>
      </c>
      <c r="G18" s="98">
        <v>5.0000000000000001E-4</v>
      </c>
      <c r="H18" s="99">
        <v>1E-4</v>
      </c>
    </row>
    <row r="19" spans="1:8" x14ac:dyDescent="0.3">
      <c r="A19" s="95"/>
      <c r="B19" s="96"/>
      <c r="C19" s="96"/>
      <c r="D19" s="96" t="s">
        <v>27</v>
      </c>
      <c r="E19" s="96">
        <v>286</v>
      </c>
      <c r="F19" s="96">
        <v>856</v>
      </c>
      <c r="G19" s="98">
        <v>1E-3</v>
      </c>
      <c r="H19" s="99">
        <v>1E-4</v>
      </c>
    </row>
    <row r="20" spans="1:8" x14ac:dyDescent="0.3">
      <c r="A20" s="95"/>
      <c r="B20" s="96"/>
      <c r="C20" s="96"/>
      <c r="D20" s="96" t="s">
        <v>28</v>
      </c>
      <c r="E20" s="96">
        <v>6</v>
      </c>
      <c r="F20" s="96">
        <v>18</v>
      </c>
      <c r="G20" s="98">
        <v>0</v>
      </c>
      <c r="H20" s="99">
        <v>0</v>
      </c>
    </row>
    <row r="21" spans="1:8" x14ac:dyDescent="0.3">
      <c r="A21" s="95"/>
      <c r="B21" s="96"/>
      <c r="C21" s="96"/>
      <c r="D21" s="96" t="s">
        <v>19</v>
      </c>
      <c r="E21" s="97">
        <v>136490</v>
      </c>
      <c r="F21" s="97">
        <v>411480</v>
      </c>
      <c r="G21" s="98">
        <v>0.505</v>
      </c>
      <c r="H21" s="99">
        <v>6.4500000000000002E-2</v>
      </c>
    </row>
    <row r="22" spans="1:8" x14ac:dyDescent="0.3">
      <c r="A22" s="95"/>
      <c r="B22" s="96"/>
      <c r="C22" s="96" t="s">
        <v>45</v>
      </c>
      <c r="D22" s="96" t="s">
        <v>22</v>
      </c>
      <c r="E22" s="97">
        <v>31283</v>
      </c>
      <c r="F22" s="97">
        <v>92419</v>
      </c>
      <c r="G22" s="98">
        <v>0.113</v>
      </c>
      <c r="H22" s="99">
        <v>1.4500000000000001E-2</v>
      </c>
    </row>
    <row r="23" spans="1:8" x14ac:dyDescent="0.3">
      <c r="A23" s="95"/>
      <c r="B23" s="96"/>
      <c r="C23" s="96"/>
      <c r="D23" s="96" t="s">
        <v>24</v>
      </c>
      <c r="E23" s="96">
        <v>79</v>
      </c>
      <c r="F23" s="96">
        <v>237</v>
      </c>
      <c r="G23" s="98">
        <v>2.9999999999999997E-4</v>
      </c>
      <c r="H23" s="99">
        <v>0</v>
      </c>
    </row>
    <row r="24" spans="1:8" x14ac:dyDescent="0.3">
      <c r="A24" s="95"/>
      <c r="B24" s="96"/>
      <c r="C24" s="96"/>
      <c r="D24" s="96" t="s">
        <v>31</v>
      </c>
      <c r="E24" s="96">
        <v>7</v>
      </c>
      <c r="F24" s="96">
        <v>7</v>
      </c>
      <c r="G24" s="98">
        <v>0</v>
      </c>
      <c r="H24" s="99">
        <v>0</v>
      </c>
    </row>
    <row r="25" spans="1:8" x14ac:dyDescent="0.3">
      <c r="A25" s="95"/>
      <c r="B25" s="96"/>
      <c r="C25" s="96"/>
      <c r="D25" s="96" t="s">
        <v>27</v>
      </c>
      <c r="E25" s="97">
        <v>1664</v>
      </c>
      <c r="F25" s="97">
        <v>4992</v>
      </c>
      <c r="G25" s="98">
        <v>6.1000000000000004E-3</v>
      </c>
      <c r="H25" s="99">
        <v>8.0000000000000004E-4</v>
      </c>
    </row>
    <row r="26" spans="1:8" x14ac:dyDescent="0.3">
      <c r="A26" s="95"/>
      <c r="B26" s="96"/>
      <c r="C26" s="96"/>
      <c r="D26" s="96" t="s">
        <v>17</v>
      </c>
      <c r="E26" s="96">
        <v>70</v>
      </c>
      <c r="F26" s="96">
        <v>210</v>
      </c>
      <c r="G26" s="98">
        <v>2.9999999999999997E-4</v>
      </c>
      <c r="H26" s="99">
        <v>0</v>
      </c>
    </row>
    <row r="27" spans="1:8" x14ac:dyDescent="0.3">
      <c r="A27" s="95"/>
      <c r="B27" s="96"/>
      <c r="C27" s="96"/>
      <c r="D27" s="96" t="s">
        <v>28</v>
      </c>
      <c r="E27" s="96">
        <v>68</v>
      </c>
      <c r="F27" s="96">
        <v>204</v>
      </c>
      <c r="G27" s="98">
        <v>2.9999999999999997E-4</v>
      </c>
      <c r="H27" s="99">
        <v>0</v>
      </c>
    </row>
    <row r="28" spans="1:8" x14ac:dyDescent="0.3">
      <c r="A28" s="95"/>
      <c r="B28" s="96"/>
      <c r="C28" s="96"/>
      <c r="D28" s="96" t="s">
        <v>19</v>
      </c>
      <c r="E28" s="96">
        <v>43</v>
      </c>
      <c r="F28" s="96">
        <v>129</v>
      </c>
      <c r="G28" s="98">
        <v>2.0000000000000001E-4</v>
      </c>
      <c r="H28" s="99">
        <v>0</v>
      </c>
    </row>
    <row r="29" spans="1:8" x14ac:dyDescent="0.3">
      <c r="A29" s="95"/>
      <c r="B29" s="96"/>
      <c r="C29" s="96"/>
      <c r="D29" s="96" t="s">
        <v>29</v>
      </c>
      <c r="E29" s="96">
        <v>96</v>
      </c>
      <c r="F29" s="96">
        <v>351</v>
      </c>
      <c r="G29" s="98">
        <v>4.0000000000000002E-4</v>
      </c>
      <c r="H29" s="99">
        <v>1E-4</v>
      </c>
    </row>
    <row r="30" spans="1:8" x14ac:dyDescent="0.3">
      <c r="A30" s="95"/>
      <c r="B30" s="96"/>
      <c r="C30" s="96" t="s">
        <v>32</v>
      </c>
      <c r="D30" s="96" t="s">
        <v>22</v>
      </c>
      <c r="E30" s="96">
        <v>506</v>
      </c>
      <c r="F30" s="97">
        <v>1942</v>
      </c>
      <c r="G30" s="98">
        <v>2.3999999999999998E-3</v>
      </c>
      <c r="H30" s="99">
        <v>2.9999999999999997E-4</v>
      </c>
    </row>
    <row r="31" spans="1:8" x14ac:dyDescent="0.3">
      <c r="A31" s="95"/>
      <c r="B31" s="96"/>
      <c r="C31" s="96"/>
      <c r="D31" s="96" t="s">
        <v>19</v>
      </c>
      <c r="E31" s="97">
        <v>1911</v>
      </c>
      <c r="F31" s="97">
        <v>6004</v>
      </c>
      <c r="G31" s="98">
        <v>7.4000000000000003E-3</v>
      </c>
      <c r="H31" s="99">
        <v>8.9999999999999998E-4</v>
      </c>
    </row>
    <row r="32" spans="1:8" x14ac:dyDescent="0.3">
      <c r="A32" s="95"/>
      <c r="B32" s="96"/>
      <c r="C32" s="96" t="s">
        <v>25</v>
      </c>
      <c r="D32" s="96" t="s">
        <v>22</v>
      </c>
      <c r="E32" s="97">
        <v>2760</v>
      </c>
      <c r="F32" s="97">
        <v>7590</v>
      </c>
      <c r="G32" s="98">
        <v>9.2999999999999992E-3</v>
      </c>
      <c r="H32" s="99">
        <v>1.1999999999999999E-3</v>
      </c>
    </row>
    <row r="33" spans="1:8" x14ac:dyDescent="0.3">
      <c r="A33" s="95"/>
      <c r="B33" s="96"/>
      <c r="C33" s="96"/>
      <c r="D33" s="96" t="s">
        <v>24</v>
      </c>
      <c r="E33" s="96">
        <v>731</v>
      </c>
      <c r="F33" s="97">
        <v>3028</v>
      </c>
      <c r="G33" s="98">
        <v>3.7000000000000002E-3</v>
      </c>
      <c r="H33" s="99">
        <v>5.0000000000000001E-4</v>
      </c>
    </row>
    <row r="34" spans="1:8" x14ac:dyDescent="0.3">
      <c r="A34" s="95"/>
      <c r="B34" s="96"/>
      <c r="C34" s="96"/>
      <c r="D34" s="96" t="s">
        <v>27</v>
      </c>
      <c r="E34" s="96">
        <v>837</v>
      </c>
      <c r="F34" s="97">
        <v>2627</v>
      </c>
      <c r="G34" s="98">
        <v>3.2000000000000002E-3</v>
      </c>
      <c r="H34" s="99">
        <v>4.0000000000000002E-4</v>
      </c>
    </row>
    <row r="35" spans="1:8" x14ac:dyDescent="0.3">
      <c r="A35" s="95"/>
      <c r="B35" s="96"/>
      <c r="C35" s="96"/>
      <c r="D35" s="96" t="s">
        <v>28</v>
      </c>
      <c r="E35" s="96">
        <v>309</v>
      </c>
      <c r="F35" s="96">
        <v>927</v>
      </c>
      <c r="G35" s="98">
        <v>1.1000000000000001E-3</v>
      </c>
      <c r="H35" s="99">
        <v>1E-4</v>
      </c>
    </row>
    <row r="36" spans="1:8" x14ac:dyDescent="0.3">
      <c r="A36" s="95"/>
      <c r="B36" s="96"/>
      <c r="C36" s="96"/>
      <c r="D36" s="96" t="s">
        <v>29</v>
      </c>
      <c r="E36" s="96">
        <v>8</v>
      </c>
      <c r="F36" s="96">
        <v>24</v>
      </c>
      <c r="G36" s="98">
        <v>0</v>
      </c>
      <c r="H36" s="99">
        <v>0</v>
      </c>
    </row>
    <row r="37" spans="1:8" x14ac:dyDescent="0.3">
      <c r="A37" s="95"/>
      <c r="B37" s="96"/>
      <c r="C37" s="96"/>
      <c r="D37" s="96" t="s">
        <v>48</v>
      </c>
      <c r="E37" s="96">
        <v>14</v>
      </c>
      <c r="F37" s="96">
        <v>56</v>
      </c>
      <c r="G37" s="98">
        <v>1E-4</v>
      </c>
      <c r="H37" s="99">
        <v>0</v>
      </c>
    </row>
    <row r="38" spans="1:8" x14ac:dyDescent="0.3">
      <c r="A38" s="95"/>
      <c r="B38" s="96"/>
      <c r="C38" s="96" t="s">
        <v>26</v>
      </c>
      <c r="D38" s="96" t="s">
        <v>22</v>
      </c>
      <c r="E38" s="97">
        <v>1483</v>
      </c>
      <c r="F38" s="97">
        <v>4437</v>
      </c>
      <c r="G38" s="98">
        <v>5.4000000000000003E-3</v>
      </c>
      <c r="H38" s="99">
        <v>6.9999999999999999E-4</v>
      </c>
    </row>
    <row r="39" spans="1:8" x14ac:dyDescent="0.3">
      <c r="A39" s="95"/>
      <c r="B39" s="96"/>
      <c r="C39" s="96"/>
      <c r="D39" s="96" t="s">
        <v>19</v>
      </c>
      <c r="E39" s="96">
        <v>341</v>
      </c>
      <c r="F39" s="97">
        <v>1023</v>
      </c>
      <c r="G39" s="98">
        <v>1.2999999999999999E-3</v>
      </c>
      <c r="H39" s="99">
        <v>2.0000000000000001E-4</v>
      </c>
    </row>
    <row r="40" spans="1:8" x14ac:dyDescent="0.3">
      <c r="A40" s="95"/>
      <c r="B40" s="96" t="s">
        <v>20</v>
      </c>
      <c r="C40" s="96"/>
      <c r="D40" s="96"/>
      <c r="E40" s="97">
        <v>272823</v>
      </c>
      <c r="F40" s="97">
        <v>815550</v>
      </c>
      <c r="G40" s="100">
        <v>1</v>
      </c>
      <c r="H40" s="99">
        <v>0.128</v>
      </c>
    </row>
    <row r="41" spans="1:8" x14ac:dyDescent="0.3">
      <c r="A41" s="95"/>
      <c r="B41" s="96" t="s">
        <v>21</v>
      </c>
      <c r="C41" s="96" t="s">
        <v>16</v>
      </c>
      <c r="D41" s="96" t="s">
        <v>22</v>
      </c>
      <c r="E41" s="97">
        <v>1934791</v>
      </c>
      <c r="F41" s="97">
        <v>5568572</v>
      </c>
      <c r="G41" s="96"/>
      <c r="H41" s="99">
        <v>0.872</v>
      </c>
    </row>
    <row r="42" spans="1:8" ht="15" thickBot="1" x14ac:dyDescent="0.35">
      <c r="A42" s="101"/>
      <c r="B42" s="102" t="s">
        <v>23</v>
      </c>
      <c r="C42" s="102"/>
      <c r="D42" s="102"/>
      <c r="E42" s="103">
        <v>2207614</v>
      </c>
      <c r="F42" s="103">
        <v>6384122</v>
      </c>
      <c r="G42" s="102"/>
      <c r="H42" s="104">
        <v>1</v>
      </c>
    </row>
    <row r="44" spans="1:8" x14ac:dyDescent="0.3">
      <c r="A44" s="105" t="s">
        <v>33</v>
      </c>
    </row>
  </sheetData>
  <mergeCells count="1">
    <mergeCell ref="E5:E7"/>
  </mergeCells>
  <hyperlinks>
    <hyperlink ref="R1" location="'Table of Contents'!A1" display="Return to Table of Contents" xr:uid="{CC85E97E-600B-4B1E-98F2-DB5011EAB851}"/>
  </hyperlink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R47"/>
  <sheetViews>
    <sheetView workbookViewId="0"/>
  </sheetViews>
  <sheetFormatPr defaultColWidth="9.109375" defaultRowHeight="14.4" x14ac:dyDescent="0.3"/>
  <cols>
    <col min="1" max="1" width="18.21875" bestFit="1" customWidth="1"/>
    <col min="2" max="2" width="13.5546875" bestFit="1" customWidth="1"/>
    <col min="3" max="3" width="22.88671875" bestFit="1" customWidth="1"/>
    <col min="4" max="4" width="22" bestFit="1" customWidth="1"/>
    <col min="5" max="5" width="10.88671875" bestFit="1" customWidth="1"/>
    <col min="6" max="6" width="10.6640625" bestFit="1" customWidth="1"/>
    <col min="7" max="8" width="7.109375" customWidth="1"/>
  </cols>
  <sheetData>
    <row r="1" spans="1:18" s="107" customFormat="1" ht="15.6" x14ac:dyDescent="0.3">
      <c r="A1" s="106" t="s">
        <v>0</v>
      </c>
      <c r="B1" s="2"/>
      <c r="C1" s="2"/>
      <c r="D1" s="2"/>
      <c r="E1" s="2"/>
      <c r="F1" s="2"/>
      <c r="G1" s="2"/>
      <c r="H1" s="2"/>
      <c r="R1" s="130" t="s">
        <v>183</v>
      </c>
    </row>
    <row r="2" spans="1:18" s="107" customFormat="1" ht="15.6" x14ac:dyDescent="0.3">
      <c r="A2" s="106" t="s">
        <v>1</v>
      </c>
      <c r="B2" s="2"/>
      <c r="C2" s="2"/>
      <c r="D2" s="2"/>
      <c r="E2" s="2"/>
      <c r="F2" s="2"/>
      <c r="G2" s="2"/>
      <c r="H2" s="2"/>
    </row>
    <row r="3" spans="1:18" s="107" customFormat="1" ht="15.6" x14ac:dyDescent="0.3">
      <c r="A3" s="106" t="s">
        <v>110</v>
      </c>
      <c r="B3" s="2"/>
      <c r="C3" s="2"/>
      <c r="D3" s="2"/>
      <c r="E3" s="2"/>
      <c r="F3" s="2"/>
      <c r="G3" s="2"/>
      <c r="H3" s="2"/>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8855</v>
      </c>
      <c r="F8" s="97">
        <v>25825</v>
      </c>
      <c r="G8" s="98">
        <v>2.8199999999999999E-2</v>
      </c>
      <c r="H8" s="99">
        <v>4.3E-3</v>
      </c>
    </row>
    <row r="9" spans="1:18" x14ac:dyDescent="0.3">
      <c r="A9" s="95"/>
      <c r="B9" s="96"/>
      <c r="C9" s="96"/>
      <c r="D9" s="96" t="s">
        <v>35</v>
      </c>
      <c r="E9" s="96">
        <v>263</v>
      </c>
      <c r="F9" s="96">
        <v>862</v>
      </c>
      <c r="G9" s="98">
        <v>8.9999999999999998E-4</v>
      </c>
      <c r="H9" s="99">
        <v>1E-4</v>
      </c>
    </row>
    <row r="10" spans="1:18" x14ac:dyDescent="0.3">
      <c r="A10" s="95"/>
      <c r="B10" s="96"/>
      <c r="C10" s="96"/>
      <c r="D10" s="96" t="s">
        <v>31</v>
      </c>
      <c r="E10" s="97">
        <v>1153</v>
      </c>
      <c r="F10" s="97">
        <v>3848</v>
      </c>
      <c r="G10" s="98">
        <v>4.1999999999999997E-3</v>
      </c>
      <c r="H10" s="99">
        <v>5.9999999999999995E-4</v>
      </c>
    </row>
    <row r="11" spans="1:18" x14ac:dyDescent="0.3">
      <c r="A11" s="95"/>
      <c r="B11" s="96"/>
      <c r="C11" s="96"/>
      <c r="D11" s="96" t="s">
        <v>30</v>
      </c>
      <c r="E11" s="96">
        <v>312</v>
      </c>
      <c r="F11" s="96">
        <v>936</v>
      </c>
      <c r="G11" s="98">
        <v>1E-3</v>
      </c>
      <c r="H11" s="99">
        <v>2.0000000000000001E-4</v>
      </c>
    </row>
    <row r="12" spans="1:18" x14ac:dyDescent="0.3">
      <c r="A12" s="95"/>
      <c r="B12" s="96"/>
      <c r="C12" s="96"/>
      <c r="D12" s="96" t="s">
        <v>27</v>
      </c>
      <c r="E12" s="97">
        <v>17180</v>
      </c>
      <c r="F12" s="97">
        <v>52122</v>
      </c>
      <c r="G12" s="98">
        <v>5.6800000000000003E-2</v>
      </c>
      <c r="H12" s="99">
        <v>8.6999999999999994E-3</v>
      </c>
    </row>
    <row r="13" spans="1:18" x14ac:dyDescent="0.3">
      <c r="A13" s="95"/>
      <c r="B13" s="96"/>
      <c r="C13" s="96"/>
      <c r="D13" s="96" t="s">
        <v>17</v>
      </c>
      <c r="E13" s="96">
        <v>757</v>
      </c>
      <c r="F13" s="97">
        <v>2271</v>
      </c>
      <c r="G13" s="98">
        <v>2.5000000000000001E-3</v>
      </c>
      <c r="H13" s="99">
        <v>4.0000000000000002E-4</v>
      </c>
    </row>
    <row r="14" spans="1:18" x14ac:dyDescent="0.3">
      <c r="A14" s="95"/>
      <c r="B14" s="96"/>
      <c r="C14" s="96"/>
      <c r="D14" s="96" t="s">
        <v>28</v>
      </c>
      <c r="E14" s="97">
        <v>3935</v>
      </c>
      <c r="F14" s="97">
        <v>12682</v>
      </c>
      <c r="G14" s="98">
        <v>1.38E-2</v>
      </c>
      <c r="H14" s="99">
        <v>2.0999999999999999E-3</v>
      </c>
    </row>
    <row r="15" spans="1:18" x14ac:dyDescent="0.3">
      <c r="A15" s="95"/>
      <c r="B15" s="96"/>
      <c r="C15" s="96"/>
      <c r="D15" s="96" t="s">
        <v>29</v>
      </c>
      <c r="E15" s="96">
        <v>627</v>
      </c>
      <c r="F15" s="97">
        <v>1373</v>
      </c>
      <c r="G15" s="98">
        <v>1.5E-3</v>
      </c>
      <c r="H15" s="99">
        <v>2.0000000000000001E-4</v>
      </c>
    </row>
    <row r="16" spans="1:18" x14ac:dyDescent="0.3">
      <c r="A16" s="95"/>
      <c r="B16" s="96"/>
      <c r="C16" s="96"/>
      <c r="D16" s="96" t="s">
        <v>48</v>
      </c>
      <c r="E16" s="96">
        <v>834</v>
      </c>
      <c r="F16" s="97">
        <v>2442</v>
      </c>
      <c r="G16" s="98">
        <v>2.7000000000000001E-3</v>
      </c>
      <c r="H16" s="99">
        <v>4.0000000000000002E-4</v>
      </c>
    </row>
    <row r="17" spans="1:8" x14ac:dyDescent="0.3">
      <c r="A17" s="95"/>
      <c r="B17" s="96"/>
      <c r="C17" s="96" t="s">
        <v>46</v>
      </c>
      <c r="D17" s="96" t="s">
        <v>22</v>
      </c>
      <c r="E17" s="97">
        <v>64117</v>
      </c>
      <c r="F17" s="97">
        <v>188078</v>
      </c>
      <c r="G17" s="98">
        <v>0.20499999999999999</v>
      </c>
      <c r="H17" s="99">
        <v>3.1300000000000001E-2</v>
      </c>
    </row>
    <row r="18" spans="1:8" x14ac:dyDescent="0.3">
      <c r="A18" s="95"/>
      <c r="B18" s="96"/>
      <c r="C18" s="96"/>
      <c r="D18" s="96" t="s">
        <v>24</v>
      </c>
      <c r="E18" s="96">
        <v>13</v>
      </c>
      <c r="F18" s="96">
        <v>39</v>
      </c>
      <c r="G18" s="98">
        <v>0</v>
      </c>
      <c r="H18" s="99">
        <v>0</v>
      </c>
    </row>
    <row r="19" spans="1:8" x14ac:dyDescent="0.3">
      <c r="A19" s="95"/>
      <c r="B19" s="96"/>
      <c r="C19" s="96"/>
      <c r="D19" s="96" t="s">
        <v>31</v>
      </c>
      <c r="E19" s="96">
        <v>9</v>
      </c>
      <c r="F19" s="96">
        <v>27</v>
      </c>
      <c r="G19" s="98">
        <v>0</v>
      </c>
      <c r="H19" s="99">
        <v>0</v>
      </c>
    </row>
    <row r="20" spans="1:8" x14ac:dyDescent="0.3">
      <c r="A20" s="95"/>
      <c r="B20" s="96"/>
      <c r="C20" s="96"/>
      <c r="D20" s="96" t="s">
        <v>27</v>
      </c>
      <c r="E20" s="96">
        <v>111</v>
      </c>
      <c r="F20" s="96">
        <v>334</v>
      </c>
      <c r="G20" s="98">
        <v>4.0000000000000002E-4</v>
      </c>
      <c r="H20" s="99">
        <v>1E-4</v>
      </c>
    </row>
    <row r="21" spans="1:8" x14ac:dyDescent="0.3">
      <c r="A21" s="95"/>
      <c r="B21" s="96"/>
      <c r="C21" s="96"/>
      <c r="D21" s="96" t="s">
        <v>19</v>
      </c>
      <c r="E21" s="97">
        <v>161780</v>
      </c>
      <c r="F21" s="97">
        <v>492324</v>
      </c>
      <c r="G21" s="98">
        <v>0.53700000000000003</v>
      </c>
      <c r="H21" s="99">
        <v>8.2000000000000003E-2</v>
      </c>
    </row>
    <row r="22" spans="1:8" x14ac:dyDescent="0.3">
      <c r="A22" s="95"/>
      <c r="B22" s="96"/>
      <c r="C22" s="96"/>
      <c r="D22" s="96" t="s">
        <v>48</v>
      </c>
      <c r="E22" s="96">
        <v>445</v>
      </c>
      <c r="F22" s="97">
        <v>1443</v>
      </c>
      <c r="G22" s="98">
        <v>1.6000000000000001E-3</v>
      </c>
      <c r="H22" s="99">
        <v>2.0000000000000001E-4</v>
      </c>
    </row>
    <row r="23" spans="1:8" x14ac:dyDescent="0.3">
      <c r="A23" s="95"/>
      <c r="B23" s="96"/>
      <c r="C23" s="96" t="s">
        <v>45</v>
      </c>
      <c r="D23" s="96" t="s">
        <v>22</v>
      </c>
      <c r="E23" s="97">
        <v>32667</v>
      </c>
      <c r="F23" s="97">
        <v>96950</v>
      </c>
      <c r="G23" s="98">
        <v>0.106</v>
      </c>
      <c r="H23" s="99">
        <v>1.6199999999999999E-2</v>
      </c>
    </row>
    <row r="24" spans="1:8" x14ac:dyDescent="0.3">
      <c r="A24" s="95"/>
      <c r="B24" s="96"/>
      <c r="C24" s="96"/>
      <c r="D24" s="96" t="s">
        <v>24</v>
      </c>
      <c r="E24" s="96">
        <v>216</v>
      </c>
      <c r="F24" s="96">
        <v>621</v>
      </c>
      <c r="G24" s="98">
        <v>6.9999999999999999E-4</v>
      </c>
      <c r="H24" s="99">
        <v>1E-4</v>
      </c>
    </row>
    <row r="25" spans="1:8" x14ac:dyDescent="0.3">
      <c r="A25" s="95"/>
      <c r="B25" s="96"/>
      <c r="C25" s="96"/>
      <c r="D25" s="96" t="s">
        <v>31</v>
      </c>
      <c r="E25" s="96">
        <v>7</v>
      </c>
      <c r="F25" s="96">
        <v>21</v>
      </c>
      <c r="G25" s="98">
        <v>0</v>
      </c>
      <c r="H25" s="99">
        <v>0</v>
      </c>
    </row>
    <row r="26" spans="1:8" x14ac:dyDescent="0.3">
      <c r="A26" s="95"/>
      <c r="B26" s="96"/>
      <c r="C26" s="96"/>
      <c r="D26" s="96" t="s">
        <v>27</v>
      </c>
      <c r="E26" s="97">
        <v>1797</v>
      </c>
      <c r="F26" s="97">
        <v>5391</v>
      </c>
      <c r="G26" s="98">
        <v>5.8999999999999999E-3</v>
      </c>
      <c r="H26" s="99">
        <v>8.9999999999999998E-4</v>
      </c>
    </row>
    <row r="27" spans="1:8" x14ac:dyDescent="0.3">
      <c r="A27" s="95"/>
      <c r="B27" s="96"/>
      <c r="C27" s="96"/>
      <c r="D27" s="96" t="s">
        <v>17</v>
      </c>
      <c r="E27" s="96">
        <v>77</v>
      </c>
      <c r="F27" s="96">
        <v>231</v>
      </c>
      <c r="G27" s="98">
        <v>2.9999999999999997E-4</v>
      </c>
      <c r="H27" s="99">
        <v>0</v>
      </c>
    </row>
    <row r="28" spans="1:8" x14ac:dyDescent="0.3">
      <c r="A28" s="95"/>
      <c r="B28" s="96"/>
      <c r="C28" s="96"/>
      <c r="D28" s="96" t="s">
        <v>28</v>
      </c>
      <c r="E28" s="96">
        <v>78</v>
      </c>
      <c r="F28" s="96">
        <v>234</v>
      </c>
      <c r="G28" s="98">
        <v>2.9999999999999997E-4</v>
      </c>
      <c r="H28" s="99">
        <v>0</v>
      </c>
    </row>
    <row r="29" spans="1:8" x14ac:dyDescent="0.3">
      <c r="A29" s="95"/>
      <c r="B29" s="96"/>
      <c r="C29" s="96"/>
      <c r="D29" s="96" t="s">
        <v>19</v>
      </c>
      <c r="E29" s="96">
        <v>411</v>
      </c>
      <c r="F29" s="97">
        <v>1233</v>
      </c>
      <c r="G29" s="98">
        <v>1.2999999999999999E-3</v>
      </c>
      <c r="H29" s="99">
        <v>2.0000000000000001E-4</v>
      </c>
    </row>
    <row r="30" spans="1:8" x14ac:dyDescent="0.3">
      <c r="A30" s="95"/>
      <c r="B30" s="96"/>
      <c r="C30" s="96"/>
      <c r="D30" s="96" t="s">
        <v>29</v>
      </c>
      <c r="E30" s="96">
        <v>94</v>
      </c>
      <c r="F30" s="96">
        <v>306</v>
      </c>
      <c r="G30" s="98">
        <v>2.9999999999999997E-4</v>
      </c>
      <c r="H30" s="99">
        <v>1E-4</v>
      </c>
    </row>
    <row r="31" spans="1:8" x14ac:dyDescent="0.3">
      <c r="A31" s="95"/>
      <c r="B31" s="96"/>
      <c r="C31" s="96" t="s">
        <v>32</v>
      </c>
      <c r="D31" s="96" t="s">
        <v>22</v>
      </c>
      <c r="E31" s="96">
        <v>283</v>
      </c>
      <c r="F31" s="97">
        <v>1024</v>
      </c>
      <c r="G31" s="98">
        <v>1.1000000000000001E-3</v>
      </c>
      <c r="H31" s="99">
        <v>2.0000000000000001E-4</v>
      </c>
    </row>
    <row r="32" spans="1:8" x14ac:dyDescent="0.3">
      <c r="A32" s="95"/>
      <c r="B32" s="96"/>
      <c r="C32" s="96"/>
      <c r="D32" s="96" t="s">
        <v>27</v>
      </c>
      <c r="E32" s="96">
        <v>2</v>
      </c>
      <c r="F32" s="96">
        <v>4</v>
      </c>
      <c r="G32" s="98">
        <v>0</v>
      </c>
      <c r="H32" s="99">
        <v>0</v>
      </c>
    </row>
    <row r="33" spans="1:8" x14ac:dyDescent="0.3">
      <c r="A33" s="95"/>
      <c r="B33" s="96"/>
      <c r="C33" s="96"/>
      <c r="D33" s="96" t="s">
        <v>19</v>
      </c>
      <c r="E33" s="97">
        <v>1687</v>
      </c>
      <c r="F33" s="97">
        <v>5375</v>
      </c>
      <c r="G33" s="98">
        <v>5.8999999999999999E-3</v>
      </c>
      <c r="H33" s="99">
        <v>8.9999999999999998E-4</v>
      </c>
    </row>
    <row r="34" spans="1:8" x14ac:dyDescent="0.3">
      <c r="A34" s="95"/>
      <c r="B34" s="96"/>
      <c r="C34" s="96" t="s">
        <v>25</v>
      </c>
      <c r="D34" s="96" t="s">
        <v>22</v>
      </c>
      <c r="E34" s="97">
        <v>2385</v>
      </c>
      <c r="F34" s="97">
        <v>6920</v>
      </c>
      <c r="G34" s="98">
        <v>7.4999999999999997E-3</v>
      </c>
      <c r="H34" s="99">
        <v>1.1999999999999999E-3</v>
      </c>
    </row>
    <row r="35" spans="1:8" x14ac:dyDescent="0.3">
      <c r="A35" s="95"/>
      <c r="B35" s="96"/>
      <c r="C35" s="96"/>
      <c r="D35" s="96" t="s">
        <v>24</v>
      </c>
      <c r="E35" s="96">
        <v>683</v>
      </c>
      <c r="F35" s="97">
        <v>2743</v>
      </c>
      <c r="G35" s="98">
        <v>3.0000000000000001E-3</v>
      </c>
      <c r="H35" s="99">
        <v>5.0000000000000001E-4</v>
      </c>
    </row>
    <row r="36" spans="1:8" x14ac:dyDescent="0.3">
      <c r="A36" s="95"/>
      <c r="B36" s="96"/>
      <c r="C36" s="96"/>
      <c r="D36" s="96" t="s">
        <v>27</v>
      </c>
      <c r="E36" s="97">
        <v>1015</v>
      </c>
      <c r="F36" s="97">
        <v>3114</v>
      </c>
      <c r="G36" s="98">
        <v>3.3999999999999998E-3</v>
      </c>
      <c r="H36" s="99">
        <v>5.0000000000000001E-4</v>
      </c>
    </row>
    <row r="37" spans="1:8" x14ac:dyDescent="0.3">
      <c r="A37" s="95"/>
      <c r="B37" s="96"/>
      <c r="C37" s="96"/>
      <c r="D37" s="96" t="s">
        <v>28</v>
      </c>
      <c r="E37" s="96">
        <v>103</v>
      </c>
      <c r="F37" s="96">
        <v>317</v>
      </c>
      <c r="G37" s="98">
        <v>2.9999999999999997E-4</v>
      </c>
      <c r="H37" s="99">
        <v>1E-4</v>
      </c>
    </row>
    <row r="38" spans="1:8" x14ac:dyDescent="0.3">
      <c r="A38" s="95"/>
      <c r="B38" s="96"/>
      <c r="C38" s="96"/>
      <c r="D38" s="96" t="s">
        <v>29</v>
      </c>
      <c r="E38" s="96">
        <v>7</v>
      </c>
      <c r="F38" s="96">
        <v>21</v>
      </c>
      <c r="G38" s="98">
        <v>0</v>
      </c>
      <c r="H38" s="99">
        <v>0</v>
      </c>
    </row>
    <row r="39" spans="1:8" x14ac:dyDescent="0.3">
      <c r="A39" s="95"/>
      <c r="B39" s="96"/>
      <c r="C39" s="96"/>
      <c r="D39" s="96" t="s">
        <v>48</v>
      </c>
      <c r="E39" s="96">
        <v>111</v>
      </c>
      <c r="F39" s="96">
        <v>335</v>
      </c>
      <c r="G39" s="98">
        <v>4.0000000000000002E-4</v>
      </c>
      <c r="H39" s="99">
        <v>1E-4</v>
      </c>
    </row>
    <row r="40" spans="1:8" x14ac:dyDescent="0.3">
      <c r="A40" s="95"/>
      <c r="B40" s="96"/>
      <c r="C40" s="96" t="s">
        <v>26</v>
      </c>
      <c r="D40" s="96" t="s">
        <v>22</v>
      </c>
      <c r="E40" s="97">
        <v>2149</v>
      </c>
      <c r="F40" s="97">
        <v>6451</v>
      </c>
      <c r="G40" s="98">
        <v>7.0000000000000001E-3</v>
      </c>
      <c r="H40" s="99">
        <v>1.1000000000000001E-3</v>
      </c>
    </row>
    <row r="41" spans="1:8" x14ac:dyDescent="0.3">
      <c r="A41" s="95"/>
      <c r="B41" s="96"/>
      <c r="C41" s="96"/>
      <c r="D41" s="96" t="s">
        <v>27</v>
      </c>
      <c r="E41" s="96">
        <v>21</v>
      </c>
      <c r="F41" s="96">
        <v>63</v>
      </c>
      <c r="G41" s="98">
        <v>1E-4</v>
      </c>
      <c r="H41" s="99">
        <v>0</v>
      </c>
    </row>
    <row r="42" spans="1:8" x14ac:dyDescent="0.3">
      <c r="A42" s="95"/>
      <c r="B42" s="96"/>
      <c r="C42" s="96"/>
      <c r="D42" s="96" t="s">
        <v>19</v>
      </c>
      <c r="E42" s="96">
        <v>343</v>
      </c>
      <c r="F42" s="97">
        <v>1029</v>
      </c>
      <c r="G42" s="98">
        <v>1.1000000000000001E-3</v>
      </c>
      <c r="H42" s="99">
        <v>2.0000000000000001E-4</v>
      </c>
    </row>
    <row r="43" spans="1:8" x14ac:dyDescent="0.3">
      <c r="A43" s="95"/>
      <c r="B43" s="96" t="s">
        <v>20</v>
      </c>
      <c r="C43" s="96"/>
      <c r="D43" s="96"/>
      <c r="E43" s="97">
        <v>304527</v>
      </c>
      <c r="F43" s="97">
        <v>916989</v>
      </c>
      <c r="G43" s="100">
        <v>1</v>
      </c>
      <c r="H43" s="99">
        <v>0.153</v>
      </c>
    </row>
    <row r="44" spans="1:8" x14ac:dyDescent="0.3">
      <c r="A44" s="95"/>
      <c r="B44" s="96" t="s">
        <v>21</v>
      </c>
      <c r="C44" s="96" t="s">
        <v>16</v>
      </c>
      <c r="D44" s="96" t="s">
        <v>22</v>
      </c>
      <c r="E44" s="97">
        <v>1759048</v>
      </c>
      <c r="F44" s="97">
        <v>5084560</v>
      </c>
      <c r="G44" s="96"/>
      <c r="H44" s="99">
        <v>0.84699999999999998</v>
      </c>
    </row>
    <row r="45" spans="1:8" ht="15" thickBot="1" x14ac:dyDescent="0.35">
      <c r="A45" s="101"/>
      <c r="B45" s="102" t="s">
        <v>23</v>
      </c>
      <c r="C45" s="102"/>
      <c r="D45" s="102"/>
      <c r="E45" s="103">
        <v>2063575</v>
      </c>
      <c r="F45" s="103">
        <v>6001549</v>
      </c>
      <c r="G45" s="102"/>
      <c r="H45" s="104">
        <v>1</v>
      </c>
    </row>
    <row r="47" spans="1:8" x14ac:dyDescent="0.3">
      <c r="A47" s="105" t="s">
        <v>33</v>
      </c>
    </row>
  </sheetData>
  <mergeCells count="1">
    <mergeCell ref="E5:E7"/>
  </mergeCells>
  <hyperlinks>
    <hyperlink ref="R1" location="'Table of Contents'!A1" display="Return to Table of Contents" xr:uid="{6413198E-BB1F-4CD3-820F-886B4CDEB43E}"/>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35"/>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61</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2419</v>
      </c>
      <c r="F8" s="50">
        <v>7246</v>
      </c>
      <c r="G8" s="51">
        <v>8.6699999999999999E-2</v>
      </c>
      <c r="H8" s="52">
        <v>5.4999999999999997E-3</v>
      </c>
    </row>
    <row r="9" spans="1:18" x14ac:dyDescent="0.25">
      <c r="A9" s="48"/>
      <c r="B9" s="49"/>
      <c r="C9" s="49"/>
      <c r="D9" s="49" t="s">
        <v>35</v>
      </c>
      <c r="E9" s="49">
        <v>175</v>
      </c>
      <c r="F9" s="49">
        <v>515</v>
      </c>
      <c r="G9" s="51">
        <v>6.1999999999999998E-3</v>
      </c>
      <c r="H9" s="52">
        <v>4.0000000000000002E-4</v>
      </c>
    </row>
    <row r="10" spans="1:18" x14ac:dyDescent="0.25">
      <c r="A10" s="48"/>
      <c r="B10" s="49"/>
      <c r="C10" s="49"/>
      <c r="D10" s="49" t="s">
        <v>31</v>
      </c>
      <c r="E10" s="50">
        <v>2557</v>
      </c>
      <c r="F10" s="50">
        <v>7592</v>
      </c>
      <c r="G10" s="51">
        <v>9.0800000000000006E-2</v>
      </c>
      <c r="H10" s="52">
        <v>5.7999999999999996E-3</v>
      </c>
    </row>
    <row r="11" spans="1:18" x14ac:dyDescent="0.25">
      <c r="A11" s="48"/>
      <c r="B11" s="49"/>
      <c r="C11" s="49"/>
      <c r="D11" s="49" t="s">
        <v>30</v>
      </c>
      <c r="E11" s="49">
        <v>552</v>
      </c>
      <c r="F11" s="50">
        <v>1656</v>
      </c>
      <c r="G11" s="51">
        <v>1.9800000000000002E-2</v>
      </c>
      <c r="H11" s="52">
        <v>1.2999999999999999E-3</v>
      </c>
    </row>
    <row r="12" spans="1:18" x14ac:dyDescent="0.25">
      <c r="A12" s="48"/>
      <c r="B12" s="49"/>
      <c r="C12" s="49"/>
      <c r="D12" s="49" t="s">
        <v>27</v>
      </c>
      <c r="E12" s="50">
        <v>9065</v>
      </c>
      <c r="F12" s="50">
        <v>27132</v>
      </c>
      <c r="G12" s="51">
        <v>0.32500000000000001</v>
      </c>
      <c r="H12" s="52">
        <v>2.07E-2</v>
      </c>
    </row>
    <row r="13" spans="1:18" x14ac:dyDescent="0.25">
      <c r="A13" s="48"/>
      <c r="B13" s="49"/>
      <c r="C13" s="49"/>
      <c r="D13" s="49" t="s">
        <v>17</v>
      </c>
      <c r="E13" s="49">
        <v>698</v>
      </c>
      <c r="F13" s="50">
        <v>2094</v>
      </c>
      <c r="G13" s="51">
        <v>2.5100000000000001E-2</v>
      </c>
      <c r="H13" s="52">
        <v>1.6000000000000001E-3</v>
      </c>
    </row>
    <row r="14" spans="1:18" x14ac:dyDescent="0.25">
      <c r="A14" s="48"/>
      <c r="B14" s="49"/>
      <c r="C14" s="49"/>
      <c r="D14" s="49" t="s">
        <v>28</v>
      </c>
      <c r="E14" s="49">
        <v>386</v>
      </c>
      <c r="F14" s="50">
        <v>1130</v>
      </c>
      <c r="G14" s="51">
        <v>1.35E-2</v>
      </c>
      <c r="H14" s="52">
        <v>8.9999999999999998E-4</v>
      </c>
    </row>
    <row r="15" spans="1:18" x14ac:dyDescent="0.25">
      <c r="A15" s="48"/>
      <c r="B15" s="49"/>
      <c r="C15" s="49"/>
      <c r="D15" s="49" t="s">
        <v>19</v>
      </c>
      <c r="E15" s="49">
        <v>62</v>
      </c>
      <c r="F15" s="49">
        <v>186</v>
      </c>
      <c r="G15" s="51">
        <v>2.2000000000000001E-3</v>
      </c>
      <c r="H15" s="52">
        <v>1E-4</v>
      </c>
    </row>
    <row r="16" spans="1:18" x14ac:dyDescent="0.25">
      <c r="A16" s="48"/>
      <c r="B16" s="49"/>
      <c r="C16" s="49"/>
      <c r="D16" s="49" t="s">
        <v>29</v>
      </c>
      <c r="E16" s="49">
        <v>570</v>
      </c>
      <c r="F16" s="50">
        <v>1653</v>
      </c>
      <c r="G16" s="51">
        <v>1.9800000000000002E-2</v>
      </c>
      <c r="H16" s="52">
        <v>1.2999999999999999E-3</v>
      </c>
    </row>
    <row r="17" spans="1:8" x14ac:dyDescent="0.25">
      <c r="A17" s="48"/>
      <c r="B17" s="49"/>
      <c r="C17" s="49" t="s">
        <v>18</v>
      </c>
      <c r="D17" s="49" t="s">
        <v>22</v>
      </c>
      <c r="E17" s="50">
        <v>2202</v>
      </c>
      <c r="F17" s="50">
        <v>6560</v>
      </c>
      <c r="G17" s="51">
        <v>7.85E-2</v>
      </c>
      <c r="H17" s="52">
        <v>5.0000000000000001E-3</v>
      </c>
    </row>
    <row r="18" spans="1:8" x14ac:dyDescent="0.25">
      <c r="A18" s="48"/>
      <c r="B18" s="49"/>
      <c r="C18" s="49"/>
      <c r="D18" s="49" t="s">
        <v>27</v>
      </c>
      <c r="E18" s="49">
        <v>204</v>
      </c>
      <c r="F18" s="49">
        <v>612</v>
      </c>
      <c r="G18" s="51">
        <v>7.3000000000000001E-3</v>
      </c>
      <c r="H18" s="52">
        <v>5.0000000000000001E-4</v>
      </c>
    </row>
    <row r="19" spans="1:8" x14ac:dyDescent="0.25">
      <c r="A19" s="48"/>
      <c r="B19" s="49"/>
      <c r="C19" s="49"/>
      <c r="D19" s="49" t="s">
        <v>19</v>
      </c>
      <c r="E19" s="50">
        <v>5870</v>
      </c>
      <c r="F19" s="50">
        <v>17158</v>
      </c>
      <c r="G19" s="51">
        <v>0.20499999999999999</v>
      </c>
      <c r="H19" s="52">
        <v>1.3100000000000001E-2</v>
      </c>
    </row>
    <row r="20" spans="1:8" x14ac:dyDescent="0.25">
      <c r="A20" s="48"/>
      <c r="B20" s="49"/>
      <c r="C20" s="49" t="s">
        <v>32</v>
      </c>
      <c r="D20" s="49" t="s">
        <v>22</v>
      </c>
      <c r="E20" s="49">
        <v>191</v>
      </c>
      <c r="F20" s="49">
        <v>486</v>
      </c>
      <c r="G20" s="51">
        <v>5.7999999999999996E-3</v>
      </c>
      <c r="H20" s="52">
        <v>4.0000000000000002E-4</v>
      </c>
    </row>
    <row r="21" spans="1:8" x14ac:dyDescent="0.25">
      <c r="A21" s="48"/>
      <c r="B21" s="49"/>
      <c r="C21" s="49"/>
      <c r="D21" s="49" t="s">
        <v>19</v>
      </c>
      <c r="E21" s="49">
        <v>76</v>
      </c>
      <c r="F21" s="49">
        <v>172</v>
      </c>
      <c r="G21" s="51">
        <v>2.0999999999999999E-3</v>
      </c>
      <c r="H21" s="52">
        <v>1E-4</v>
      </c>
    </row>
    <row r="22" spans="1:8" x14ac:dyDescent="0.25">
      <c r="A22" s="48"/>
      <c r="B22" s="49"/>
      <c r="C22" s="49" t="s">
        <v>25</v>
      </c>
      <c r="D22" s="49" t="s">
        <v>22</v>
      </c>
      <c r="E22" s="49">
        <v>383</v>
      </c>
      <c r="F22" s="50">
        <v>1149</v>
      </c>
      <c r="G22" s="51">
        <v>1.37E-2</v>
      </c>
      <c r="H22" s="52">
        <v>8.9999999999999998E-4</v>
      </c>
    </row>
    <row r="23" spans="1:8" x14ac:dyDescent="0.25">
      <c r="A23" s="48"/>
      <c r="B23" s="49"/>
      <c r="C23" s="49"/>
      <c r="D23" s="49" t="s">
        <v>24</v>
      </c>
      <c r="E23" s="49">
        <v>18</v>
      </c>
      <c r="F23" s="49">
        <v>54</v>
      </c>
      <c r="G23" s="51">
        <v>5.9999999999999995E-4</v>
      </c>
      <c r="H23" s="52">
        <v>0</v>
      </c>
    </row>
    <row r="24" spans="1:8" x14ac:dyDescent="0.25">
      <c r="A24" s="48"/>
      <c r="B24" s="49"/>
      <c r="C24" s="49"/>
      <c r="D24" s="49" t="s">
        <v>27</v>
      </c>
      <c r="E24" s="49">
        <v>610</v>
      </c>
      <c r="F24" s="50">
        <v>1814</v>
      </c>
      <c r="G24" s="51">
        <v>2.1700000000000001E-2</v>
      </c>
      <c r="H24" s="52">
        <v>1.4E-3</v>
      </c>
    </row>
    <row r="25" spans="1:8" x14ac:dyDescent="0.25">
      <c r="A25" s="48"/>
      <c r="B25" s="49"/>
      <c r="C25" s="49"/>
      <c r="D25" s="49" t="s">
        <v>17</v>
      </c>
      <c r="E25" s="49">
        <v>5</v>
      </c>
      <c r="F25" s="49">
        <v>15</v>
      </c>
      <c r="G25" s="51">
        <v>2.0000000000000001E-4</v>
      </c>
      <c r="H25" s="52">
        <v>0</v>
      </c>
    </row>
    <row r="26" spans="1:8" x14ac:dyDescent="0.25">
      <c r="A26" s="48"/>
      <c r="B26" s="49"/>
      <c r="C26" s="49"/>
      <c r="D26" s="49" t="s">
        <v>28</v>
      </c>
      <c r="E26" s="49">
        <v>88</v>
      </c>
      <c r="F26" s="49">
        <v>267</v>
      </c>
      <c r="G26" s="51">
        <v>3.2000000000000002E-3</v>
      </c>
      <c r="H26" s="52">
        <v>2.0000000000000001E-4</v>
      </c>
    </row>
    <row r="27" spans="1:8" x14ac:dyDescent="0.25">
      <c r="A27" s="48"/>
      <c r="B27" s="49"/>
      <c r="C27" s="49"/>
      <c r="D27" s="49" t="s">
        <v>19</v>
      </c>
      <c r="E27" s="50">
        <v>1086</v>
      </c>
      <c r="F27" s="50">
        <v>3303</v>
      </c>
      <c r="G27" s="51">
        <v>3.95E-2</v>
      </c>
      <c r="H27" s="52">
        <v>2.5000000000000001E-3</v>
      </c>
    </row>
    <row r="28" spans="1:8" x14ac:dyDescent="0.25">
      <c r="A28" s="48"/>
      <c r="B28" s="49"/>
      <c r="C28" s="49"/>
      <c r="D28" s="49" t="s">
        <v>29</v>
      </c>
      <c r="E28" s="49">
        <v>68</v>
      </c>
      <c r="F28" s="49">
        <v>207</v>
      </c>
      <c r="G28" s="51">
        <v>2.5000000000000001E-3</v>
      </c>
      <c r="H28" s="52">
        <v>2.0000000000000001E-4</v>
      </c>
    </row>
    <row r="29" spans="1:8" x14ac:dyDescent="0.25">
      <c r="A29" s="48"/>
      <c r="B29" s="49"/>
      <c r="C29" s="49" t="s">
        <v>26</v>
      </c>
      <c r="D29" s="49" t="s">
        <v>22</v>
      </c>
      <c r="E29" s="49">
        <v>33</v>
      </c>
      <c r="F29" s="49">
        <v>99</v>
      </c>
      <c r="G29" s="51">
        <v>1.1999999999999999E-3</v>
      </c>
      <c r="H29" s="52">
        <v>1E-4</v>
      </c>
    </row>
    <row r="30" spans="1:8" x14ac:dyDescent="0.25">
      <c r="A30" s="48"/>
      <c r="B30" s="49"/>
      <c r="C30" s="49"/>
      <c r="D30" s="49" t="s">
        <v>19</v>
      </c>
      <c r="E30" s="49">
        <v>839</v>
      </c>
      <c r="F30" s="50">
        <v>2470</v>
      </c>
      <c r="G30" s="51">
        <v>2.9600000000000001E-2</v>
      </c>
      <c r="H30" s="52">
        <v>1.9E-3</v>
      </c>
    </row>
    <row r="31" spans="1:8" x14ac:dyDescent="0.25">
      <c r="A31" s="48"/>
      <c r="B31" s="49" t="s">
        <v>20</v>
      </c>
      <c r="C31" s="49"/>
      <c r="D31" s="49"/>
      <c r="E31" s="50">
        <v>28157</v>
      </c>
      <c r="F31" s="50">
        <v>83570</v>
      </c>
      <c r="G31" s="53">
        <v>1</v>
      </c>
      <c r="H31" s="52">
        <v>6.3899999999999998E-2</v>
      </c>
    </row>
    <row r="32" spans="1:8" x14ac:dyDescent="0.25">
      <c r="A32" s="48"/>
      <c r="B32" s="49" t="s">
        <v>21</v>
      </c>
      <c r="C32" s="49" t="s">
        <v>16</v>
      </c>
      <c r="D32" s="49" t="s">
        <v>22</v>
      </c>
      <c r="E32" s="50">
        <v>415216</v>
      </c>
      <c r="F32" s="50">
        <v>1224404</v>
      </c>
      <c r="G32" s="49"/>
      <c r="H32" s="52">
        <v>0.93600000000000005</v>
      </c>
    </row>
    <row r="33" spans="1:8" ht="13.8" thickBot="1" x14ac:dyDescent="0.3">
      <c r="A33" s="54"/>
      <c r="B33" s="55" t="s">
        <v>23</v>
      </c>
      <c r="C33" s="55"/>
      <c r="D33" s="55"/>
      <c r="E33" s="56">
        <v>443373</v>
      </c>
      <c r="F33" s="56">
        <v>1307974</v>
      </c>
      <c r="G33" s="55"/>
      <c r="H33" s="57">
        <v>1</v>
      </c>
    </row>
    <row r="35" spans="1:8" x14ac:dyDescent="0.25">
      <c r="A35" s="58" t="s">
        <v>33</v>
      </c>
    </row>
  </sheetData>
  <mergeCells count="1">
    <mergeCell ref="E5:E7"/>
  </mergeCells>
  <hyperlinks>
    <hyperlink ref="R1" location="'Table of Contents'!A1" display="Return to Table of Contents" xr:uid="{A731327B-16BA-4A0D-85A7-7603FE685869}"/>
  </hyperlinks>
  <pageMargins left="0.75" right="0.75" top="1" bottom="1" header="0.5" footer="0.5"/>
  <pageSetup orientation="portrait" r:id="rId1"/>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R40"/>
  <sheetViews>
    <sheetView showGridLines="0" workbookViewId="0"/>
  </sheetViews>
  <sheetFormatPr defaultColWidth="9.109375" defaultRowHeight="14.4" x14ac:dyDescent="0.3"/>
  <cols>
    <col min="1" max="1" width="18.21875" bestFit="1" customWidth="1"/>
    <col min="2" max="2" width="13.5546875" bestFit="1" customWidth="1"/>
    <col min="3" max="3" width="22.88671875" bestFit="1" customWidth="1"/>
    <col min="4" max="4" width="22" bestFit="1" customWidth="1"/>
    <col min="5" max="5" width="10.88671875" bestFit="1" customWidth="1"/>
    <col min="6" max="6" width="10.6640625" bestFit="1" customWidth="1"/>
    <col min="7" max="8" width="7.109375" customWidth="1"/>
  </cols>
  <sheetData>
    <row r="1" spans="1:18" x14ac:dyDescent="0.3">
      <c r="A1" s="3" t="s">
        <v>0</v>
      </c>
      <c r="B1" s="3"/>
      <c r="C1" s="3"/>
      <c r="D1" s="3"/>
      <c r="E1" s="3"/>
      <c r="F1" s="3"/>
      <c r="G1" s="3"/>
      <c r="H1" s="3"/>
      <c r="R1" s="130" t="s">
        <v>183</v>
      </c>
    </row>
    <row r="2" spans="1:18" x14ac:dyDescent="0.3">
      <c r="A2" s="3" t="s">
        <v>1</v>
      </c>
      <c r="B2" s="3"/>
      <c r="C2" s="3"/>
      <c r="D2" s="3"/>
      <c r="E2" s="3"/>
      <c r="F2" s="3"/>
      <c r="G2" s="3"/>
      <c r="H2" s="3"/>
    </row>
    <row r="3" spans="1:18" x14ac:dyDescent="0.3">
      <c r="A3" s="3" t="s">
        <v>111</v>
      </c>
      <c r="B3" s="3"/>
      <c r="C3" s="3"/>
      <c r="D3" s="3"/>
      <c r="E3" s="3"/>
      <c r="F3" s="3"/>
      <c r="G3" s="3"/>
      <c r="H3" s="3"/>
    </row>
    <row r="4" spans="1:18" ht="15" thickBot="1" x14ac:dyDescent="0.35">
      <c r="A4" s="1"/>
    </row>
    <row r="5" spans="1:18" x14ac:dyDescent="0.3">
      <c r="A5" s="86" t="s">
        <v>3</v>
      </c>
      <c r="B5" s="87" t="s">
        <v>5</v>
      </c>
      <c r="C5" s="87" t="s">
        <v>6</v>
      </c>
      <c r="D5" s="87" t="s">
        <v>6</v>
      </c>
      <c r="E5" s="151" t="s">
        <v>9</v>
      </c>
      <c r="F5" s="87" t="s">
        <v>10</v>
      </c>
      <c r="G5" s="87" t="s">
        <v>12</v>
      </c>
      <c r="H5" s="88" t="s">
        <v>12</v>
      </c>
    </row>
    <row r="6" spans="1:18" x14ac:dyDescent="0.3">
      <c r="A6" s="89" t="s">
        <v>4</v>
      </c>
      <c r="B6" s="90" t="s">
        <v>6</v>
      </c>
      <c r="C6" s="90" t="s">
        <v>7</v>
      </c>
      <c r="D6" s="90" t="s">
        <v>8</v>
      </c>
      <c r="E6" s="152"/>
      <c r="F6" s="90" t="s">
        <v>11</v>
      </c>
      <c r="G6" s="90" t="s">
        <v>13</v>
      </c>
      <c r="H6" s="91" t="s">
        <v>14</v>
      </c>
    </row>
    <row r="7" spans="1:18" x14ac:dyDescent="0.3">
      <c r="A7" s="92"/>
      <c r="B7" s="93"/>
      <c r="C7" s="93"/>
      <c r="D7" s="93"/>
      <c r="E7" s="153"/>
      <c r="F7" s="93"/>
      <c r="G7" s="93" t="s">
        <v>11</v>
      </c>
      <c r="H7" s="94" t="s">
        <v>11</v>
      </c>
    </row>
    <row r="8" spans="1:18" x14ac:dyDescent="0.3">
      <c r="A8" s="95" t="s">
        <v>34</v>
      </c>
      <c r="B8" s="96" t="s">
        <v>15</v>
      </c>
      <c r="C8" s="96" t="s">
        <v>16</v>
      </c>
      <c r="D8" s="96" t="s">
        <v>24</v>
      </c>
      <c r="E8" s="97">
        <v>2658</v>
      </c>
      <c r="F8" s="97">
        <v>6760</v>
      </c>
      <c r="G8" s="98">
        <v>1.2699999999999999E-2</v>
      </c>
      <c r="H8" s="99">
        <v>4.8999999999999998E-3</v>
      </c>
    </row>
    <row r="9" spans="1:18" x14ac:dyDescent="0.3">
      <c r="A9" s="95"/>
      <c r="B9" s="96"/>
      <c r="C9" s="96"/>
      <c r="D9" s="96" t="s">
        <v>35</v>
      </c>
      <c r="E9" s="96">
        <v>301</v>
      </c>
      <c r="F9" s="96">
        <v>936</v>
      </c>
      <c r="G9" s="98">
        <v>1.8E-3</v>
      </c>
      <c r="H9" s="99">
        <v>6.9999999999999999E-4</v>
      </c>
    </row>
    <row r="10" spans="1:18" x14ac:dyDescent="0.3">
      <c r="A10" s="95"/>
      <c r="B10" s="96"/>
      <c r="C10" s="96"/>
      <c r="D10" s="96" t="s">
        <v>31</v>
      </c>
      <c r="E10" s="97">
        <v>3822</v>
      </c>
      <c r="F10" s="97">
        <v>12149</v>
      </c>
      <c r="G10" s="98">
        <v>2.29E-2</v>
      </c>
      <c r="H10" s="99">
        <v>8.6999999999999994E-3</v>
      </c>
    </row>
    <row r="11" spans="1:18" x14ac:dyDescent="0.3">
      <c r="A11" s="95"/>
      <c r="B11" s="96"/>
      <c r="C11" s="96"/>
      <c r="D11" s="96" t="s">
        <v>30</v>
      </c>
      <c r="E11" s="96">
        <v>197</v>
      </c>
      <c r="F11" s="96">
        <v>591</v>
      </c>
      <c r="G11" s="98">
        <v>1.1000000000000001E-3</v>
      </c>
      <c r="H11" s="99">
        <v>4.0000000000000002E-4</v>
      </c>
    </row>
    <row r="12" spans="1:18" x14ac:dyDescent="0.3">
      <c r="A12" s="95"/>
      <c r="B12" s="96"/>
      <c r="C12" s="96"/>
      <c r="D12" s="96" t="s">
        <v>27</v>
      </c>
      <c r="E12" s="97">
        <v>4794</v>
      </c>
      <c r="F12" s="97">
        <v>14602</v>
      </c>
      <c r="G12" s="98">
        <v>2.75E-2</v>
      </c>
      <c r="H12" s="99">
        <v>1.0500000000000001E-2</v>
      </c>
    </row>
    <row r="13" spans="1:18" x14ac:dyDescent="0.3">
      <c r="A13" s="95"/>
      <c r="B13" s="96"/>
      <c r="C13" s="96"/>
      <c r="D13" s="96" t="s">
        <v>17</v>
      </c>
      <c r="E13" s="96">
        <v>573</v>
      </c>
      <c r="F13" s="97">
        <v>1719</v>
      </c>
      <c r="G13" s="98">
        <v>3.2000000000000002E-3</v>
      </c>
      <c r="H13" s="99">
        <v>1.1999999999999999E-3</v>
      </c>
    </row>
    <row r="14" spans="1:18" x14ac:dyDescent="0.3">
      <c r="A14" s="95"/>
      <c r="B14" s="96"/>
      <c r="C14" s="96"/>
      <c r="D14" s="96" t="s">
        <v>28</v>
      </c>
      <c r="E14" s="96">
        <v>324</v>
      </c>
      <c r="F14" s="96">
        <v>936</v>
      </c>
      <c r="G14" s="98">
        <v>1.8E-3</v>
      </c>
      <c r="H14" s="99">
        <v>6.9999999999999999E-4</v>
      </c>
    </row>
    <row r="15" spans="1:18" x14ac:dyDescent="0.3">
      <c r="A15" s="95"/>
      <c r="B15" s="96"/>
      <c r="C15" s="96"/>
      <c r="D15" s="96" t="s">
        <v>29</v>
      </c>
      <c r="E15" s="96">
        <v>514</v>
      </c>
      <c r="F15" s="97">
        <v>1378</v>
      </c>
      <c r="G15" s="98">
        <v>2.5999999999999999E-3</v>
      </c>
      <c r="H15" s="99">
        <v>1E-3</v>
      </c>
    </row>
    <row r="16" spans="1:18" x14ac:dyDescent="0.3">
      <c r="A16" s="95"/>
      <c r="B16" s="96"/>
      <c r="C16" s="96" t="s">
        <v>46</v>
      </c>
      <c r="D16" s="96" t="s">
        <v>22</v>
      </c>
      <c r="E16" s="97">
        <v>39809</v>
      </c>
      <c r="F16" s="97">
        <v>115792</v>
      </c>
      <c r="G16" s="98">
        <v>0.218</v>
      </c>
      <c r="H16" s="99">
        <v>8.3299999999999999E-2</v>
      </c>
    </row>
    <row r="17" spans="1:8" x14ac:dyDescent="0.3">
      <c r="A17" s="95"/>
      <c r="B17" s="96"/>
      <c r="C17" s="96"/>
      <c r="D17" s="96" t="s">
        <v>31</v>
      </c>
      <c r="E17" s="96">
        <v>9</v>
      </c>
      <c r="F17" s="96">
        <v>27</v>
      </c>
      <c r="G17" s="98">
        <v>1E-4</v>
      </c>
      <c r="H17" s="99">
        <v>0</v>
      </c>
    </row>
    <row r="18" spans="1:8" x14ac:dyDescent="0.3">
      <c r="A18" s="95"/>
      <c r="B18" s="96"/>
      <c r="C18" s="96"/>
      <c r="D18" s="96" t="s">
        <v>27</v>
      </c>
      <c r="E18" s="96">
        <v>48</v>
      </c>
      <c r="F18" s="96">
        <v>144</v>
      </c>
      <c r="G18" s="98">
        <v>2.9999999999999997E-4</v>
      </c>
      <c r="H18" s="99">
        <v>1E-4</v>
      </c>
    </row>
    <row r="19" spans="1:8" x14ac:dyDescent="0.3">
      <c r="A19" s="95"/>
      <c r="B19" s="96"/>
      <c r="C19" s="96"/>
      <c r="D19" s="96" t="s">
        <v>19</v>
      </c>
      <c r="E19" s="97">
        <v>106057</v>
      </c>
      <c r="F19" s="97">
        <v>323431</v>
      </c>
      <c r="G19" s="98">
        <v>0.61</v>
      </c>
      <c r="H19" s="99">
        <v>0.23300000000000001</v>
      </c>
    </row>
    <row r="20" spans="1:8" x14ac:dyDescent="0.3">
      <c r="A20" s="95"/>
      <c r="B20" s="96"/>
      <c r="C20" s="96" t="s">
        <v>45</v>
      </c>
      <c r="D20" s="96" t="s">
        <v>22</v>
      </c>
      <c r="E20" s="97">
        <v>12235</v>
      </c>
      <c r="F20" s="97">
        <v>36778</v>
      </c>
      <c r="G20" s="98">
        <v>6.9400000000000003E-2</v>
      </c>
      <c r="H20" s="99">
        <v>2.64E-2</v>
      </c>
    </row>
    <row r="21" spans="1:8" x14ac:dyDescent="0.3">
      <c r="A21" s="95"/>
      <c r="B21" s="96"/>
      <c r="C21" s="96"/>
      <c r="D21" s="96" t="s">
        <v>24</v>
      </c>
      <c r="E21" s="96">
        <v>18</v>
      </c>
      <c r="F21" s="96">
        <v>49</v>
      </c>
      <c r="G21" s="98">
        <v>1E-4</v>
      </c>
      <c r="H21" s="99">
        <v>0</v>
      </c>
    </row>
    <row r="22" spans="1:8" x14ac:dyDescent="0.3">
      <c r="A22" s="95"/>
      <c r="B22" s="96"/>
      <c r="C22" s="96"/>
      <c r="D22" s="96" t="s">
        <v>35</v>
      </c>
      <c r="E22" s="96">
        <v>4</v>
      </c>
      <c r="F22" s="96">
        <v>18</v>
      </c>
      <c r="G22" s="98">
        <v>0</v>
      </c>
      <c r="H22" s="99">
        <v>0</v>
      </c>
    </row>
    <row r="23" spans="1:8" x14ac:dyDescent="0.3">
      <c r="A23" s="95"/>
      <c r="B23" s="96"/>
      <c r="C23" s="96"/>
      <c r="D23" s="96" t="s">
        <v>31</v>
      </c>
      <c r="E23" s="96">
        <v>24</v>
      </c>
      <c r="F23" s="96">
        <v>72</v>
      </c>
      <c r="G23" s="98">
        <v>1E-4</v>
      </c>
      <c r="H23" s="99">
        <v>1E-4</v>
      </c>
    </row>
    <row r="24" spans="1:8" x14ac:dyDescent="0.3">
      <c r="A24" s="95"/>
      <c r="B24" s="96"/>
      <c r="C24" s="96"/>
      <c r="D24" s="96" t="s">
        <v>27</v>
      </c>
      <c r="E24" s="97">
        <v>1094</v>
      </c>
      <c r="F24" s="97">
        <v>3376</v>
      </c>
      <c r="G24" s="98">
        <v>6.4000000000000003E-3</v>
      </c>
      <c r="H24" s="99">
        <v>2.3999999999999998E-3</v>
      </c>
    </row>
    <row r="25" spans="1:8" x14ac:dyDescent="0.3">
      <c r="A25" s="95"/>
      <c r="B25" s="96"/>
      <c r="C25" s="96"/>
      <c r="D25" s="96" t="s">
        <v>28</v>
      </c>
      <c r="E25" s="96">
        <v>22</v>
      </c>
      <c r="F25" s="96">
        <v>66</v>
      </c>
      <c r="G25" s="98">
        <v>1E-4</v>
      </c>
      <c r="H25" s="99">
        <v>0</v>
      </c>
    </row>
    <row r="26" spans="1:8" x14ac:dyDescent="0.3">
      <c r="A26" s="95"/>
      <c r="B26" s="96"/>
      <c r="C26" s="96"/>
      <c r="D26" s="96" t="s">
        <v>19</v>
      </c>
      <c r="E26" s="96">
        <v>63</v>
      </c>
      <c r="F26" s="96">
        <v>255</v>
      </c>
      <c r="G26" s="98">
        <v>5.0000000000000001E-4</v>
      </c>
      <c r="H26" s="99">
        <v>2.0000000000000001E-4</v>
      </c>
    </row>
    <row r="27" spans="1:8" x14ac:dyDescent="0.3">
      <c r="A27" s="95"/>
      <c r="B27" s="96"/>
      <c r="C27" s="96"/>
      <c r="D27" s="96" t="s">
        <v>29</v>
      </c>
      <c r="E27" s="96">
        <v>92</v>
      </c>
      <c r="F27" s="96">
        <v>299</v>
      </c>
      <c r="G27" s="98">
        <v>5.9999999999999995E-4</v>
      </c>
      <c r="H27" s="99">
        <v>2.0000000000000001E-4</v>
      </c>
    </row>
    <row r="28" spans="1:8" x14ac:dyDescent="0.3">
      <c r="A28" s="95"/>
      <c r="B28" s="96"/>
      <c r="C28" s="96" t="s">
        <v>32</v>
      </c>
      <c r="D28" s="96" t="s">
        <v>22</v>
      </c>
      <c r="E28" s="96">
        <v>39</v>
      </c>
      <c r="F28" s="96">
        <v>113</v>
      </c>
      <c r="G28" s="98">
        <v>2.0000000000000001E-4</v>
      </c>
      <c r="H28" s="99">
        <v>1E-4</v>
      </c>
    </row>
    <row r="29" spans="1:8" x14ac:dyDescent="0.3">
      <c r="A29" s="95"/>
      <c r="B29" s="96"/>
      <c r="C29" s="96"/>
      <c r="D29" s="96" t="s">
        <v>19</v>
      </c>
      <c r="E29" s="97">
        <v>1511</v>
      </c>
      <c r="F29" s="97">
        <v>4958</v>
      </c>
      <c r="G29" s="98">
        <v>9.4000000000000004E-3</v>
      </c>
      <c r="H29" s="99">
        <v>3.5999999999999999E-3</v>
      </c>
    </row>
    <row r="30" spans="1:8" x14ac:dyDescent="0.3">
      <c r="A30" s="95"/>
      <c r="B30" s="96"/>
      <c r="C30" s="96" t="s">
        <v>25</v>
      </c>
      <c r="D30" s="96" t="s">
        <v>22</v>
      </c>
      <c r="E30" s="96">
        <v>456</v>
      </c>
      <c r="F30" s="97">
        <v>1400</v>
      </c>
      <c r="G30" s="98">
        <v>2.5999999999999999E-3</v>
      </c>
      <c r="H30" s="99">
        <v>1E-3</v>
      </c>
    </row>
    <row r="31" spans="1:8" x14ac:dyDescent="0.3">
      <c r="A31" s="95"/>
      <c r="B31" s="96"/>
      <c r="C31" s="96"/>
      <c r="D31" s="96" t="s">
        <v>24</v>
      </c>
      <c r="E31" s="96">
        <v>187</v>
      </c>
      <c r="F31" s="96">
        <v>647</v>
      </c>
      <c r="G31" s="98">
        <v>1.1999999999999999E-3</v>
      </c>
      <c r="H31" s="99">
        <v>5.0000000000000001E-4</v>
      </c>
    </row>
    <row r="32" spans="1:8" x14ac:dyDescent="0.3">
      <c r="A32" s="95"/>
      <c r="B32" s="96"/>
      <c r="C32" s="96"/>
      <c r="D32" s="96" t="s">
        <v>27</v>
      </c>
      <c r="E32" s="96">
        <v>310</v>
      </c>
      <c r="F32" s="96">
        <v>951</v>
      </c>
      <c r="G32" s="98">
        <v>1.8E-3</v>
      </c>
      <c r="H32" s="99">
        <v>6.9999999999999999E-4</v>
      </c>
    </row>
    <row r="33" spans="1:8" x14ac:dyDescent="0.3">
      <c r="A33" s="95"/>
      <c r="B33" s="96"/>
      <c r="C33" s="96"/>
      <c r="D33" s="96" t="s">
        <v>29</v>
      </c>
      <c r="E33" s="96">
        <v>27</v>
      </c>
      <c r="F33" s="96">
        <v>81</v>
      </c>
      <c r="G33" s="98">
        <v>2.0000000000000001E-4</v>
      </c>
      <c r="H33" s="99">
        <v>1E-4</v>
      </c>
    </row>
    <row r="34" spans="1:8" x14ac:dyDescent="0.3">
      <c r="A34" s="95"/>
      <c r="B34" s="96"/>
      <c r="C34" s="96" t="s">
        <v>26</v>
      </c>
      <c r="D34" s="96" t="s">
        <v>22</v>
      </c>
      <c r="E34" s="96">
        <v>893</v>
      </c>
      <c r="F34" s="97">
        <v>2679</v>
      </c>
      <c r="G34" s="98">
        <v>5.1000000000000004E-3</v>
      </c>
      <c r="H34" s="99">
        <v>1.9E-3</v>
      </c>
    </row>
    <row r="35" spans="1:8" x14ac:dyDescent="0.3">
      <c r="A35" s="95"/>
      <c r="B35" s="96"/>
      <c r="C35" s="96"/>
      <c r="D35" s="96" t="s">
        <v>27</v>
      </c>
      <c r="E35" s="96">
        <v>13</v>
      </c>
      <c r="F35" s="96">
        <v>39</v>
      </c>
      <c r="G35" s="98">
        <v>1E-4</v>
      </c>
      <c r="H35" s="99">
        <v>0</v>
      </c>
    </row>
    <row r="36" spans="1:8" x14ac:dyDescent="0.3">
      <c r="A36" s="95"/>
      <c r="B36" s="96" t="s">
        <v>20</v>
      </c>
      <c r="C36" s="96"/>
      <c r="D36" s="96"/>
      <c r="E36" s="97">
        <v>176094</v>
      </c>
      <c r="F36" s="97">
        <v>530246</v>
      </c>
      <c r="G36" s="100">
        <v>1</v>
      </c>
      <c r="H36" s="99">
        <v>0.38100000000000001</v>
      </c>
    </row>
    <row r="37" spans="1:8" x14ac:dyDescent="0.3">
      <c r="A37" s="95"/>
      <c r="B37" s="96" t="s">
        <v>21</v>
      </c>
      <c r="C37" s="96" t="s">
        <v>16</v>
      </c>
      <c r="D37" s="96" t="s">
        <v>22</v>
      </c>
      <c r="E37" s="97">
        <v>290813</v>
      </c>
      <c r="F37" s="97">
        <v>860454</v>
      </c>
      <c r="G37" s="96"/>
      <c r="H37" s="99">
        <v>0.61899999999999999</v>
      </c>
    </row>
    <row r="38" spans="1:8" ht="15" thickBot="1" x14ac:dyDescent="0.35">
      <c r="A38" s="101"/>
      <c r="B38" s="102" t="s">
        <v>23</v>
      </c>
      <c r="C38" s="102"/>
      <c r="D38" s="102"/>
      <c r="E38" s="103">
        <v>466907</v>
      </c>
      <c r="F38" s="103">
        <v>1390700</v>
      </c>
      <c r="G38" s="102"/>
      <c r="H38" s="104">
        <v>1</v>
      </c>
    </row>
    <row r="40" spans="1:8" x14ac:dyDescent="0.3">
      <c r="A40" s="105" t="s">
        <v>33</v>
      </c>
    </row>
  </sheetData>
  <mergeCells count="1">
    <mergeCell ref="E5:E7"/>
  </mergeCells>
  <hyperlinks>
    <hyperlink ref="R1" location="'Table of Contents'!A1" display="Return to Table of Contents" xr:uid="{B945CB20-7265-4C53-BB21-CC2309DB6CA8}"/>
  </hyperlinks>
  <pageMargins left="0.75" right="0.75" top="1" bottom="1" header="0.5" footer="0.5"/>
  <pageSetup orientation="portrait" r:id="rId1"/>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R47"/>
  <sheetViews>
    <sheetView showGridLines="0" workbookViewId="0"/>
  </sheetViews>
  <sheetFormatPr defaultColWidth="9.109375" defaultRowHeight="13.2" x14ac:dyDescent="0.25"/>
  <cols>
    <col min="1" max="1" width="18.5546875" style="6" bestFit="1" customWidth="1"/>
    <col min="2" max="2" width="12.5546875" style="6" bestFit="1" customWidth="1"/>
    <col min="3" max="3" width="20.88671875" style="6" bestFit="1" customWidth="1"/>
    <col min="4" max="4" width="20.441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112</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15372</v>
      </c>
      <c r="F8" s="50">
        <v>43405</v>
      </c>
      <c r="G8" s="51">
        <v>4.99E-2</v>
      </c>
      <c r="H8" s="52">
        <v>6.7000000000000002E-3</v>
      </c>
    </row>
    <row r="9" spans="1:18" x14ac:dyDescent="0.25">
      <c r="A9" s="48"/>
      <c r="B9" s="49"/>
      <c r="C9" s="49"/>
      <c r="D9" s="49" t="s">
        <v>35</v>
      </c>
      <c r="E9" s="49">
        <v>375</v>
      </c>
      <c r="F9" s="49">
        <v>976</v>
      </c>
      <c r="G9" s="51">
        <v>1.1000000000000001E-3</v>
      </c>
      <c r="H9" s="52">
        <v>2.0000000000000001E-4</v>
      </c>
    </row>
    <row r="10" spans="1:18" x14ac:dyDescent="0.25">
      <c r="A10" s="48"/>
      <c r="B10" s="49"/>
      <c r="C10" s="49"/>
      <c r="D10" s="49" t="s">
        <v>31</v>
      </c>
      <c r="E10" s="49">
        <v>551</v>
      </c>
      <c r="F10" s="50">
        <v>1992</v>
      </c>
      <c r="G10" s="51">
        <v>2.3E-3</v>
      </c>
      <c r="H10" s="52">
        <v>2.9999999999999997E-4</v>
      </c>
    </row>
    <row r="11" spans="1:18" x14ac:dyDescent="0.25">
      <c r="A11" s="48"/>
      <c r="B11" s="49"/>
      <c r="C11" s="49"/>
      <c r="D11" s="49" t="s">
        <v>30</v>
      </c>
      <c r="E11" s="49">
        <v>301</v>
      </c>
      <c r="F11" s="49">
        <v>903</v>
      </c>
      <c r="G11" s="51">
        <v>1E-3</v>
      </c>
      <c r="H11" s="52">
        <v>1E-4</v>
      </c>
    </row>
    <row r="12" spans="1:18" x14ac:dyDescent="0.25">
      <c r="A12" s="48"/>
      <c r="B12" s="49"/>
      <c r="C12" s="49"/>
      <c r="D12" s="49" t="s">
        <v>27</v>
      </c>
      <c r="E12" s="50">
        <v>16566</v>
      </c>
      <c r="F12" s="50">
        <v>49948</v>
      </c>
      <c r="G12" s="51">
        <v>5.74E-2</v>
      </c>
      <c r="H12" s="52">
        <v>7.7000000000000002E-3</v>
      </c>
    </row>
    <row r="13" spans="1:18" x14ac:dyDescent="0.25">
      <c r="A13" s="48"/>
      <c r="B13" s="49"/>
      <c r="C13" s="49"/>
      <c r="D13" s="49" t="s">
        <v>17</v>
      </c>
      <c r="E13" s="49">
        <v>386</v>
      </c>
      <c r="F13" s="50">
        <v>1158</v>
      </c>
      <c r="G13" s="51">
        <v>1.2999999999999999E-3</v>
      </c>
      <c r="H13" s="52">
        <v>2.0000000000000001E-4</v>
      </c>
    </row>
    <row r="14" spans="1:18" x14ac:dyDescent="0.25">
      <c r="A14" s="48"/>
      <c r="B14" s="49"/>
      <c r="C14" s="49"/>
      <c r="D14" s="49" t="s">
        <v>28</v>
      </c>
      <c r="E14" s="50">
        <v>4091</v>
      </c>
      <c r="F14" s="50">
        <v>12612</v>
      </c>
      <c r="G14" s="51">
        <v>1.4500000000000001E-2</v>
      </c>
      <c r="H14" s="52">
        <v>1.9E-3</v>
      </c>
    </row>
    <row r="15" spans="1:18" x14ac:dyDescent="0.25">
      <c r="A15" s="48"/>
      <c r="B15" s="49"/>
      <c r="C15" s="49"/>
      <c r="D15" s="49" t="s">
        <v>29</v>
      </c>
      <c r="E15" s="50">
        <v>1146</v>
      </c>
      <c r="F15" s="50">
        <v>2818</v>
      </c>
      <c r="G15" s="51">
        <v>3.2000000000000002E-3</v>
      </c>
      <c r="H15" s="52">
        <v>4.0000000000000002E-4</v>
      </c>
    </row>
    <row r="16" spans="1:18" x14ac:dyDescent="0.25">
      <c r="A16" s="48"/>
      <c r="B16" s="49"/>
      <c r="C16" s="49"/>
      <c r="D16" s="49" t="s">
        <v>48</v>
      </c>
      <c r="E16" s="49">
        <v>748</v>
      </c>
      <c r="F16" s="50">
        <v>2227</v>
      </c>
      <c r="G16" s="51">
        <v>2.5999999999999999E-3</v>
      </c>
      <c r="H16" s="52">
        <v>2.9999999999999997E-4</v>
      </c>
    </row>
    <row r="17" spans="1:8" x14ac:dyDescent="0.25">
      <c r="A17" s="48"/>
      <c r="B17" s="49"/>
      <c r="C17" s="49" t="s">
        <v>46</v>
      </c>
      <c r="D17" s="49" t="s">
        <v>22</v>
      </c>
      <c r="E17" s="50">
        <v>61194</v>
      </c>
      <c r="F17" s="50">
        <v>179311</v>
      </c>
      <c r="G17" s="51">
        <v>0.20599999999999999</v>
      </c>
      <c r="H17" s="52">
        <v>2.7699999999999999E-2</v>
      </c>
    </row>
    <row r="18" spans="1:8" x14ac:dyDescent="0.25">
      <c r="A18" s="48"/>
      <c r="B18" s="49"/>
      <c r="C18" s="49"/>
      <c r="D18" s="49" t="s">
        <v>24</v>
      </c>
      <c r="E18" s="49">
        <v>143</v>
      </c>
      <c r="F18" s="49">
        <v>429</v>
      </c>
      <c r="G18" s="51">
        <v>5.0000000000000001E-4</v>
      </c>
      <c r="H18" s="52">
        <v>1E-4</v>
      </c>
    </row>
    <row r="19" spans="1:8" x14ac:dyDescent="0.25">
      <c r="A19" s="48"/>
      <c r="B19" s="49"/>
      <c r="C19" s="49"/>
      <c r="D19" s="49" t="s">
        <v>27</v>
      </c>
      <c r="E19" s="49">
        <v>304</v>
      </c>
      <c r="F19" s="49">
        <v>934</v>
      </c>
      <c r="G19" s="51">
        <v>1.1000000000000001E-3</v>
      </c>
      <c r="H19" s="52">
        <v>1E-4</v>
      </c>
    </row>
    <row r="20" spans="1:8" x14ac:dyDescent="0.25">
      <c r="A20" s="48"/>
      <c r="B20" s="49"/>
      <c r="C20" s="49"/>
      <c r="D20" s="49" t="s">
        <v>28</v>
      </c>
      <c r="E20" s="49">
        <v>206</v>
      </c>
      <c r="F20" s="49">
        <v>618</v>
      </c>
      <c r="G20" s="51">
        <v>6.9999999999999999E-4</v>
      </c>
      <c r="H20" s="52">
        <v>1E-4</v>
      </c>
    </row>
    <row r="21" spans="1:8" x14ac:dyDescent="0.25">
      <c r="A21" s="48"/>
      <c r="B21" s="49"/>
      <c r="C21" s="49"/>
      <c r="D21" s="49" t="s">
        <v>19</v>
      </c>
      <c r="E21" s="50">
        <v>145711</v>
      </c>
      <c r="F21" s="50">
        <v>438507</v>
      </c>
      <c r="G21" s="51">
        <v>0.504</v>
      </c>
      <c r="H21" s="52">
        <v>6.7699999999999996E-2</v>
      </c>
    </row>
    <row r="22" spans="1:8" x14ac:dyDescent="0.25">
      <c r="A22" s="48"/>
      <c r="B22" s="49"/>
      <c r="C22" s="49"/>
      <c r="D22" s="49" t="s">
        <v>48</v>
      </c>
      <c r="E22" s="49">
        <v>56</v>
      </c>
      <c r="F22" s="49">
        <v>168</v>
      </c>
      <c r="G22" s="51">
        <v>2.0000000000000001E-4</v>
      </c>
      <c r="H22" s="52">
        <v>0</v>
      </c>
    </row>
    <row r="23" spans="1:8" x14ac:dyDescent="0.25">
      <c r="A23" s="48"/>
      <c r="B23" s="49"/>
      <c r="C23" s="49" t="s">
        <v>45</v>
      </c>
      <c r="D23" s="49" t="s">
        <v>22</v>
      </c>
      <c r="E23" s="50">
        <v>33005</v>
      </c>
      <c r="F23" s="50">
        <v>98487</v>
      </c>
      <c r="G23" s="51">
        <v>0.113</v>
      </c>
      <c r="H23" s="52">
        <v>1.52E-2</v>
      </c>
    </row>
    <row r="24" spans="1:8" x14ac:dyDescent="0.25">
      <c r="A24" s="48"/>
      <c r="B24" s="49"/>
      <c r="C24" s="49"/>
      <c r="D24" s="49" t="s">
        <v>24</v>
      </c>
      <c r="E24" s="49">
        <v>129</v>
      </c>
      <c r="F24" s="49">
        <v>411</v>
      </c>
      <c r="G24" s="51">
        <v>5.0000000000000001E-4</v>
      </c>
      <c r="H24" s="52">
        <v>1E-4</v>
      </c>
    </row>
    <row r="25" spans="1:8" x14ac:dyDescent="0.25">
      <c r="A25" s="48"/>
      <c r="B25" s="49"/>
      <c r="C25" s="49"/>
      <c r="D25" s="49" t="s">
        <v>31</v>
      </c>
      <c r="E25" s="49">
        <v>22</v>
      </c>
      <c r="F25" s="49">
        <v>66</v>
      </c>
      <c r="G25" s="51">
        <v>1E-4</v>
      </c>
      <c r="H25" s="52">
        <v>0</v>
      </c>
    </row>
    <row r="26" spans="1:8" x14ac:dyDescent="0.25">
      <c r="A26" s="48"/>
      <c r="B26" s="49"/>
      <c r="C26" s="49"/>
      <c r="D26" s="49" t="s">
        <v>27</v>
      </c>
      <c r="E26" s="50">
        <v>2077</v>
      </c>
      <c r="F26" s="50">
        <v>6656</v>
      </c>
      <c r="G26" s="51">
        <v>7.7000000000000002E-3</v>
      </c>
      <c r="H26" s="52">
        <v>1E-3</v>
      </c>
    </row>
    <row r="27" spans="1:8" x14ac:dyDescent="0.25">
      <c r="A27" s="48"/>
      <c r="B27" s="49"/>
      <c r="C27" s="49"/>
      <c r="D27" s="49" t="s">
        <v>17</v>
      </c>
      <c r="E27" s="49">
        <v>15</v>
      </c>
      <c r="F27" s="49">
        <v>45</v>
      </c>
      <c r="G27" s="51">
        <v>1E-4</v>
      </c>
      <c r="H27" s="52">
        <v>0</v>
      </c>
    </row>
    <row r="28" spans="1:8" x14ac:dyDescent="0.25">
      <c r="A28" s="48"/>
      <c r="B28" s="49"/>
      <c r="C28" s="49"/>
      <c r="D28" s="49" t="s">
        <v>28</v>
      </c>
      <c r="E28" s="49">
        <v>88</v>
      </c>
      <c r="F28" s="49">
        <v>264</v>
      </c>
      <c r="G28" s="51">
        <v>2.9999999999999997E-4</v>
      </c>
      <c r="H28" s="52">
        <v>0</v>
      </c>
    </row>
    <row r="29" spans="1:8" x14ac:dyDescent="0.25">
      <c r="A29" s="48"/>
      <c r="B29" s="49"/>
      <c r="C29" s="49"/>
      <c r="D29" s="49" t="s">
        <v>19</v>
      </c>
      <c r="E29" s="49">
        <v>147</v>
      </c>
      <c r="F29" s="49">
        <v>441</v>
      </c>
      <c r="G29" s="51">
        <v>5.0000000000000001E-4</v>
      </c>
      <c r="H29" s="52">
        <v>1E-4</v>
      </c>
    </row>
    <row r="30" spans="1:8" x14ac:dyDescent="0.25">
      <c r="A30" s="48"/>
      <c r="B30" s="49"/>
      <c r="C30" s="49"/>
      <c r="D30" s="49" t="s">
        <v>29</v>
      </c>
      <c r="E30" s="49">
        <v>186</v>
      </c>
      <c r="F30" s="49">
        <v>630</v>
      </c>
      <c r="G30" s="51">
        <v>6.9999999999999999E-4</v>
      </c>
      <c r="H30" s="52">
        <v>1E-4</v>
      </c>
    </row>
    <row r="31" spans="1:8" x14ac:dyDescent="0.25">
      <c r="A31" s="48"/>
      <c r="B31" s="49"/>
      <c r="C31" s="49" t="s">
        <v>32</v>
      </c>
      <c r="D31" s="49" t="s">
        <v>22</v>
      </c>
      <c r="E31" s="49">
        <v>345</v>
      </c>
      <c r="F31" s="50">
        <v>1329</v>
      </c>
      <c r="G31" s="51">
        <v>1.5E-3</v>
      </c>
      <c r="H31" s="52">
        <v>2.0000000000000001E-4</v>
      </c>
    </row>
    <row r="32" spans="1:8" x14ac:dyDescent="0.25">
      <c r="A32" s="48"/>
      <c r="B32" s="49"/>
      <c r="C32" s="49"/>
      <c r="D32" s="49" t="s">
        <v>19</v>
      </c>
      <c r="E32" s="50">
        <v>1501</v>
      </c>
      <c r="F32" s="50">
        <v>4963</v>
      </c>
      <c r="G32" s="51">
        <v>5.7000000000000002E-3</v>
      </c>
      <c r="H32" s="52">
        <v>8.0000000000000004E-4</v>
      </c>
    </row>
    <row r="33" spans="1:8" x14ac:dyDescent="0.25">
      <c r="A33" s="48"/>
      <c r="B33" s="49"/>
      <c r="C33" s="49"/>
      <c r="D33" s="49" t="s">
        <v>29</v>
      </c>
      <c r="E33" s="49">
        <v>108</v>
      </c>
      <c r="F33" s="49">
        <v>324</v>
      </c>
      <c r="G33" s="51">
        <v>4.0000000000000002E-4</v>
      </c>
      <c r="H33" s="52">
        <v>1E-4</v>
      </c>
    </row>
    <row r="34" spans="1:8" x14ac:dyDescent="0.25">
      <c r="A34" s="48"/>
      <c r="B34" s="49"/>
      <c r="C34" s="49" t="s">
        <v>25</v>
      </c>
      <c r="D34" s="49" t="s">
        <v>22</v>
      </c>
      <c r="E34" s="50">
        <v>3829</v>
      </c>
      <c r="F34" s="50">
        <v>10878</v>
      </c>
      <c r="G34" s="51">
        <v>1.2500000000000001E-2</v>
      </c>
      <c r="H34" s="52">
        <v>1.6999999999999999E-3</v>
      </c>
    </row>
    <row r="35" spans="1:8" x14ac:dyDescent="0.25">
      <c r="A35" s="48"/>
      <c r="B35" s="49"/>
      <c r="C35" s="49"/>
      <c r="D35" s="49" t="s">
        <v>24</v>
      </c>
      <c r="E35" s="49">
        <v>137</v>
      </c>
      <c r="F35" s="49">
        <v>411</v>
      </c>
      <c r="G35" s="51">
        <v>5.0000000000000001E-4</v>
      </c>
      <c r="H35" s="52">
        <v>1E-4</v>
      </c>
    </row>
    <row r="36" spans="1:8" x14ac:dyDescent="0.25">
      <c r="A36" s="48"/>
      <c r="B36" s="49"/>
      <c r="C36" s="49"/>
      <c r="D36" s="49" t="s">
        <v>27</v>
      </c>
      <c r="E36" s="49">
        <v>808</v>
      </c>
      <c r="F36" s="50">
        <v>2407</v>
      </c>
      <c r="G36" s="51">
        <v>2.8E-3</v>
      </c>
      <c r="H36" s="52">
        <v>4.0000000000000002E-4</v>
      </c>
    </row>
    <row r="37" spans="1:8" x14ac:dyDescent="0.25">
      <c r="A37" s="48"/>
      <c r="B37" s="49"/>
      <c r="C37" s="49"/>
      <c r="D37" s="49" t="s">
        <v>28</v>
      </c>
      <c r="E37" s="49">
        <v>83</v>
      </c>
      <c r="F37" s="49">
        <v>249</v>
      </c>
      <c r="G37" s="51">
        <v>2.9999999999999997E-4</v>
      </c>
      <c r="H37" s="52">
        <v>0</v>
      </c>
    </row>
    <row r="38" spans="1:8" x14ac:dyDescent="0.25">
      <c r="A38" s="48"/>
      <c r="B38" s="49"/>
      <c r="C38" s="49"/>
      <c r="D38" s="49" t="s">
        <v>29</v>
      </c>
      <c r="E38" s="49">
        <v>21</v>
      </c>
      <c r="F38" s="49">
        <v>63</v>
      </c>
      <c r="G38" s="51">
        <v>1E-4</v>
      </c>
      <c r="H38" s="52">
        <v>0</v>
      </c>
    </row>
    <row r="39" spans="1:8" x14ac:dyDescent="0.25">
      <c r="A39" s="48"/>
      <c r="B39" s="49"/>
      <c r="C39" s="49"/>
      <c r="D39" s="49" t="s">
        <v>48</v>
      </c>
      <c r="E39" s="49">
        <v>21</v>
      </c>
      <c r="F39" s="49">
        <v>84</v>
      </c>
      <c r="G39" s="51">
        <v>1E-4</v>
      </c>
      <c r="H39" s="52">
        <v>0</v>
      </c>
    </row>
    <row r="40" spans="1:8" x14ac:dyDescent="0.25">
      <c r="A40" s="48"/>
      <c r="B40" s="49"/>
      <c r="C40" s="49" t="s">
        <v>26</v>
      </c>
      <c r="D40" s="49" t="s">
        <v>22</v>
      </c>
      <c r="E40" s="50">
        <v>2051</v>
      </c>
      <c r="F40" s="50">
        <v>6107</v>
      </c>
      <c r="G40" s="51">
        <v>7.0000000000000001E-3</v>
      </c>
      <c r="H40" s="52">
        <v>8.9999999999999998E-4</v>
      </c>
    </row>
    <row r="41" spans="1:8" x14ac:dyDescent="0.25">
      <c r="A41" s="48"/>
      <c r="B41" s="49"/>
      <c r="C41" s="49"/>
      <c r="D41" s="49" t="s">
        <v>27</v>
      </c>
      <c r="E41" s="49">
        <v>39</v>
      </c>
      <c r="F41" s="49">
        <v>117</v>
      </c>
      <c r="G41" s="51">
        <v>1E-4</v>
      </c>
      <c r="H41" s="52">
        <v>0</v>
      </c>
    </row>
    <row r="42" spans="1:8" x14ac:dyDescent="0.25">
      <c r="A42" s="48"/>
      <c r="B42" s="49"/>
      <c r="C42" s="49"/>
      <c r="D42" s="49" t="s">
        <v>19</v>
      </c>
      <c r="E42" s="49">
        <v>15</v>
      </c>
      <c r="F42" s="49">
        <v>45</v>
      </c>
      <c r="G42" s="51">
        <v>1E-4</v>
      </c>
      <c r="H42" s="52">
        <v>0</v>
      </c>
    </row>
    <row r="43" spans="1:8" x14ac:dyDescent="0.25">
      <c r="A43" s="48"/>
      <c r="B43" s="49" t="s">
        <v>20</v>
      </c>
      <c r="C43" s="49"/>
      <c r="D43" s="49"/>
      <c r="E43" s="50">
        <v>291777</v>
      </c>
      <c r="F43" s="50">
        <v>869983</v>
      </c>
      <c r="G43" s="53">
        <v>1</v>
      </c>
      <c r="H43" s="52">
        <v>0.13400000000000001</v>
      </c>
    </row>
    <row r="44" spans="1:8" x14ac:dyDescent="0.25">
      <c r="A44" s="48"/>
      <c r="B44" s="49" t="s">
        <v>21</v>
      </c>
      <c r="C44" s="49" t="s">
        <v>16</v>
      </c>
      <c r="D44" s="49" t="s">
        <v>22</v>
      </c>
      <c r="E44" s="50">
        <v>1946164</v>
      </c>
      <c r="F44" s="50">
        <v>5605717</v>
      </c>
      <c r="G44" s="49"/>
      <c r="H44" s="52">
        <v>0.86599999999999999</v>
      </c>
    </row>
    <row r="45" spans="1:8" ht="13.8" thickBot="1" x14ac:dyDescent="0.3">
      <c r="A45" s="54"/>
      <c r="B45" s="55" t="s">
        <v>23</v>
      </c>
      <c r="C45" s="55"/>
      <c r="D45" s="55"/>
      <c r="E45" s="56">
        <v>2237941</v>
      </c>
      <c r="F45" s="56">
        <v>6475700</v>
      </c>
      <c r="G45" s="55"/>
      <c r="H45" s="57">
        <v>1</v>
      </c>
    </row>
    <row r="47" spans="1:8" x14ac:dyDescent="0.25">
      <c r="A47" s="58" t="s">
        <v>33</v>
      </c>
    </row>
  </sheetData>
  <mergeCells count="1">
    <mergeCell ref="E5:E7"/>
  </mergeCells>
  <hyperlinks>
    <hyperlink ref="R1" location="'Table of Contents'!A1" display="Return to Table of Contents" xr:uid="{4BF980E4-A498-4550-8C7F-3D10147DD3D8}"/>
  </hyperlinks>
  <pageMargins left="0.75" right="0.75" top="1" bottom="1" header="0.5" footer="0.5"/>
  <pageSetup orientation="portrait" r:id="rId1"/>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R42"/>
  <sheetViews>
    <sheetView showGridLines="0" workbookViewId="0"/>
  </sheetViews>
  <sheetFormatPr defaultColWidth="9.109375" defaultRowHeight="13.2" x14ac:dyDescent="0.25"/>
  <cols>
    <col min="1" max="1" width="18.5546875" style="6" bestFit="1" customWidth="1"/>
    <col min="2" max="2" width="12.5546875" style="6" bestFit="1" customWidth="1"/>
    <col min="3" max="3" width="20.88671875" style="6" bestFit="1" customWidth="1"/>
    <col min="4" max="4" width="20.441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113</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9543</v>
      </c>
      <c r="F8" s="50">
        <v>25434</v>
      </c>
      <c r="G8" s="51">
        <v>2.8000000000000001E-2</v>
      </c>
      <c r="H8" s="52">
        <v>4.1999999999999997E-3</v>
      </c>
    </row>
    <row r="9" spans="1:18" x14ac:dyDescent="0.25">
      <c r="A9" s="48"/>
      <c r="B9" s="49"/>
      <c r="C9" s="49"/>
      <c r="D9" s="49" t="s">
        <v>35</v>
      </c>
      <c r="E9" s="49">
        <v>337</v>
      </c>
      <c r="F9" s="50">
        <v>1098</v>
      </c>
      <c r="G9" s="51">
        <v>1.1999999999999999E-3</v>
      </c>
      <c r="H9" s="52">
        <v>2.0000000000000001E-4</v>
      </c>
    </row>
    <row r="10" spans="1:18" x14ac:dyDescent="0.25">
      <c r="A10" s="48"/>
      <c r="B10" s="49"/>
      <c r="C10" s="49"/>
      <c r="D10" s="49" t="s">
        <v>31</v>
      </c>
      <c r="E10" s="50">
        <v>1212</v>
      </c>
      <c r="F10" s="50">
        <v>3997</v>
      </c>
      <c r="G10" s="51">
        <v>4.4000000000000003E-3</v>
      </c>
      <c r="H10" s="52">
        <v>6.9999999999999999E-4</v>
      </c>
    </row>
    <row r="11" spans="1:18" x14ac:dyDescent="0.25">
      <c r="A11" s="48"/>
      <c r="B11" s="49"/>
      <c r="C11" s="49"/>
      <c r="D11" s="49" t="s">
        <v>30</v>
      </c>
      <c r="E11" s="49">
        <v>310</v>
      </c>
      <c r="F11" s="49">
        <v>930</v>
      </c>
      <c r="G11" s="51">
        <v>1E-3</v>
      </c>
      <c r="H11" s="52">
        <v>2.0000000000000001E-4</v>
      </c>
    </row>
    <row r="12" spans="1:18" x14ac:dyDescent="0.25">
      <c r="A12" s="48"/>
      <c r="B12" s="49"/>
      <c r="C12" s="49"/>
      <c r="D12" s="49" t="s">
        <v>27</v>
      </c>
      <c r="E12" s="50">
        <v>15877</v>
      </c>
      <c r="F12" s="50">
        <v>48431</v>
      </c>
      <c r="G12" s="51">
        <v>5.33E-2</v>
      </c>
      <c r="H12" s="52">
        <v>8.0000000000000002E-3</v>
      </c>
    </row>
    <row r="13" spans="1:18" x14ac:dyDescent="0.25">
      <c r="A13" s="48"/>
      <c r="B13" s="49"/>
      <c r="C13" s="49"/>
      <c r="D13" s="49" t="s">
        <v>17</v>
      </c>
      <c r="E13" s="49">
        <v>633</v>
      </c>
      <c r="F13" s="50">
        <v>1899</v>
      </c>
      <c r="G13" s="51">
        <v>2.0999999999999999E-3</v>
      </c>
      <c r="H13" s="52">
        <v>2.9999999999999997E-4</v>
      </c>
    </row>
    <row r="14" spans="1:18" x14ac:dyDescent="0.25">
      <c r="A14" s="48"/>
      <c r="B14" s="49"/>
      <c r="C14" s="49"/>
      <c r="D14" s="49" t="s">
        <v>28</v>
      </c>
      <c r="E14" s="50">
        <v>3340</v>
      </c>
      <c r="F14" s="50">
        <v>10502</v>
      </c>
      <c r="G14" s="51">
        <v>1.15E-2</v>
      </c>
      <c r="H14" s="52">
        <v>1.6999999999999999E-3</v>
      </c>
    </row>
    <row r="15" spans="1:18" x14ac:dyDescent="0.25">
      <c r="A15" s="48"/>
      <c r="B15" s="49"/>
      <c r="C15" s="49"/>
      <c r="D15" s="49" t="s">
        <v>29</v>
      </c>
      <c r="E15" s="50">
        <v>1212</v>
      </c>
      <c r="F15" s="50">
        <v>2840</v>
      </c>
      <c r="G15" s="51">
        <v>3.0999999999999999E-3</v>
      </c>
      <c r="H15" s="52">
        <v>5.0000000000000001E-4</v>
      </c>
    </row>
    <row r="16" spans="1:18" x14ac:dyDescent="0.25">
      <c r="A16" s="48"/>
      <c r="B16" s="49"/>
      <c r="C16" s="49"/>
      <c r="D16" s="49" t="s">
        <v>48</v>
      </c>
      <c r="E16" s="49">
        <v>665</v>
      </c>
      <c r="F16" s="50">
        <v>1988</v>
      </c>
      <c r="G16" s="51">
        <v>2.2000000000000001E-3</v>
      </c>
      <c r="H16" s="52">
        <v>2.9999999999999997E-4</v>
      </c>
    </row>
    <row r="17" spans="1:8" x14ac:dyDescent="0.25">
      <c r="A17" s="48"/>
      <c r="B17" s="49"/>
      <c r="C17" s="49" t="s">
        <v>46</v>
      </c>
      <c r="D17" s="49" t="s">
        <v>22</v>
      </c>
      <c r="E17" s="50">
        <v>51977</v>
      </c>
      <c r="F17" s="50">
        <v>152082</v>
      </c>
      <c r="G17" s="51">
        <v>0.16700000000000001</v>
      </c>
      <c r="H17" s="52">
        <v>2.5100000000000001E-2</v>
      </c>
    </row>
    <row r="18" spans="1:8" x14ac:dyDescent="0.25">
      <c r="A18" s="48"/>
      <c r="B18" s="49"/>
      <c r="C18" s="49"/>
      <c r="D18" s="49" t="s">
        <v>24</v>
      </c>
      <c r="E18" s="49">
        <v>27</v>
      </c>
      <c r="F18" s="49">
        <v>81</v>
      </c>
      <c r="G18" s="51">
        <v>1E-4</v>
      </c>
      <c r="H18" s="52">
        <v>0</v>
      </c>
    </row>
    <row r="19" spans="1:8" x14ac:dyDescent="0.25">
      <c r="A19" s="48"/>
      <c r="B19" s="49"/>
      <c r="C19" s="49"/>
      <c r="D19" s="49" t="s">
        <v>27</v>
      </c>
      <c r="E19" s="49">
        <v>358</v>
      </c>
      <c r="F19" s="49">
        <v>988</v>
      </c>
      <c r="G19" s="51">
        <v>1.1000000000000001E-3</v>
      </c>
      <c r="H19" s="52">
        <v>2.0000000000000001E-4</v>
      </c>
    </row>
    <row r="20" spans="1:8" x14ac:dyDescent="0.25">
      <c r="A20" s="48"/>
      <c r="B20" s="49"/>
      <c r="C20" s="49"/>
      <c r="D20" s="49" t="s">
        <v>19</v>
      </c>
      <c r="E20" s="50">
        <v>171484</v>
      </c>
      <c r="F20" s="50">
        <v>521797</v>
      </c>
      <c r="G20" s="51">
        <v>0.57399999999999995</v>
      </c>
      <c r="H20" s="52">
        <v>8.5999999999999993E-2</v>
      </c>
    </row>
    <row r="21" spans="1:8" x14ac:dyDescent="0.25">
      <c r="A21" s="48"/>
      <c r="B21" s="49"/>
      <c r="C21" s="49"/>
      <c r="D21" s="49" t="s">
        <v>48</v>
      </c>
      <c r="E21" s="49">
        <v>160</v>
      </c>
      <c r="F21" s="49">
        <v>490</v>
      </c>
      <c r="G21" s="51">
        <v>5.0000000000000001E-4</v>
      </c>
      <c r="H21" s="52">
        <v>1E-4</v>
      </c>
    </row>
    <row r="22" spans="1:8" x14ac:dyDescent="0.25">
      <c r="A22" s="48"/>
      <c r="B22" s="49"/>
      <c r="C22" s="49" t="s">
        <v>45</v>
      </c>
      <c r="D22" s="49" t="s">
        <v>22</v>
      </c>
      <c r="E22" s="50">
        <v>34964</v>
      </c>
      <c r="F22" s="50">
        <v>104094</v>
      </c>
      <c r="G22" s="51">
        <v>0.114</v>
      </c>
      <c r="H22" s="52">
        <v>1.72E-2</v>
      </c>
    </row>
    <row r="23" spans="1:8" x14ac:dyDescent="0.25">
      <c r="A23" s="48"/>
      <c r="B23" s="49"/>
      <c r="C23" s="49"/>
      <c r="D23" s="49" t="s">
        <v>24</v>
      </c>
      <c r="E23" s="49">
        <v>280</v>
      </c>
      <c r="F23" s="49">
        <v>918</v>
      </c>
      <c r="G23" s="51">
        <v>1E-3</v>
      </c>
      <c r="H23" s="52">
        <v>2.0000000000000001E-4</v>
      </c>
    </row>
    <row r="24" spans="1:8" x14ac:dyDescent="0.25">
      <c r="A24" s="48"/>
      <c r="B24" s="49"/>
      <c r="C24" s="49"/>
      <c r="D24" s="49" t="s">
        <v>27</v>
      </c>
      <c r="E24" s="50">
        <v>2197</v>
      </c>
      <c r="F24" s="50">
        <v>6783</v>
      </c>
      <c r="G24" s="51">
        <v>7.4999999999999997E-3</v>
      </c>
      <c r="H24" s="52">
        <v>1.1000000000000001E-3</v>
      </c>
    </row>
    <row r="25" spans="1:8" x14ac:dyDescent="0.25">
      <c r="A25" s="48"/>
      <c r="B25" s="49"/>
      <c r="C25" s="49"/>
      <c r="D25" s="49" t="s">
        <v>17</v>
      </c>
      <c r="E25" s="49">
        <v>24</v>
      </c>
      <c r="F25" s="49">
        <v>72</v>
      </c>
      <c r="G25" s="51">
        <v>1E-4</v>
      </c>
      <c r="H25" s="52">
        <v>0</v>
      </c>
    </row>
    <row r="26" spans="1:8" x14ac:dyDescent="0.25">
      <c r="A26" s="48"/>
      <c r="B26" s="49"/>
      <c r="C26" s="49"/>
      <c r="D26" s="49" t="s">
        <v>28</v>
      </c>
      <c r="E26" s="49">
        <v>9</v>
      </c>
      <c r="F26" s="49">
        <v>27</v>
      </c>
      <c r="G26" s="51">
        <v>0</v>
      </c>
      <c r="H26" s="52">
        <v>0</v>
      </c>
    </row>
    <row r="27" spans="1:8" x14ac:dyDescent="0.25">
      <c r="A27" s="48"/>
      <c r="B27" s="49"/>
      <c r="C27" s="49"/>
      <c r="D27" s="49" t="s">
        <v>19</v>
      </c>
      <c r="E27" s="49">
        <v>830</v>
      </c>
      <c r="F27" s="50">
        <v>2323</v>
      </c>
      <c r="G27" s="51">
        <v>2.5999999999999999E-3</v>
      </c>
      <c r="H27" s="52">
        <v>4.0000000000000002E-4</v>
      </c>
    </row>
    <row r="28" spans="1:8" x14ac:dyDescent="0.25">
      <c r="A28" s="48"/>
      <c r="B28" s="49"/>
      <c r="C28" s="49"/>
      <c r="D28" s="49" t="s">
        <v>29</v>
      </c>
      <c r="E28" s="49">
        <v>105</v>
      </c>
      <c r="F28" s="49">
        <v>336</v>
      </c>
      <c r="G28" s="51">
        <v>4.0000000000000002E-4</v>
      </c>
      <c r="H28" s="52">
        <v>1E-4</v>
      </c>
    </row>
    <row r="29" spans="1:8" x14ac:dyDescent="0.25">
      <c r="A29" s="48"/>
      <c r="B29" s="49"/>
      <c r="C29" s="49" t="s">
        <v>32</v>
      </c>
      <c r="D29" s="49" t="s">
        <v>22</v>
      </c>
      <c r="E29" s="49">
        <v>261</v>
      </c>
      <c r="F29" s="50">
        <v>1023</v>
      </c>
      <c r="G29" s="51">
        <v>1.1000000000000001E-3</v>
      </c>
      <c r="H29" s="52">
        <v>2.0000000000000001E-4</v>
      </c>
    </row>
    <row r="30" spans="1:8" x14ac:dyDescent="0.25">
      <c r="A30" s="48"/>
      <c r="B30" s="49"/>
      <c r="C30" s="49"/>
      <c r="D30" s="49" t="s">
        <v>19</v>
      </c>
      <c r="E30" s="49">
        <v>767</v>
      </c>
      <c r="F30" s="50">
        <v>2963</v>
      </c>
      <c r="G30" s="51">
        <v>3.3E-3</v>
      </c>
      <c r="H30" s="52">
        <v>5.0000000000000001E-4</v>
      </c>
    </row>
    <row r="31" spans="1:8" x14ac:dyDescent="0.25">
      <c r="A31" s="48"/>
      <c r="B31" s="49"/>
      <c r="C31" s="49" t="s">
        <v>25</v>
      </c>
      <c r="D31" s="49" t="s">
        <v>22</v>
      </c>
      <c r="E31" s="50">
        <v>3078</v>
      </c>
      <c r="F31" s="50">
        <v>8941</v>
      </c>
      <c r="G31" s="51">
        <v>9.7999999999999997E-3</v>
      </c>
      <c r="H31" s="52">
        <v>1.5E-3</v>
      </c>
    </row>
    <row r="32" spans="1:8" x14ac:dyDescent="0.25">
      <c r="A32" s="48"/>
      <c r="B32" s="49"/>
      <c r="C32" s="49"/>
      <c r="D32" s="49" t="s">
        <v>24</v>
      </c>
      <c r="E32" s="49">
        <v>117</v>
      </c>
      <c r="F32" s="49">
        <v>351</v>
      </c>
      <c r="G32" s="51">
        <v>4.0000000000000002E-4</v>
      </c>
      <c r="H32" s="52">
        <v>1E-4</v>
      </c>
    </row>
    <row r="33" spans="1:8" x14ac:dyDescent="0.25">
      <c r="A33" s="48"/>
      <c r="B33" s="49"/>
      <c r="C33" s="49"/>
      <c r="D33" s="49" t="s">
        <v>27</v>
      </c>
      <c r="E33" s="49">
        <v>605</v>
      </c>
      <c r="F33" s="50">
        <v>1839</v>
      </c>
      <c r="G33" s="51">
        <v>2E-3</v>
      </c>
      <c r="H33" s="52">
        <v>2.9999999999999997E-4</v>
      </c>
    </row>
    <row r="34" spans="1:8" x14ac:dyDescent="0.25">
      <c r="A34" s="48"/>
      <c r="B34" s="49"/>
      <c r="C34" s="49"/>
      <c r="D34" s="49" t="s">
        <v>28</v>
      </c>
      <c r="E34" s="49">
        <v>70</v>
      </c>
      <c r="F34" s="49">
        <v>220</v>
      </c>
      <c r="G34" s="51">
        <v>2.0000000000000001E-4</v>
      </c>
      <c r="H34" s="52">
        <v>0</v>
      </c>
    </row>
    <row r="35" spans="1:8" x14ac:dyDescent="0.25">
      <c r="A35" s="48"/>
      <c r="B35" s="49"/>
      <c r="C35" s="49"/>
      <c r="D35" s="49" t="s">
        <v>29</v>
      </c>
      <c r="E35" s="49">
        <v>7</v>
      </c>
      <c r="F35" s="49">
        <v>21</v>
      </c>
      <c r="G35" s="51">
        <v>0</v>
      </c>
      <c r="H35" s="52">
        <v>0</v>
      </c>
    </row>
    <row r="36" spans="1:8" x14ac:dyDescent="0.25">
      <c r="A36" s="48"/>
      <c r="B36" s="49"/>
      <c r="C36" s="49" t="s">
        <v>26</v>
      </c>
      <c r="D36" s="49" t="s">
        <v>22</v>
      </c>
      <c r="E36" s="50">
        <v>2302</v>
      </c>
      <c r="F36" s="50">
        <v>6975</v>
      </c>
      <c r="G36" s="51">
        <v>7.7000000000000002E-3</v>
      </c>
      <c r="H36" s="52">
        <v>1.1000000000000001E-3</v>
      </c>
    </row>
    <row r="37" spans="1:8" x14ac:dyDescent="0.25">
      <c r="A37" s="48"/>
      <c r="B37" s="49"/>
      <c r="C37" s="49"/>
      <c r="D37" s="49" t="s">
        <v>19</v>
      </c>
      <c r="E37" s="49">
        <v>16</v>
      </c>
      <c r="F37" s="49">
        <v>48</v>
      </c>
      <c r="G37" s="51">
        <v>1E-4</v>
      </c>
      <c r="H37" s="52">
        <v>0</v>
      </c>
    </row>
    <row r="38" spans="1:8" x14ac:dyDescent="0.25">
      <c r="A38" s="48"/>
      <c r="B38" s="49" t="s">
        <v>20</v>
      </c>
      <c r="C38" s="49"/>
      <c r="D38" s="49"/>
      <c r="E38" s="50">
        <v>302767</v>
      </c>
      <c r="F38" s="50">
        <v>909491</v>
      </c>
      <c r="G38" s="53">
        <v>1</v>
      </c>
      <c r="H38" s="52">
        <v>0.15</v>
      </c>
    </row>
    <row r="39" spans="1:8" x14ac:dyDescent="0.25">
      <c r="A39" s="48"/>
      <c r="B39" s="49" t="s">
        <v>21</v>
      </c>
      <c r="C39" s="49" t="s">
        <v>16</v>
      </c>
      <c r="D39" s="49" t="s">
        <v>22</v>
      </c>
      <c r="E39" s="50">
        <v>1782411</v>
      </c>
      <c r="F39" s="50">
        <v>5158356</v>
      </c>
      <c r="G39" s="49"/>
      <c r="H39" s="52">
        <v>0.85</v>
      </c>
    </row>
    <row r="40" spans="1:8" ht="13.8" thickBot="1" x14ac:dyDescent="0.3">
      <c r="A40" s="54"/>
      <c r="B40" s="55" t="s">
        <v>23</v>
      </c>
      <c r="C40" s="55"/>
      <c r="D40" s="55"/>
      <c r="E40" s="56">
        <v>2085178</v>
      </c>
      <c r="F40" s="56">
        <v>6067847</v>
      </c>
      <c r="G40" s="55"/>
      <c r="H40" s="57">
        <v>1</v>
      </c>
    </row>
    <row r="42" spans="1:8" x14ac:dyDescent="0.25">
      <c r="A42" s="58" t="s">
        <v>33</v>
      </c>
    </row>
  </sheetData>
  <mergeCells count="1">
    <mergeCell ref="E5:E7"/>
  </mergeCells>
  <hyperlinks>
    <hyperlink ref="R1" location="'Table of Contents'!A1" display="Return to Table of Contents" xr:uid="{B6D5AD3F-4DBE-41E8-B192-E60D7A24E218}"/>
  </hyperlinks>
  <pageMargins left="0.75" right="0.75" top="1" bottom="1" header="0.5" footer="0.5"/>
  <legacy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R45"/>
  <sheetViews>
    <sheetView workbookViewId="0"/>
  </sheetViews>
  <sheetFormatPr defaultColWidth="9.109375" defaultRowHeight="13.2" x14ac:dyDescent="0.25"/>
  <cols>
    <col min="1" max="1" width="18.5546875" style="6" bestFit="1" customWidth="1"/>
    <col min="2" max="2" width="12.5546875" style="6" bestFit="1" customWidth="1"/>
    <col min="3" max="3" width="25.21875" style="6" bestFit="1" customWidth="1"/>
    <col min="4"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46"/>
      <c r="C1" s="46"/>
      <c r="D1" s="46"/>
      <c r="E1" s="46"/>
      <c r="F1" s="46"/>
      <c r="G1" s="46"/>
      <c r="H1" s="46"/>
      <c r="R1" s="130" t="s">
        <v>183</v>
      </c>
    </row>
    <row r="2" spans="1:18" x14ac:dyDescent="0.25">
      <c r="A2" s="45" t="s">
        <v>1</v>
      </c>
      <c r="B2" s="46"/>
      <c r="C2" s="46"/>
      <c r="D2" s="46"/>
      <c r="E2" s="46"/>
      <c r="F2" s="46"/>
      <c r="G2" s="46"/>
      <c r="H2" s="46"/>
    </row>
    <row r="3" spans="1:18" x14ac:dyDescent="0.25">
      <c r="A3" s="45" t="s">
        <v>117</v>
      </c>
      <c r="B3" s="46"/>
      <c r="C3" s="46"/>
      <c r="D3" s="46"/>
      <c r="E3" s="46"/>
      <c r="F3" s="46"/>
      <c r="G3" s="46"/>
      <c r="H3" s="46"/>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118</v>
      </c>
      <c r="D8" s="49" t="s">
        <v>19</v>
      </c>
      <c r="E8" s="49">
        <v>32</v>
      </c>
      <c r="F8" s="49">
        <v>99</v>
      </c>
      <c r="G8" s="51">
        <v>2.0000000000000001E-4</v>
      </c>
      <c r="H8" s="52">
        <v>1E-4</v>
      </c>
    </row>
    <row r="9" spans="1:18" x14ac:dyDescent="0.25">
      <c r="A9" s="48"/>
      <c r="B9" s="49"/>
      <c r="C9" s="49" t="s">
        <v>16</v>
      </c>
      <c r="D9" s="49" t="s">
        <v>24</v>
      </c>
      <c r="E9" s="50">
        <v>3168</v>
      </c>
      <c r="F9" s="50">
        <v>8421</v>
      </c>
      <c r="G9" s="51">
        <v>1.41E-2</v>
      </c>
      <c r="H9" s="52">
        <v>5.7999999999999996E-3</v>
      </c>
    </row>
    <row r="10" spans="1:18" x14ac:dyDescent="0.25">
      <c r="A10" s="48"/>
      <c r="B10" s="49"/>
      <c r="C10" s="49"/>
      <c r="D10" s="49" t="s">
        <v>35</v>
      </c>
      <c r="E10" s="49">
        <v>424</v>
      </c>
      <c r="F10" s="50">
        <v>1508</v>
      </c>
      <c r="G10" s="51">
        <v>2.5000000000000001E-3</v>
      </c>
      <c r="H10" s="52">
        <v>1E-3</v>
      </c>
    </row>
    <row r="11" spans="1:18" x14ac:dyDescent="0.25">
      <c r="A11" s="48"/>
      <c r="B11" s="49"/>
      <c r="C11" s="49"/>
      <c r="D11" s="49" t="s">
        <v>31</v>
      </c>
      <c r="E11" s="50">
        <v>4542</v>
      </c>
      <c r="F11" s="50">
        <v>14364</v>
      </c>
      <c r="G11" s="51">
        <v>2.41E-2</v>
      </c>
      <c r="H11" s="52">
        <v>9.9000000000000008E-3</v>
      </c>
    </row>
    <row r="12" spans="1:18" x14ac:dyDescent="0.25">
      <c r="A12" s="48"/>
      <c r="B12" s="49"/>
      <c r="C12" s="49"/>
      <c r="D12" s="49" t="s">
        <v>30</v>
      </c>
      <c r="E12" s="49">
        <v>217</v>
      </c>
      <c r="F12" s="49">
        <v>651</v>
      </c>
      <c r="G12" s="51">
        <v>1.1000000000000001E-3</v>
      </c>
      <c r="H12" s="52">
        <v>5.0000000000000001E-4</v>
      </c>
    </row>
    <row r="13" spans="1:18" x14ac:dyDescent="0.25">
      <c r="A13" s="48"/>
      <c r="B13" s="49"/>
      <c r="C13" s="49"/>
      <c r="D13" s="49" t="s">
        <v>27</v>
      </c>
      <c r="E13" s="50">
        <v>4774</v>
      </c>
      <c r="F13" s="50">
        <v>14319</v>
      </c>
      <c r="G13" s="51">
        <v>2.4E-2</v>
      </c>
      <c r="H13" s="52">
        <v>9.9000000000000008E-3</v>
      </c>
    </row>
    <row r="14" spans="1:18" x14ac:dyDescent="0.25">
      <c r="A14" s="48"/>
      <c r="B14" s="49"/>
      <c r="C14" s="49"/>
      <c r="D14" s="49" t="s">
        <v>17</v>
      </c>
      <c r="E14" s="49">
        <v>471</v>
      </c>
      <c r="F14" s="50">
        <v>1362</v>
      </c>
      <c r="G14" s="51">
        <v>2.3E-3</v>
      </c>
      <c r="H14" s="52">
        <v>8.9999999999999998E-4</v>
      </c>
    </row>
    <row r="15" spans="1:18" x14ac:dyDescent="0.25">
      <c r="A15" s="48"/>
      <c r="B15" s="49"/>
      <c r="C15" s="49"/>
      <c r="D15" s="49" t="s">
        <v>28</v>
      </c>
      <c r="E15" s="49">
        <v>403</v>
      </c>
      <c r="F15" s="50">
        <v>1152</v>
      </c>
      <c r="G15" s="51">
        <v>1.9E-3</v>
      </c>
      <c r="H15" s="52">
        <v>8.0000000000000004E-4</v>
      </c>
    </row>
    <row r="16" spans="1:18" x14ac:dyDescent="0.25">
      <c r="A16" s="48"/>
      <c r="B16" s="49"/>
      <c r="C16" s="49"/>
      <c r="D16" s="49" t="s">
        <v>29</v>
      </c>
      <c r="E16" s="49">
        <v>719</v>
      </c>
      <c r="F16" s="50">
        <v>1602</v>
      </c>
      <c r="G16" s="51">
        <v>2.7000000000000001E-3</v>
      </c>
      <c r="H16" s="52">
        <v>1.1000000000000001E-3</v>
      </c>
    </row>
    <row r="17" spans="1:8" x14ac:dyDescent="0.25">
      <c r="A17" s="48"/>
      <c r="B17" s="49"/>
      <c r="C17" s="49" t="s">
        <v>46</v>
      </c>
      <c r="D17" s="49" t="s">
        <v>22</v>
      </c>
      <c r="E17" s="50">
        <v>42772</v>
      </c>
      <c r="F17" s="50">
        <v>125012</v>
      </c>
      <c r="G17" s="51">
        <v>0.20899999999999999</v>
      </c>
      <c r="H17" s="52">
        <v>8.6400000000000005E-2</v>
      </c>
    </row>
    <row r="18" spans="1:8" x14ac:dyDescent="0.25">
      <c r="A18" s="48"/>
      <c r="B18" s="49"/>
      <c r="C18" s="49"/>
      <c r="D18" s="49" t="s">
        <v>24</v>
      </c>
      <c r="E18" s="49">
        <v>55</v>
      </c>
      <c r="F18" s="49">
        <v>165</v>
      </c>
      <c r="G18" s="51">
        <v>2.9999999999999997E-4</v>
      </c>
      <c r="H18" s="52">
        <v>1E-4</v>
      </c>
    </row>
    <row r="19" spans="1:8" x14ac:dyDescent="0.25">
      <c r="A19" s="48"/>
      <c r="B19" s="49"/>
      <c r="C19" s="49"/>
      <c r="D19" s="49" t="s">
        <v>31</v>
      </c>
      <c r="E19" s="49">
        <v>8</v>
      </c>
      <c r="F19" s="49">
        <v>24</v>
      </c>
      <c r="G19" s="51">
        <v>0</v>
      </c>
      <c r="H19" s="52">
        <v>0</v>
      </c>
    </row>
    <row r="20" spans="1:8" x14ac:dyDescent="0.25">
      <c r="A20" s="48"/>
      <c r="B20" s="49"/>
      <c r="C20" s="49"/>
      <c r="D20" s="49" t="s">
        <v>27</v>
      </c>
      <c r="E20" s="49">
        <v>68</v>
      </c>
      <c r="F20" s="49">
        <v>229</v>
      </c>
      <c r="G20" s="51">
        <v>4.0000000000000002E-4</v>
      </c>
      <c r="H20" s="52">
        <v>2.0000000000000001E-4</v>
      </c>
    </row>
    <row r="21" spans="1:8" x14ac:dyDescent="0.25">
      <c r="A21" s="48"/>
      <c r="B21" s="49"/>
      <c r="C21" s="49"/>
      <c r="D21" s="49" t="s">
        <v>28</v>
      </c>
      <c r="E21" s="49">
        <v>22</v>
      </c>
      <c r="F21" s="49">
        <v>66</v>
      </c>
      <c r="G21" s="51">
        <v>1E-4</v>
      </c>
      <c r="H21" s="52">
        <v>0</v>
      </c>
    </row>
    <row r="22" spans="1:8" x14ac:dyDescent="0.25">
      <c r="A22" s="48"/>
      <c r="B22" s="49"/>
      <c r="C22" s="49"/>
      <c r="D22" s="49" t="s">
        <v>19</v>
      </c>
      <c r="E22" s="50">
        <v>122707</v>
      </c>
      <c r="F22" s="50">
        <v>374352</v>
      </c>
      <c r="G22" s="51">
        <v>0.627</v>
      </c>
      <c r="H22" s="52">
        <v>0.25900000000000001</v>
      </c>
    </row>
    <row r="23" spans="1:8" x14ac:dyDescent="0.25">
      <c r="A23" s="48"/>
      <c r="B23" s="49"/>
      <c r="C23" s="49" t="s">
        <v>45</v>
      </c>
      <c r="D23" s="49" t="s">
        <v>22</v>
      </c>
      <c r="E23" s="50">
        <v>12456</v>
      </c>
      <c r="F23" s="50">
        <v>37034</v>
      </c>
      <c r="G23" s="51">
        <v>6.2E-2</v>
      </c>
      <c r="H23" s="52">
        <v>2.5600000000000001E-2</v>
      </c>
    </row>
    <row r="24" spans="1:8" x14ac:dyDescent="0.25">
      <c r="A24" s="48"/>
      <c r="B24" s="49"/>
      <c r="C24" s="49"/>
      <c r="D24" s="49" t="s">
        <v>24</v>
      </c>
      <c r="E24" s="49">
        <v>211</v>
      </c>
      <c r="F24" s="49">
        <v>665</v>
      </c>
      <c r="G24" s="51">
        <v>1.1000000000000001E-3</v>
      </c>
      <c r="H24" s="52">
        <v>5.0000000000000001E-4</v>
      </c>
    </row>
    <row r="25" spans="1:8" x14ac:dyDescent="0.25">
      <c r="A25" s="48"/>
      <c r="B25" s="49"/>
      <c r="C25" s="49"/>
      <c r="D25" s="49" t="s">
        <v>35</v>
      </c>
      <c r="E25" s="49">
        <v>12</v>
      </c>
      <c r="F25" s="49">
        <v>39</v>
      </c>
      <c r="G25" s="51">
        <v>1E-4</v>
      </c>
      <c r="H25" s="52">
        <v>0</v>
      </c>
    </row>
    <row r="26" spans="1:8" x14ac:dyDescent="0.25">
      <c r="A26" s="48"/>
      <c r="B26" s="49"/>
      <c r="C26" s="49"/>
      <c r="D26" s="49" t="s">
        <v>27</v>
      </c>
      <c r="E26" s="50">
        <v>1079</v>
      </c>
      <c r="F26" s="50">
        <v>3482</v>
      </c>
      <c r="G26" s="51">
        <v>5.7999999999999996E-3</v>
      </c>
      <c r="H26" s="52">
        <v>2.3999999999999998E-3</v>
      </c>
    </row>
    <row r="27" spans="1:8" x14ac:dyDescent="0.25">
      <c r="A27" s="48"/>
      <c r="B27" s="49"/>
      <c r="C27" s="49"/>
      <c r="D27" s="49" t="s">
        <v>17</v>
      </c>
      <c r="E27" s="49">
        <v>4</v>
      </c>
      <c r="F27" s="49">
        <v>12</v>
      </c>
      <c r="G27" s="51">
        <v>0</v>
      </c>
      <c r="H27" s="52">
        <v>0</v>
      </c>
    </row>
    <row r="28" spans="1:8" x14ac:dyDescent="0.25">
      <c r="A28" s="48"/>
      <c r="B28" s="49"/>
      <c r="C28" s="49"/>
      <c r="D28" s="49" t="s">
        <v>28</v>
      </c>
      <c r="E28" s="49">
        <v>52</v>
      </c>
      <c r="F28" s="49">
        <v>156</v>
      </c>
      <c r="G28" s="51">
        <v>2.9999999999999997E-4</v>
      </c>
      <c r="H28" s="52">
        <v>1E-4</v>
      </c>
    </row>
    <row r="29" spans="1:8" x14ac:dyDescent="0.25">
      <c r="A29" s="48"/>
      <c r="B29" s="49"/>
      <c r="C29" s="49"/>
      <c r="D29" s="49" t="s">
        <v>19</v>
      </c>
      <c r="E29" s="49">
        <v>751</v>
      </c>
      <c r="F29" s="50">
        <v>2300</v>
      </c>
      <c r="G29" s="51">
        <v>3.8999999999999998E-3</v>
      </c>
      <c r="H29" s="52">
        <v>1.6000000000000001E-3</v>
      </c>
    </row>
    <row r="30" spans="1:8" x14ac:dyDescent="0.25">
      <c r="A30" s="48"/>
      <c r="B30" s="49"/>
      <c r="C30" s="49"/>
      <c r="D30" s="49" t="s">
        <v>29</v>
      </c>
      <c r="E30" s="49">
        <v>21</v>
      </c>
      <c r="F30" s="49">
        <v>63</v>
      </c>
      <c r="G30" s="51">
        <v>1E-4</v>
      </c>
      <c r="H30" s="52">
        <v>0</v>
      </c>
    </row>
    <row r="31" spans="1:8" x14ac:dyDescent="0.25">
      <c r="A31" s="48"/>
      <c r="B31" s="49"/>
      <c r="C31" s="49" t="s">
        <v>32</v>
      </c>
      <c r="D31" s="49" t="s">
        <v>22</v>
      </c>
      <c r="E31" s="49">
        <v>25</v>
      </c>
      <c r="F31" s="49">
        <v>75</v>
      </c>
      <c r="G31" s="51">
        <v>1E-4</v>
      </c>
      <c r="H31" s="52">
        <v>1E-4</v>
      </c>
    </row>
    <row r="32" spans="1:8" x14ac:dyDescent="0.25">
      <c r="A32" s="48"/>
      <c r="B32" s="49"/>
      <c r="C32" s="49"/>
      <c r="D32" s="49" t="s">
        <v>27</v>
      </c>
      <c r="E32" s="49">
        <v>25</v>
      </c>
      <c r="F32" s="49">
        <v>75</v>
      </c>
      <c r="G32" s="51">
        <v>1E-4</v>
      </c>
      <c r="H32" s="52">
        <v>1E-4</v>
      </c>
    </row>
    <row r="33" spans="1:8" x14ac:dyDescent="0.25">
      <c r="A33" s="48"/>
      <c r="B33" s="49"/>
      <c r="C33" s="49"/>
      <c r="D33" s="49" t="s">
        <v>19</v>
      </c>
      <c r="E33" s="50">
        <v>1349</v>
      </c>
      <c r="F33" s="50">
        <v>4194</v>
      </c>
      <c r="G33" s="51">
        <v>7.0000000000000001E-3</v>
      </c>
      <c r="H33" s="52">
        <v>2.8999999999999998E-3</v>
      </c>
    </row>
    <row r="34" spans="1:8" x14ac:dyDescent="0.25">
      <c r="A34" s="48"/>
      <c r="B34" s="49"/>
      <c r="C34" s="49" t="s">
        <v>25</v>
      </c>
      <c r="D34" s="49" t="s">
        <v>22</v>
      </c>
      <c r="E34" s="49">
        <v>302</v>
      </c>
      <c r="F34" s="49">
        <v>898</v>
      </c>
      <c r="G34" s="51">
        <v>1.5E-3</v>
      </c>
      <c r="H34" s="52">
        <v>5.9999999999999995E-4</v>
      </c>
    </row>
    <row r="35" spans="1:8" x14ac:dyDescent="0.25">
      <c r="A35" s="48"/>
      <c r="B35" s="49"/>
      <c r="C35" s="49"/>
      <c r="D35" s="49" t="s">
        <v>24</v>
      </c>
      <c r="E35" s="49">
        <v>73</v>
      </c>
      <c r="F35" s="49">
        <v>219</v>
      </c>
      <c r="G35" s="51">
        <v>4.0000000000000002E-4</v>
      </c>
      <c r="H35" s="52">
        <v>2.0000000000000001E-4</v>
      </c>
    </row>
    <row r="36" spans="1:8" x14ac:dyDescent="0.25">
      <c r="A36" s="48"/>
      <c r="B36" s="49"/>
      <c r="C36" s="49"/>
      <c r="D36" s="49" t="s">
        <v>27</v>
      </c>
      <c r="E36" s="49">
        <v>292</v>
      </c>
      <c r="F36" s="49">
        <v>877</v>
      </c>
      <c r="G36" s="51">
        <v>1.5E-3</v>
      </c>
      <c r="H36" s="52">
        <v>5.9999999999999995E-4</v>
      </c>
    </row>
    <row r="37" spans="1:8" x14ac:dyDescent="0.25">
      <c r="A37" s="48"/>
      <c r="B37" s="49"/>
      <c r="C37" s="49"/>
      <c r="D37" s="49" t="s">
        <v>28</v>
      </c>
      <c r="E37" s="49">
        <v>3</v>
      </c>
      <c r="F37" s="49">
        <v>9</v>
      </c>
      <c r="G37" s="51">
        <v>0</v>
      </c>
      <c r="H37" s="52">
        <v>0</v>
      </c>
    </row>
    <row r="38" spans="1:8" x14ac:dyDescent="0.25">
      <c r="A38" s="48"/>
      <c r="B38" s="49"/>
      <c r="C38" s="49"/>
      <c r="D38" s="49" t="s">
        <v>29</v>
      </c>
      <c r="E38" s="49">
        <v>33</v>
      </c>
      <c r="F38" s="49">
        <v>99</v>
      </c>
      <c r="G38" s="51">
        <v>2.0000000000000001E-4</v>
      </c>
      <c r="H38" s="52">
        <v>1E-4</v>
      </c>
    </row>
    <row r="39" spans="1:8" x14ac:dyDescent="0.25">
      <c r="A39" s="48"/>
      <c r="B39" s="49"/>
      <c r="C39" s="49" t="s">
        <v>26</v>
      </c>
      <c r="D39" s="49" t="s">
        <v>22</v>
      </c>
      <c r="E39" s="50">
        <v>1127</v>
      </c>
      <c r="F39" s="50">
        <v>3381</v>
      </c>
      <c r="G39" s="51">
        <v>5.7000000000000002E-3</v>
      </c>
      <c r="H39" s="52">
        <v>2.3E-3</v>
      </c>
    </row>
    <row r="40" spans="1:8" x14ac:dyDescent="0.25">
      <c r="A40" s="48"/>
      <c r="B40" s="49"/>
      <c r="C40" s="49"/>
      <c r="D40" s="49" t="s">
        <v>27</v>
      </c>
      <c r="E40" s="49">
        <v>19</v>
      </c>
      <c r="F40" s="49">
        <v>57</v>
      </c>
      <c r="G40" s="51">
        <v>1E-4</v>
      </c>
      <c r="H40" s="52">
        <v>0</v>
      </c>
    </row>
    <row r="41" spans="1:8" x14ac:dyDescent="0.25">
      <c r="A41" s="48"/>
      <c r="B41" s="49" t="s">
        <v>20</v>
      </c>
      <c r="C41" s="49"/>
      <c r="D41" s="49"/>
      <c r="E41" s="50">
        <v>198216</v>
      </c>
      <c r="F41" s="50">
        <v>596960</v>
      </c>
      <c r="G41" s="53">
        <v>1</v>
      </c>
      <c r="H41" s="52">
        <v>0.41299999999999998</v>
      </c>
    </row>
    <row r="42" spans="1:8" x14ac:dyDescent="0.25">
      <c r="A42" s="48"/>
      <c r="B42" s="49" t="s">
        <v>21</v>
      </c>
      <c r="C42" s="49" t="s">
        <v>16</v>
      </c>
      <c r="D42" s="49" t="s">
        <v>22</v>
      </c>
      <c r="E42" s="50">
        <v>287487</v>
      </c>
      <c r="F42" s="50">
        <v>849555</v>
      </c>
      <c r="G42" s="49"/>
      <c r="H42" s="52">
        <v>0.58699999999999997</v>
      </c>
    </row>
    <row r="43" spans="1:8" ht="13.8" thickBot="1" x14ac:dyDescent="0.3">
      <c r="A43" s="54"/>
      <c r="B43" s="55" t="s">
        <v>23</v>
      </c>
      <c r="C43" s="55"/>
      <c r="D43" s="55"/>
      <c r="E43" s="56">
        <v>485703</v>
      </c>
      <c r="F43" s="56">
        <v>1446515</v>
      </c>
      <c r="G43" s="55"/>
      <c r="H43" s="57">
        <v>1</v>
      </c>
    </row>
    <row r="45" spans="1:8" x14ac:dyDescent="0.25">
      <c r="A45" s="58" t="s">
        <v>33</v>
      </c>
    </row>
  </sheetData>
  <mergeCells count="1">
    <mergeCell ref="E5:E7"/>
  </mergeCells>
  <hyperlinks>
    <hyperlink ref="R1" location="'Table of Contents'!A1" display="Return to Table of Contents" xr:uid="{05B4D9F9-2B49-4881-9D03-3D433CD7B977}"/>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R45"/>
  <sheetViews>
    <sheetView workbookViewId="0"/>
  </sheetViews>
  <sheetFormatPr defaultColWidth="9.109375" defaultRowHeight="13.2" x14ac:dyDescent="0.25"/>
  <cols>
    <col min="1" max="1" width="18.5546875" style="6" bestFit="1" customWidth="1"/>
    <col min="2" max="2" width="12.5546875" style="6" bestFit="1" customWidth="1"/>
    <col min="3" max="3" width="25.21875" style="6" bestFit="1" customWidth="1"/>
    <col min="4" max="4" width="20.441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120</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118</v>
      </c>
      <c r="D8" s="49" t="s">
        <v>19</v>
      </c>
      <c r="E8" s="49">
        <v>127</v>
      </c>
      <c r="F8" s="49">
        <v>397</v>
      </c>
      <c r="G8" s="51">
        <v>4.0000000000000002E-4</v>
      </c>
      <c r="H8" s="52">
        <v>1E-4</v>
      </c>
    </row>
    <row r="9" spans="1:18" x14ac:dyDescent="0.25">
      <c r="A9" s="48"/>
      <c r="B9" s="49"/>
      <c r="C9" s="49" t="s">
        <v>16</v>
      </c>
      <c r="D9" s="49" t="s">
        <v>24</v>
      </c>
      <c r="E9" s="50">
        <v>10927</v>
      </c>
      <c r="F9" s="50">
        <v>30897</v>
      </c>
      <c r="G9" s="51">
        <v>3.15E-2</v>
      </c>
      <c r="H9" s="52">
        <v>4.5999999999999999E-3</v>
      </c>
    </row>
    <row r="10" spans="1:18" x14ac:dyDescent="0.25">
      <c r="A10" s="48"/>
      <c r="B10" s="49"/>
      <c r="C10" s="49"/>
      <c r="D10" s="49" t="s">
        <v>35</v>
      </c>
      <c r="E10" s="49">
        <v>406</v>
      </c>
      <c r="F10" s="49">
        <v>943</v>
      </c>
      <c r="G10" s="51">
        <v>1E-3</v>
      </c>
      <c r="H10" s="52">
        <v>1E-4</v>
      </c>
    </row>
    <row r="11" spans="1:18" x14ac:dyDescent="0.25">
      <c r="A11" s="48"/>
      <c r="B11" s="49"/>
      <c r="C11" s="49"/>
      <c r="D11" s="49" t="s">
        <v>31</v>
      </c>
      <c r="E11" s="49">
        <v>815</v>
      </c>
      <c r="F11" s="50">
        <v>2887</v>
      </c>
      <c r="G11" s="51">
        <v>2.8999999999999998E-3</v>
      </c>
      <c r="H11" s="52">
        <v>4.0000000000000002E-4</v>
      </c>
    </row>
    <row r="12" spans="1:18" x14ac:dyDescent="0.25">
      <c r="A12" s="48"/>
      <c r="B12" s="49"/>
      <c r="C12" s="49"/>
      <c r="D12" s="49" t="s">
        <v>30</v>
      </c>
      <c r="E12" s="49">
        <v>267</v>
      </c>
      <c r="F12" s="49">
        <v>801</v>
      </c>
      <c r="G12" s="51">
        <v>8.0000000000000004E-4</v>
      </c>
      <c r="H12" s="52">
        <v>1E-4</v>
      </c>
    </row>
    <row r="13" spans="1:18" x14ac:dyDescent="0.25">
      <c r="A13" s="48"/>
      <c r="B13" s="49"/>
      <c r="C13" s="49"/>
      <c r="D13" s="49" t="s">
        <v>27</v>
      </c>
      <c r="E13" s="50">
        <v>16381</v>
      </c>
      <c r="F13" s="50">
        <v>48895</v>
      </c>
      <c r="G13" s="51">
        <v>4.99E-2</v>
      </c>
      <c r="H13" s="52">
        <v>7.3000000000000001E-3</v>
      </c>
    </row>
    <row r="14" spans="1:18" x14ac:dyDescent="0.25">
      <c r="A14" s="48"/>
      <c r="B14" s="49"/>
      <c r="C14" s="49"/>
      <c r="D14" s="49" t="s">
        <v>17</v>
      </c>
      <c r="E14" s="49">
        <v>164</v>
      </c>
      <c r="F14" s="49">
        <v>492</v>
      </c>
      <c r="G14" s="51">
        <v>5.0000000000000001E-4</v>
      </c>
      <c r="H14" s="52">
        <v>1E-4</v>
      </c>
    </row>
    <row r="15" spans="1:18" x14ac:dyDescent="0.25">
      <c r="A15" s="48"/>
      <c r="B15" s="49"/>
      <c r="C15" s="49"/>
      <c r="D15" s="49" t="s">
        <v>28</v>
      </c>
      <c r="E15" s="50">
        <v>4291</v>
      </c>
      <c r="F15" s="50">
        <v>12467</v>
      </c>
      <c r="G15" s="51">
        <v>1.2699999999999999E-2</v>
      </c>
      <c r="H15" s="52">
        <v>1.9E-3</v>
      </c>
    </row>
    <row r="16" spans="1:18" x14ac:dyDescent="0.25">
      <c r="A16" s="48"/>
      <c r="B16" s="49"/>
      <c r="C16" s="49"/>
      <c r="D16" s="49" t="s">
        <v>29</v>
      </c>
      <c r="E16" s="50">
        <v>2049</v>
      </c>
      <c r="F16" s="50">
        <v>5574</v>
      </c>
      <c r="G16" s="51">
        <v>5.7000000000000002E-3</v>
      </c>
      <c r="H16" s="52">
        <v>8.0000000000000004E-4</v>
      </c>
    </row>
    <row r="17" spans="1:8" x14ac:dyDescent="0.25">
      <c r="A17" s="48"/>
      <c r="B17" s="49"/>
      <c r="C17" s="49"/>
      <c r="D17" s="49" t="s">
        <v>48</v>
      </c>
      <c r="E17" s="49">
        <v>655</v>
      </c>
      <c r="F17" s="50">
        <v>1972</v>
      </c>
      <c r="G17" s="51">
        <v>2E-3</v>
      </c>
      <c r="H17" s="52">
        <v>2.9999999999999997E-4</v>
      </c>
    </row>
    <row r="18" spans="1:8" x14ac:dyDescent="0.25">
      <c r="A18" s="48"/>
      <c r="B18" s="49"/>
      <c r="C18" s="49" t="s">
        <v>46</v>
      </c>
      <c r="D18" s="49" t="s">
        <v>22</v>
      </c>
      <c r="E18" s="50">
        <v>69534</v>
      </c>
      <c r="F18" s="50">
        <v>203190</v>
      </c>
      <c r="G18" s="51">
        <v>0.20699999999999999</v>
      </c>
      <c r="H18" s="52">
        <v>3.04E-2</v>
      </c>
    </row>
    <row r="19" spans="1:8" x14ac:dyDescent="0.25">
      <c r="A19" s="48"/>
      <c r="B19" s="49"/>
      <c r="C19" s="49"/>
      <c r="D19" s="49" t="s">
        <v>24</v>
      </c>
      <c r="E19" s="49">
        <v>164</v>
      </c>
      <c r="F19" s="49">
        <v>492</v>
      </c>
      <c r="G19" s="51">
        <v>5.0000000000000001E-4</v>
      </c>
      <c r="H19" s="52">
        <v>1E-4</v>
      </c>
    </row>
    <row r="20" spans="1:8" x14ac:dyDescent="0.25">
      <c r="A20" s="48"/>
      <c r="B20" s="49"/>
      <c r="C20" s="49"/>
      <c r="D20" s="49" t="s">
        <v>27</v>
      </c>
      <c r="E20" s="49">
        <v>303</v>
      </c>
      <c r="F20" s="49">
        <v>859</v>
      </c>
      <c r="G20" s="51">
        <v>8.9999999999999998E-4</v>
      </c>
      <c r="H20" s="52">
        <v>1E-4</v>
      </c>
    </row>
    <row r="21" spans="1:8" x14ac:dyDescent="0.25">
      <c r="A21" s="48"/>
      <c r="B21" s="49"/>
      <c r="C21" s="49"/>
      <c r="D21" s="49" t="s">
        <v>28</v>
      </c>
      <c r="E21" s="49">
        <v>35</v>
      </c>
      <c r="F21" s="49">
        <v>105</v>
      </c>
      <c r="G21" s="51">
        <v>1E-4</v>
      </c>
      <c r="H21" s="52">
        <v>0</v>
      </c>
    </row>
    <row r="22" spans="1:8" x14ac:dyDescent="0.25">
      <c r="A22" s="48"/>
      <c r="B22" s="49"/>
      <c r="C22" s="49"/>
      <c r="D22" s="49" t="s">
        <v>19</v>
      </c>
      <c r="E22" s="50">
        <v>167109</v>
      </c>
      <c r="F22" s="50">
        <v>502343</v>
      </c>
      <c r="G22" s="51">
        <v>0.51300000000000001</v>
      </c>
      <c r="H22" s="52">
        <v>7.5300000000000006E-2</v>
      </c>
    </row>
    <row r="23" spans="1:8" x14ac:dyDescent="0.25">
      <c r="A23" s="48"/>
      <c r="B23" s="49"/>
      <c r="C23" s="49"/>
      <c r="D23" s="49" t="s">
        <v>48</v>
      </c>
      <c r="E23" s="49">
        <v>139</v>
      </c>
      <c r="F23" s="49">
        <v>417</v>
      </c>
      <c r="G23" s="51">
        <v>4.0000000000000002E-4</v>
      </c>
      <c r="H23" s="52">
        <v>1E-4</v>
      </c>
    </row>
    <row r="24" spans="1:8" x14ac:dyDescent="0.25">
      <c r="A24" s="48"/>
      <c r="B24" s="49"/>
      <c r="C24" s="49" t="s">
        <v>45</v>
      </c>
      <c r="D24" s="49" t="s">
        <v>22</v>
      </c>
      <c r="E24" s="50">
        <v>39542</v>
      </c>
      <c r="F24" s="50">
        <v>118829</v>
      </c>
      <c r="G24" s="51">
        <v>0.121</v>
      </c>
      <c r="H24" s="52">
        <v>1.78E-2</v>
      </c>
    </row>
    <row r="25" spans="1:8" x14ac:dyDescent="0.25">
      <c r="A25" s="48"/>
      <c r="B25" s="49"/>
      <c r="C25" s="49"/>
      <c r="D25" s="49" t="s">
        <v>24</v>
      </c>
      <c r="E25" s="49">
        <v>233</v>
      </c>
      <c r="F25" s="49">
        <v>940</v>
      </c>
      <c r="G25" s="51">
        <v>1E-3</v>
      </c>
      <c r="H25" s="52">
        <v>1E-4</v>
      </c>
    </row>
    <row r="26" spans="1:8" x14ac:dyDescent="0.25">
      <c r="A26" s="48"/>
      <c r="B26" s="49"/>
      <c r="C26" s="49"/>
      <c r="D26" s="49" t="s">
        <v>35</v>
      </c>
      <c r="E26" s="49">
        <v>3</v>
      </c>
      <c r="F26" s="49">
        <v>9</v>
      </c>
      <c r="G26" s="51">
        <v>0</v>
      </c>
      <c r="H26" s="52">
        <v>0</v>
      </c>
    </row>
    <row r="27" spans="1:8" x14ac:dyDescent="0.25">
      <c r="A27" s="48"/>
      <c r="B27" s="49"/>
      <c r="C27" s="49"/>
      <c r="D27" s="49" t="s">
        <v>27</v>
      </c>
      <c r="E27" s="50">
        <v>2334</v>
      </c>
      <c r="F27" s="50">
        <v>7245</v>
      </c>
      <c r="G27" s="51">
        <v>7.4000000000000003E-3</v>
      </c>
      <c r="H27" s="52">
        <v>1.1000000000000001E-3</v>
      </c>
    </row>
    <row r="28" spans="1:8" x14ac:dyDescent="0.25">
      <c r="A28" s="48"/>
      <c r="B28" s="49"/>
      <c r="C28" s="49"/>
      <c r="D28" s="49" t="s">
        <v>17</v>
      </c>
      <c r="E28" s="49">
        <v>5</v>
      </c>
      <c r="F28" s="49">
        <v>15</v>
      </c>
      <c r="G28" s="51">
        <v>0</v>
      </c>
      <c r="H28" s="52">
        <v>0</v>
      </c>
    </row>
    <row r="29" spans="1:8" x14ac:dyDescent="0.25">
      <c r="A29" s="48"/>
      <c r="B29" s="49"/>
      <c r="C29" s="49"/>
      <c r="D29" s="49" t="s">
        <v>28</v>
      </c>
      <c r="E29" s="49">
        <v>41</v>
      </c>
      <c r="F29" s="49">
        <v>123</v>
      </c>
      <c r="G29" s="51">
        <v>1E-4</v>
      </c>
      <c r="H29" s="52">
        <v>0</v>
      </c>
    </row>
    <row r="30" spans="1:8" x14ac:dyDescent="0.25">
      <c r="A30" s="48"/>
      <c r="B30" s="49"/>
      <c r="C30" s="49"/>
      <c r="D30" s="49" t="s">
        <v>19</v>
      </c>
      <c r="E30" s="50">
        <v>3556</v>
      </c>
      <c r="F30" s="50">
        <v>10801</v>
      </c>
      <c r="G30" s="51">
        <v>1.0999999999999999E-2</v>
      </c>
      <c r="H30" s="52">
        <v>1.6000000000000001E-3</v>
      </c>
    </row>
    <row r="31" spans="1:8" x14ac:dyDescent="0.25">
      <c r="A31" s="48"/>
      <c r="B31" s="49"/>
      <c r="C31" s="49" t="s">
        <v>32</v>
      </c>
      <c r="D31" s="49" t="s">
        <v>22</v>
      </c>
      <c r="E31" s="49">
        <v>238</v>
      </c>
      <c r="F31" s="49">
        <v>978</v>
      </c>
      <c r="G31" s="51">
        <v>1E-3</v>
      </c>
      <c r="H31" s="52">
        <v>1E-4</v>
      </c>
    </row>
    <row r="32" spans="1:8" x14ac:dyDescent="0.25">
      <c r="A32" s="48"/>
      <c r="B32" s="49"/>
      <c r="C32" s="49"/>
      <c r="D32" s="49" t="s">
        <v>27</v>
      </c>
      <c r="E32" s="49">
        <v>25</v>
      </c>
      <c r="F32" s="49">
        <v>75</v>
      </c>
      <c r="G32" s="51">
        <v>1E-4</v>
      </c>
      <c r="H32" s="52">
        <v>0</v>
      </c>
    </row>
    <row r="33" spans="1:8" x14ac:dyDescent="0.25">
      <c r="A33" s="48"/>
      <c r="B33" s="49"/>
      <c r="C33" s="49"/>
      <c r="D33" s="49" t="s">
        <v>19</v>
      </c>
      <c r="E33" s="49">
        <v>776</v>
      </c>
      <c r="F33" s="50">
        <v>2808</v>
      </c>
      <c r="G33" s="51">
        <v>2.8999999999999998E-3</v>
      </c>
      <c r="H33" s="52">
        <v>4.0000000000000002E-4</v>
      </c>
    </row>
    <row r="34" spans="1:8" x14ac:dyDescent="0.25">
      <c r="A34" s="48"/>
      <c r="B34" s="49"/>
      <c r="C34" s="49" t="s">
        <v>25</v>
      </c>
      <c r="D34" s="49" t="s">
        <v>22</v>
      </c>
      <c r="E34" s="50">
        <v>5756</v>
      </c>
      <c r="F34" s="50">
        <v>16655</v>
      </c>
      <c r="G34" s="51">
        <v>1.7000000000000001E-2</v>
      </c>
      <c r="H34" s="52">
        <v>2.5000000000000001E-3</v>
      </c>
    </row>
    <row r="35" spans="1:8" x14ac:dyDescent="0.25">
      <c r="A35" s="48"/>
      <c r="B35" s="49"/>
      <c r="C35" s="49"/>
      <c r="D35" s="49" t="s">
        <v>24</v>
      </c>
      <c r="E35" s="49">
        <v>171</v>
      </c>
      <c r="F35" s="49">
        <v>513</v>
      </c>
      <c r="G35" s="51">
        <v>5.0000000000000001E-4</v>
      </c>
      <c r="H35" s="52">
        <v>1E-4</v>
      </c>
    </row>
    <row r="36" spans="1:8" x14ac:dyDescent="0.25">
      <c r="A36" s="48"/>
      <c r="B36" s="49"/>
      <c r="C36" s="49"/>
      <c r="D36" s="49" t="s">
        <v>27</v>
      </c>
      <c r="E36" s="49">
        <v>629</v>
      </c>
      <c r="F36" s="50">
        <v>1900</v>
      </c>
      <c r="G36" s="51">
        <v>1.9E-3</v>
      </c>
      <c r="H36" s="52">
        <v>2.9999999999999997E-4</v>
      </c>
    </row>
    <row r="37" spans="1:8" x14ac:dyDescent="0.25">
      <c r="A37" s="48"/>
      <c r="B37" s="49"/>
      <c r="C37" s="49"/>
      <c r="D37" s="49" t="s">
        <v>28</v>
      </c>
      <c r="E37" s="49">
        <v>30</v>
      </c>
      <c r="F37" s="49">
        <v>90</v>
      </c>
      <c r="G37" s="51">
        <v>1E-4</v>
      </c>
      <c r="H37" s="52">
        <v>0</v>
      </c>
    </row>
    <row r="38" spans="1:8" x14ac:dyDescent="0.25">
      <c r="A38" s="48"/>
      <c r="B38" s="49"/>
      <c r="C38" s="49"/>
      <c r="D38" s="49" t="s">
        <v>29</v>
      </c>
      <c r="E38" s="49">
        <v>16</v>
      </c>
      <c r="F38" s="49">
        <v>48</v>
      </c>
      <c r="G38" s="51">
        <v>0</v>
      </c>
      <c r="H38" s="52">
        <v>0</v>
      </c>
    </row>
    <row r="39" spans="1:8" x14ac:dyDescent="0.25">
      <c r="A39" s="48"/>
      <c r="B39" s="49"/>
      <c r="C39" s="49"/>
      <c r="D39" s="49" t="s">
        <v>48</v>
      </c>
      <c r="E39" s="49">
        <v>56</v>
      </c>
      <c r="F39" s="49">
        <v>168</v>
      </c>
      <c r="G39" s="51">
        <v>2.0000000000000001E-4</v>
      </c>
      <c r="H39" s="52">
        <v>0</v>
      </c>
    </row>
    <row r="40" spans="1:8" x14ac:dyDescent="0.25">
      <c r="A40" s="48"/>
      <c r="B40" s="49"/>
      <c r="C40" s="49" t="s">
        <v>26</v>
      </c>
      <c r="D40" s="49" t="s">
        <v>22</v>
      </c>
      <c r="E40" s="50">
        <v>2008</v>
      </c>
      <c r="F40" s="50">
        <v>6028</v>
      </c>
      <c r="G40" s="51">
        <v>6.1999999999999998E-3</v>
      </c>
      <c r="H40" s="52">
        <v>8.9999999999999998E-4</v>
      </c>
    </row>
    <row r="41" spans="1:8" x14ac:dyDescent="0.25">
      <c r="A41" s="48"/>
      <c r="B41" s="49" t="s">
        <v>20</v>
      </c>
      <c r="C41" s="49"/>
      <c r="D41" s="49"/>
      <c r="E41" s="50">
        <v>328785</v>
      </c>
      <c r="F41" s="50">
        <v>979956</v>
      </c>
      <c r="G41" s="53">
        <v>1</v>
      </c>
      <c r="H41" s="52">
        <v>0.14699999999999999</v>
      </c>
    </row>
    <row r="42" spans="1:8" x14ac:dyDescent="0.25">
      <c r="A42" s="48"/>
      <c r="B42" s="49" t="s">
        <v>21</v>
      </c>
      <c r="C42" s="49" t="s">
        <v>16</v>
      </c>
      <c r="D42" s="49" t="s">
        <v>22</v>
      </c>
      <c r="E42" s="50">
        <v>1982432</v>
      </c>
      <c r="F42" s="50">
        <v>5694219</v>
      </c>
      <c r="G42" s="49"/>
      <c r="H42" s="52">
        <v>0.85299999999999998</v>
      </c>
    </row>
    <row r="43" spans="1:8" ht="13.8" thickBot="1" x14ac:dyDescent="0.3">
      <c r="A43" s="54"/>
      <c r="B43" s="55" t="s">
        <v>23</v>
      </c>
      <c r="C43" s="55"/>
      <c r="D43" s="55"/>
      <c r="E43" s="56">
        <v>2311217</v>
      </c>
      <c r="F43" s="56">
        <v>6674175</v>
      </c>
      <c r="G43" s="55"/>
      <c r="H43" s="57">
        <v>1</v>
      </c>
    </row>
    <row r="45" spans="1:8" x14ac:dyDescent="0.25">
      <c r="A45" s="58" t="s">
        <v>33</v>
      </c>
    </row>
  </sheetData>
  <mergeCells count="1">
    <mergeCell ref="E5:E7"/>
  </mergeCells>
  <hyperlinks>
    <hyperlink ref="R1" location="'Table of Contents'!A1" display="Return to Table of Contents" xr:uid="{95233119-0119-4C9E-868B-F21A2DCBBCF1}"/>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R47"/>
  <sheetViews>
    <sheetView workbookViewId="0"/>
  </sheetViews>
  <sheetFormatPr defaultColWidth="9.109375" defaultRowHeight="13.2" x14ac:dyDescent="0.25"/>
  <cols>
    <col min="1" max="1" width="18.5546875" style="6" bestFit="1" customWidth="1"/>
    <col min="2" max="2" width="12.5546875" style="6" bestFit="1" customWidth="1"/>
    <col min="3" max="3" width="25.21875" style="6" bestFit="1" customWidth="1"/>
    <col min="4" max="4" width="20.441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66" t="s">
        <v>0</v>
      </c>
      <c r="B1" s="47"/>
      <c r="C1" s="47"/>
      <c r="D1" s="47"/>
      <c r="E1" s="47"/>
      <c r="F1" s="47"/>
      <c r="G1" s="47"/>
      <c r="H1" s="47"/>
      <c r="R1" s="130" t="s">
        <v>183</v>
      </c>
    </row>
    <row r="2" spans="1:18" x14ac:dyDescent="0.25">
      <c r="A2" s="66" t="s">
        <v>1</v>
      </c>
      <c r="B2" s="66"/>
      <c r="C2" s="66"/>
      <c r="D2" s="66"/>
      <c r="E2" s="66"/>
      <c r="F2" s="66"/>
      <c r="G2" s="66"/>
      <c r="H2" s="66"/>
    </row>
    <row r="3" spans="1:18" x14ac:dyDescent="0.25">
      <c r="A3" s="66" t="s">
        <v>119</v>
      </c>
      <c r="B3" s="66"/>
      <c r="C3" s="66"/>
      <c r="D3" s="66"/>
      <c r="E3" s="66"/>
      <c r="F3" s="66"/>
      <c r="G3" s="66"/>
      <c r="H3" s="66"/>
    </row>
    <row r="4" spans="1:18" ht="13.8" thickBot="1" x14ac:dyDescent="0.3">
      <c r="A4" s="7"/>
    </row>
    <row r="5" spans="1:18" x14ac:dyDescent="0.25">
      <c r="A5" s="67" t="s">
        <v>3</v>
      </c>
      <c r="B5" s="68" t="s">
        <v>5</v>
      </c>
      <c r="C5" s="68" t="s">
        <v>6</v>
      </c>
      <c r="D5" s="68" t="s">
        <v>6</v>
      </c>
      <c r="E5" s="154" t="s">
        <v>9</v>
      </c>
      <c r="F5" s="68" t="s">
        <v>10</v>
      </c>
      <c r="G5" s="68" t="s">
        <v>12</v>
      </c>
      <c r="H5" s="69" t="s">
        <v>12</v>
      </c>
    </row>
    <row r="6" spans="1:18" x14ac:dyDescent="0.25">
      <c r="A6" s="70" t="s">
        <v>4</v>
      </c>
      <c r="B6" s="71" t="s">
        <v>6</v>
      </c>
      <c r="C6" s="71" t="s">
        <v>7</v>
      </c>
      <c r="D6" s="71" t="s">
        <v>8</v>
      </c>
      <c r="E6" s="155"/>
      <c r="F6" s="71" t="s">
        <v>11</v>
      </c>
      <c r="G6" s="71" t="s">
        <v>13</v>
      </c>
      <c r="H6" s="72" t="s">
        <v>14</v>
      </c>
    </row>
    <row r="7" spans="1:18" x14ac:dyDescent="0.25">
      <c r="A7" s="73"/>
      <c r="B7" s="74"/>
      <c r="C7" s="74"/>
      <c r="D7" s="74"/>
      <c r="E7" s="156"/>
      <c r="F7" s="74"/>
      <c r="G7" s="74" t="s">
        <v>11</v>
      </c>
      <c r="H7" s="75" t="s">
        <v>11</v>
      </c>
      <c r="K7" s="72"/>
    </row>
    <row r="8" spans="1:18" x14ac:dyDescent="0.25">
      <c r="A8" s="76" t="s">
        <v>34</v>
      </c>
      <c r="B8" s="77" t="s">
        <v>15</v>
      </c>
      <c r="C8" s="77" t="s">
        <v>118</v>
      </c>
      <c r="D8" s="77" t="s">
        <v>19</v>
      </c>
      <c r="E8" s="77">
        <v>222</v>
      </c>
      <c r="F8" s="77">
        <v>666</v>
      </c>
      <c r="G8" s="78">
        <v>5.9999999999999995E-4</v>
      </c>
      <c r="H8" s="79">
        <v>1E-4</v>
      </c>
    </row>
    <row r="9" spans="1:18" x14ac:dyDescent="0.25">
      <c r="A9" s="76"/>
      <c r="B9" s="77"/>
      <c r="C9" s="77" t="s">
        <v>16</v>
      </c>
      <c r="D9" s="77" t="s">
        <v>24</v>
      </c>
      <c r="E9" s="80">
        <v>9860</v>
      </c>
      <c r="F9" s="80">
        <v>27332</v>
      </c>
      <c r="G9" s="78">
        <v>2.53E-2</v>
      </c>
      <c r="H9" s="79">
        <v>4.3E-3</v>
      </c>
    </row>
    <row r="10" spans="1:18" x14ac:dyDescent="0.25">
      <c r="A10" s="76"/>
      <c r="B10" s="77"/>
      <c r="C10" s="77"/>
      <c r="D10" s="77" t="s">
        <v>35</v>
      </c>
      <c r="E10" s="77">
        <v>217</v>
      </c>
      <c r="F10" s="77">
        <v>744</v>
      </c>
      <c r="G10" s="78">
        <v>6.9999999999999999E-4</v>
      </c>
      <c r="H10" s="79">
        <v>1E-4</v>
      </c>
    </row>
    <row r="11" spans="1:18" x14ac:dyDescent="0.25">
      <c r="A11" s="76"/>
      <c r="B11" s="77"/>
      <c r="C11" s="77"/>
      <c r="D11" s="77" t="s">
        <v>31</v>
      </c>
      <c r="E11" s="80">
        <v>1308</v>
      </c>
      <c r="F11" s="80">
        <v>4207</v>
      </c>
      <c r="G11" s="78">
        <v>3.8999999999999998E-3</v>
      </c>
      <c r="H11" s="79">
        <v>6.9999999999999999E-4</v>
      </c>
    </row>
    <row r="12" spans="1:18" x14ac:dyDescent="0.25">
      <c r="A12" s="76"/>
      <c r="B12" s="77"/>
      <c r="C12" s="77"/>
      <c r="D12" s="77" t="s">
        <v>30</v>
      </c>
      <c r="E12" s="77">
        <v>154</v>
      </c>
      <c r="F12" s="77">
        <v>462</v>
      </c>
      <c r="G12" s="78">
        <v>4.0000000000000002E-4</v>
      </c>
      <c r="H12" s="79">
        <v>1E-4</v>
      </c>
    </row>
    <row r="13" spans="1:18" x14ac:dyDescent="0.25">
      <c r="A13" s="76"/>
      <c r="B13" s="77"/>
      <c r="C13" s="77"/>
      <c r="D13" s="77" t="s">
        <v>27</v>
      </c>
      <c r="E13" s="80">
        <v>15341</v>
      </c>
      <c r="F13" s="80">
        <v>46500</v>
      </c>
      <c r="G13" s="78">
        <v>4.2999999999999997E-2</v>
      </c>
      <c r="H13" s="79">
        <v>7.4000000000000003E-3</v>
      </c>
    </row>
    <row r="14" spans="1:18" x14ac:dyDescent="0.25">
      <c r="A14" s="76"/>
      <c r="B14" s="77"/>
      <c r="C14" s="77"/>
      <c r="D14" s="77" t="s">
        <v>17</v>
      </c>
      <c r="E14" s="77">
        <v>11</v>
      </c>
      <c r="F14" s="77">
        <v>33</v>
      </c>
      <c r="G14" s="78">
        <v>0</v>
      </c>
      <c r="H14" s="79">
        <v>0</v>
      </c>
    </row>
    <row r="15" spans="1:18" x14ac:dyDescent="0.25">
      <c r="A15" s="76"/>
      <c r="B15" s="77"/>
      <c r="C15" s="77"/>
      <c r="D15" s="77" t="s">
        <v>28</v>
      </c>
      <c r="E15" s="80">
        <v>3466</v>
      </c>
      <c r="F15" s="80">
        <v>10994</v>
      </c>
      <c r="G15" s="78">
        <v>1.0200000000000001E-2</v>
      </c>
      <c r="H15" s="79">
        <v>1.6999999999999999E-3</v>
      </c>
    </row>
    <row r="16" spans="1:18" x14ac:dyDescent="0.25">
      <c r="A16" s="76"/>
      <c r="B16" s="77"/>
      <c r="C16" s="77"/>
      <c r="D16" s="77" t="s">
        <v>29</v>
      </c>
      <c r="E16" s="80">
        <v>1574</v>
      </c>
      <c r="F16" s="80">
        <v>3868</v>
      </c>
      <c r="G16" s="78">
        <v>3.5999999999999999E-3</v>
      </c>
      <c r="H16" s="79">
        <v>5.9999999999999995E-4</v>
      </c>
    </row>
    <row r="17" spans="1:8" x14ac:dyDescent="0.25">
      <c r="A17" s="76"/>
      <c r="B17" s="77"/>
      <c r="C17" s="77"/>
      <c r="D17" s="77" t="s">
        <v>48</v>
      </c>
      <c r="E17" s="80">
        <v>2056</v>
      </c>
      <c r="F17" s="80">
        <v>6108</v>
      </c>
      <c r="G17" s="78">
        <v>5.7000000000000002E-3</v>
      </c>
      <c r="H17" s="79">
        <v>1E-3</v>
      </c>
    </row>
    <row r="18" spans="1:8" x14ac:dyDescent="0.25">
      <c r="A18" s="76"/>
      <c r="B18" s="77"/>
      <c r="C18" s="77" t="s">
        <v>46</v>
      </c>
      <c r="D18" s="77" t="s">
        <v>22</v>
      </c>
      <c r="E18" s="80">
        <v>72639</v>
      </c>
      <c r="F18" s="80">
        <v>213161</v>
      </c>
      <c r="G18" s="78">
        <v>0.19700000000000001</v>
      </c>
      <c r="H18" s="79">
        <v>3.39E-2</v>
      </c>
    </row>
    <row r="19" spans="1:8" x14ac:dyDescent="0.25">
      <c r="A19" s="76"/>
      <c r="B19" s="77"/>
      <c r="C19" s="77"/>
      <c r="D19" s="77" t="s">
        <v>24</v>
      </c>
      <c r="E19" s="77">
        <v>22</v>
      </c>
      <c r="F19" s="77">
        <v>66</v>
      </c>
      <c r="G19" s="78">
        <v>1E-4</v>
      </c>
      <c r="H19" s="79">
        <v>0</v>
      </c>
    </row>
    <row r="20" spans="1:8" x14ac:dyDescent="0.25">
      <c r="A20" s="76"/>
      <c r="B20" s="77"/>
      <c r="C20" s="77"/>
      <c r="D20" s="77" t="s">
        <v>27</v>
      </c>
      <c r="E20" s="77">
        <v>386</v>
      </c>
      <c r="F20" s="80">
        <v>1069</v>
      </c>
      <c r="G20" s="78">
        <v>1E-3</v>
      </c>
      <c r="H20" s="79">
        <v>2.0000000000000001E-4</v>
      </c>
    </row>
    <row r="21" spans="1:8" x14ac:dyDescent="0.25">
      <c r="A21" s="76"/>
      <c r="B21" s="77"/>
      <c r="C21" s="77"/>
      <c r="D21" s="77" t="s">
        <v>28</v>
      </c>
      <c r="E21" s="77">
        <v>8</v>
      </c>
      <c r="F21" s="77">
        <v>24</v>
      </c>
      <c r="G21" s="78">
        <v>0</v>
      </c>
      <c r="H21" s="79">
        <v>0</v>
      </c>
    </row>
    <row r="22" spans="1:8" x14ac:dyDescent="0.25">
      <c r="A22" s="76"/>
      <c r="B22" s="77"/>
      <c r="C22" s="77"/>
      <c r="D22" s="77" t="s">
        <v>19</v>
      </c>
      <c r="E22" s="80">
        <v>198589</v>
      </c>
      <c r="F22" s="80">
        <v>602346</v>
      </c>
      <c r="G22" s="78">
        <v>0.55800000000000005</v>
      </c>
      <c r="H22" s="79">
        <v>9.5799999999999996E-2</v>
      </c>
    </row>
    <row r="23" spans="1:8" x14ac:dyDescent="0.25">
      <c r="A23" s="76"/>
      <c r="B23" s="77"/>
      <c r="C23" s="77"/>
      <c r="D23" s="77" t="s">
        <v>48</v>
      </c>
      <c r="E23" s="77">
        <v>120</v>
      </c>
      <c r="F23" s="77">
        <v>370</v>
      </c>
      <c r="G23" s="78">
        <v>2.9999999999999997E-4</v>
      </c>
      <c r="H23" s="79">
        <v>1E-4</v>
      </c>
    </row>
    <row r="24" spans="1:8" x14ac:dyDescent="0.25">
      <c r="A24" s="76"/>
      <c r="B24" s="77"/>
      <c r="C24" s="77" t="s">
        <v>45</v>
      </c>
      <c r="D24" s="77" t="s">
        <v>22</v>
      </c>
      <c r="E24" s="80">
        <v>36926</v>
      </c>
      <c r="F24" s="80">
        <v>110809</v>
      </c>
      <c r="G24" s="78">
        <v>0.10299999999999999</v>
      </c>
      <c r="H24" s="79">
        <v>1.7600000000000001E-2</v>
      </c>
    </row>
    <row r="25" spans="1:8" x14ac:dyDescent="0.25">
      <c r="A25" s="76"/>
      <c r="B25" s="77"/>
      <c r="C25" s="77"/>
      <c r="D25" s="77" t="s">
        <v>24</v>
      </c>
      <c r="E25" s="77">
        <v>288</v>
      </c>
      <c r="F25" s="80">
        <v>1163</v>
      </c>
      <c r="G25" s="78">
        <v>1.1000000000000001E-3</v>
      </c>
      <c r="H25" s="79">
        <v>2.0000000000000001E-4</v>
      </c>
    </row>
    <row r="26" spans="1:8" x14ac:dyDescent="0.25">
      <c r="A26" s="76"/>
      <c r="B26" s="77"/>
      <c r="C26" s="77"/>
      <c r="D26" s="77" t="s">
        <v>31</v>
      </c>
      <c r="E26" s="77">
        <v>2</v>
      </c>
      <c r="F26" s="77">
        <v>6</v>
      </c>
      <c r="G26" s="78">
        <v>0</v>
      </c>
      <c r="H26" s="79">
        <v>0</v>
      </c>
    </row>
    <row r="27" spans="1:8" x14ac:dyDescent="0.25">
      <c r="A27" s="76"/>
      <c r="B27" s="77"/>
      <c r="C27" s="77"/>
      <c r="D27" s="77" t="s">
        <v>27</v>
      </c>
      <c r="E27" s="80">
        <v>2495</v>
      </c>
      <c r="F27" s="80">
        <v>7650</v>
      </c>
      <c r="G27" s="78">
        <v>7.1000000000000004E-3</v>
      </c>
      <c r="H27" s="79">
        <v>1.1999999999999999E-3</v>
      </c>
    </row>
    <row r="28" spans="1:8" x14ac:dyDescent="0.25">
      <c r="A28" s="76"/>
      <c r="B28" s="77"/>
      <c r="C28" s="77"/>
      <c r="D28" s="77" t="s">
        <v>17</v>
      </c>
      <c r="E28" s="77">
        <v>54</v>
      </c>
      <c r="F28" s="77">
        <v>162</v>
      </c>
      <c r="G28" s="78">
        <v>1E-4</v>
      </c>
      <c r="H28" s="79">
        <v>0</v>
      </c>
    </row>
    <row r="29" spans="1:8" x14ac:dyDescent="0.25">
      <c r="A29" s="76"/>
      <c r="B29" s="77"/>
      <c r="C29" s="77"/>
      <c r="D29" s="77" t="s">
        <v>28</v>
      </c>
      <c r="E29" s="77">
        <v>33</v>
      </c>
      <c r="F29" s="77">
        <v>99</v>
      </c>
      <c r="G29" s="78">
        <v>1E-4</v>
      </c>
      <c r="H29" s="79">
        <v>0</v>
      </c>
    </row>
    <row r="30" spans="1:8" x14ac:dyDescent="0.25">
      <c r="A30" s="76"/>
      <c r="B30" s="77"/>
      <c r="C30" s="77"/>
      <c r="D30" s="77" t="s">
        <v>19</v>
      </c>
      <c r="E30" s="80">
        <v>2878</v>
      </c>
      <c r="F30" s="80">
        <v>8349</v>
      </c>
      <c r="G30" s="78">
        <v>7.7000000000000002E-3</v>
      </c>
      <c r="H30" s="79">
        <v>1.2999999999999999E-3</v>
      </c>
    </row>
    <row r="31" spans="1:8" x14ac:dyDescent="0.25">
      <c r="A31" s="76"/>
      <c r="B31" s="77"/>
      <c r="C31" s="77"/>
      <c r="D31" s="77" t="s">
        <v>29</v>
      </c>
      <c r="E31" s="77">
        <v>155</v>
      </c>
      <c r="F31" s="77">
        <v>465</v>
      </c>
      <c r="G31" s="78">
        <v>4.0000000000000002E-4</v>
      </c>
      <c r="H31" s="79">
        <v>1E-4</v>
      </c>
    </row>
    <row r="32" spans="1:8" x14ac:dyDescent="0.25">
      <c r="A32" s="76"/>
      <c r="B32" s="77"/>
      <c r="C32" s="77" t="s">
        <v>32</v>
      </c>
      <c r="D32" s="77" t="s">
        <v>22</v>
      </c>
      <c r="E32" s="80">
        <v>1083</v>
      </c>
      <c r="F32" s="80">
        <v>3628</v>
      </c>
      <c r="G32" s="78">
        <v>3.3999999999999998E-3</v>
      </c>
      <c r="H32" s="79">
        <v>5.9999999999999995E-4</v>
      </c>
    </row>
    <row r="33" spans="1:8" x14ac:dyDescent="0.25">
      <c r="A33" s="76"/>
      <c r="B33" s="77"/>
      <c r="C33" s="77"/>
      <c r="D33" s="77" t="s">
        <v>27</v>
      </c>
      <c r="E33" s="77">
        <v>60</v>
      </c>
      <c r="F33" s="77">
        <v>110</v>
      </c>
      <c r="G33" s="78">
        <v>1E-4</v>
      </c>
      <c r="H33" s="79">
        <v>0</v>
      </c>
    </row>
    <row r="34" spans="1:8" x14ac:dyDescent="0.25">
      <c r="A34" s="76"/>
      <c r="B34" s="77"/>
      <c r="C34" s="77"/>
      <c r="D34" s="77" t="s">
        <v>19</v>
      </c>
      <c r="E34" s="80">
        <v>1094</v>
      </c>
      <c r="F34" s="80">
        <v>4906</v>
      </c>
      <c r="G34" s="78">
        <v>4.4999999999999997E-3</v>
      </c>
      <c r="H34" s="79">
        <v>8.0000000000000004E-4</v>
      </c>
    </row>
    <row r="35" spans="1:8" x14ac:dyDescent="0.25">
      <c r="A35" s="76"/>
      <c r="B35" s="77"/>
      <c r="C35" s="77" t="s">
        <v>25</v>
      </c>
      <c r="D35" s="77" t="s">
        <v>22</v>
      </c>
      <c r="E35" s="80">
        <v>4939</v>
      </c>
      <c r="F35" s="80">
        <v>14510</v>
      </c>
      <c r="G35" s="78">
        <v>1.34E-2</v>
      </c>
      <c r="H35" s="79">
        <v>2.3E-3</v>
      </c>
    </row>
    <row r="36" spans="1:8" x14ac:dyDescent="0.25">
      <c r="A36" s="76"/>
      <c r="B36" s="77"/>
      <c r="C36" s="77"/>
      <c r="D36" s="77" t="s">
        <v>24</v>
      </c>
      <c r="E36" s="77">
        <v>104</v>
      </c>
      <c r="F36" s="77">
        <v>312</v>
      </c>
      <c r="G36" s="78">
        <v>2.9999999999999997E-4</v>
      </c>
      <c r="H36" s="79">
        <v>0</v>
      </c>
    </row>
    <row r="37" spans="1:8" x14ac:dyDescent="0.25">
      <c r="A37" s="76"/>
      <c r="B37" s="77"/>
      <c r="C37" s="77"/>
      <c r="D37" s="77" t="s">
        <v>27</v>
      </c>
      <c r="E37" s="77">
        <v>705</v>
      </c>
      <c r="F37" s="80">
        <v>2120</v>
      </c>
      <c r="G37" s="78">
        <v>2E-3</v>
      </c>
      <c r="H37" s="79">
        <v>2.9999999999999997E-4</v>
      </c>
    </row>
    <row r="38" spans="1:8" x14ac:dyDescent="0.25">
      <c r="A38" s="76"/>
      <c r="B38" s="77"/>
      <c r="C38" s="77"/>
      <c r="D38" s="77" t="s">
        <v>28</v>
      </c>
      <c r="E38" s="77">
        <v>37</v>
      </c>
      <c r="F38" s="77">
        <v>134</v>
      </c>
      <c r="G38" s="78">
        <v>1E-4</v>
      </c>
      <c r="H38" s="79">
        <v>0</v>
      </c>
    </row>
    <row r="39" spans="1:8" x14ac:dyDescent="0.25">
      <c r="A39" s="76"/>
      <c r="B39" s="77"/>
      <c r="C39" s="77"/>
      <c r="D39" s="77" t="s">
        <v>29</v>
      </c>
      <c r="E39" s="77">
        <v>5</v>
      </c>
      <c r="F39" s="77">
        <v>15</v>
      </c>
      <c r="G39" s="78">
        <v>0</v>
      </c>
      <c r="H39" s="79">
        <v>0</v>
      </c>
    </row>
    <row r="40" spans="1:8" x14ac:dyDescent="0.25">
      <c r="A40" s="76"/>
      <c r="B40" s="77"/>
      <c r="C40" s="77"/>
      <c r="D40" s="77" t="s">
        <v>48</v>
      </c>
      <c r="E40" s="77">
        <v>15</v>
      </c>
      <c r="F40" s="77">
        <v>45</v>
      </c>
      <c r="G40" s="78">
        <v>0</v>
      </c>
      <c r="H40" s="79">
        <v>0</v>
      </c>
    </row>
    <row r="41" spans="1:8" x14ac:dyDescent="0.25">
      <c r="A41" s="76"/>
      <c r="B41" s="77"/>
      <c r="C41" s="77" t="s">
        <v>26</v>
      </c>
      <c r="D41" s="77" t="s">
        <v>22</v>
      </c>
      <c r="E41" s="80">
        <v>2618</v>
      </c>
      <c r="F41" s="80">
        <v>7844</v>
      </c>
      <c r="G41" s="78">
        <v>7.3000000000000001E-3</v>
      </c>
      <c r="H41" s="79">
        <v>1.1999999999999999E-3</v>
      </c>
    </row>
    <row r="42" spans="1:8" x14ac:dyDescent="0.25">
      <c r="A42" s="76"/>
      <c r="B42" s="77"/>
      <c r="C42" s="77"/>
      <c r="D42" s="77" t="s">
        <v>27</v>
      </c>
      <c r="E42" s="77">
        <v>3</v>
      </c>
      <c r="F42" s="77">
        <v>9</v>
      </c>
      <c r="G42" s="78">
        <v>0</v>
      </c>
      <c r="H42" s="79">
        <v>0</v>
      </c>
    </row>
    <row r="43" spans="1:8" x14ac:dyDescent="0.25">
      <c r="A43" s="76"/>
      <c r="B43" s="77" t="s">
        <v>20</v>
      </c>
      <c r="C43" s="77"/>
      <c r="D43" s="77"/>
      <c r="E43" s="80">
        <v>359467</v>
      </c>
      <c r="F43" s="80">
        <v>1080285</v>
      </c>
      <c r="G43" s="81">
        <v>1</v>
      </c>
      <c r="H43" s="79">
        <v>0.17199999999999999</v>
      </c>
    </row>
    <row r="44" spans="1:8" x14ac:dyDescent="0.25">
      <c r="A44" s="76"/>
      <c r="B44" s="77" t="s">
        <v>21</v>
      </c>
      <c r="C44" s="77" t="s">
        <v>16</v>
      </c>
      <c r="D44" s="77" t="s">
        <v>22</v>
      </c>
      <c r="E44" s="80">
        <v>1799719</v>
      </c>
      <c r="F44" s="80">
        <v>5205648</v>
      </c>
      <c r="G44" s="77"/>
      <c r="H44" s="79">
        <v>0.82799999999999996</v>
      </c>
    </row>
    <row r="45" spans="1:8" ht="13.8" thickBot="1" x14ac:dyDescent="0.3">
      <c r="A45" s="82"/>
      <c r="B45" s="83" t="s">
        <v>23</v>
      </c>
      <c r="C45" s="83"/>
      <c r="D45" s="83"/>
      <c r="E45" s="84">
        <v>2159186</v>
      </c>
      <c r="F45" s="84">
        <v>6285933</v>
      </c>
      <c r="G45" s="83"/>
      <c r="H45" s="85">
        <v>1</v>
      </c>
    </row>
    <row r="47" spans="1:8" x14ac:dyDescent="0.25">
      <c r="A47" s="58" t="s">
        <v>33</v>
      </c>
    </row>
  </sheetData>
  <mergeCells count="1">
    <mergeCell ref="E5:E7"/>
  </mergeCells>
  <hyperlinks>
    <hyperlink ref="R1" location="'Table of Contents'!A1" display="Return to Table of Contents" xr:uid="{8EDFCEF4-6048-4B3E-8034-B044F00C026F}"/>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R44"/>
  <sheetViews>
    <sheetView workbookViewId="0"/>
  </sheetViews>
  <sheetFormatPr defaultColWidth="9.109375" defaultRowHeight="13.2" x14ac:dyDescent="0.25"/>
  <cols>
    <col min="1" max="1" width="18.5546875" style="6" bestFit="1" customWidth="1"/>
    <col min="2" max="2" width="12.5546875" style="6" bestFit="1" customWidth="1"/>
    <col min="3" max="3" width="25.21875" style="6" bestFit="1" customWidth="1"/>
    <col min="4" max="4" width="20.441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122</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118</v>
      </c>
      <c r="D8" s="49" t="s">
        <v>19</v>
      </c>
      <c r="E8" s="49">
        <v>487</v>
      </c>
      <c r="F8" s="50">
        <v>1461</v>
      </c>
      <c r="G8" s="51">
        <v>2.2000000000000001E-3</v>
      </c>
      <c r="H8" s="52">
        <v>1E-3</v>
      </c>
    </row>
    <row r="9" spans="1:18" x14ac:dyDescent="0.25">
      <c r="A9" s="48"/>
      <c r="B9" s="49"/>
      <c r="C9" s="49" t="s">
        <v>16</v>
      </c>
      <c r="D9" s="49" t="s">
        <v>24</v>
      </c>
      <c r="E9" s="50">
        <v>2556</v>
      </c>
      <c r="F9" s="50">
        <v>6799</v>
      </c>
      <c r="G9" s="51">
        <v>1.01E-2</v>
      </c>
      <c r="H9" s="52">
        <v>4.5999999999999999E-3</v>
      </c>
    </row>
    <row r="10" spans="1:18" x14ac:dyDescent="0.25">
      <c r="A10" s="48"/>
      <c r="B10" s="49"/>
      <c r="C10" s="49"/>
      <c r="D10" s="49" t="s">
        <v>35</v>
      </c>
      <c r="E10" s="49">
        <v>353</v>
      </c>
      <c r="F10" s="50">
        <v>1113</v>
      </c>
      <c r="G10" s="51">
        <v>1.6999999999999999E-3</v>
      </c>
      <c r="H10" s="52">
        <v>8.0000000000000004E-4</v>
      </c>
    </row>
    <row r="11" spans="1:18" x14ac:dyDescent="0.25">
      <c r="A11" s="48"/>
      <c r="B11" s="49"/>
      <c r="C11" s="49"/>
      <c r="D11" s="49" t="s">
        <v>31</v>
      </c>
      <c r="E11" s="50">
        <v>4771</v>
      </c>
      <c r="F11" s="50">
        <v>15053</v>
      </c>
      <c r="G11" s="51">
        <v>2.2499999999999999E-2</v>
      </c>
      <c r="H11" s="52">
        <v>1.0200000000000001E-2</v>
      </c>
    </row>
    <row r="12" spans="1:18" x14ac:dyDescent="0.25">
      <c r="A12" s="48"/>
      <c r="B12" s="49"/>
      <c r="C12" s="49"/>
      <c r="D12" s="49" t="s">
        <v>30</v>
      </c>
      <c r="E12" s="49">
        <v>150</v>
      </c>
      <c r="F12" s="49">
        <v>450</v>
      </c>
      <c r="G12" s="51">
        <v>6.9999999999999999E-4</v>
      </c>
      <c r="H12" s="52">
        <v>2.9999999999999997E-4</v>
      </c>
    </row>
    <row r="13" spans="1:18" x14ac:dyDescent="0.25">
      <c r="A13" s="48"/>
      <c r="B13" s="49"/>
      <c r="C13" s="49"/>
      <c r="D13" s="49" t="s">
        <v>27</v>
      </c>
      <c r="E13" s="50">
        <v>4535</v>
      </c>
      <c r="F13" s="50">
        <v>14033</v>
      </c>
      <c r="G13" s="51">
        <v>2.0899999999999998E-2</v>
      </c>
      <c r="H13" s="52">
        <v>9.4999999999999998E-3</v>
      </c>
    </row>
    <row r="14" spans="1:18" x14ac:dyDescent="0.25">
      <c r="A14" s="48"/>
      <c r="B14" s="49"/>
      <c r="C14" s="49"/>
      <c r="D14" s="49" t="s">
        <v>17</v>
      </c>
      <c r="E14" s="49">
        <v>32</v>
      </c>
      <c r="F14" s="49">
        <v>96</v>
      </c>
      <c r="G14" s="51">
        <v>1E-4</v>
      </c>
      <c r="H14" s="52">
        <v>1E-4</v>
      </c>
    </row>
    <row r="15" spans="1:18" x14ac:dyDescent="0.25">
      <c r="A15" s="48"/>
      <c r="B15" s="49"/>
      <c r="C15" s="49"/>
      <c r="D15" s="49" t="s">
        <v>28</v>
      </c>
      <c r="E15" s="49">
        <v>369</v>
      </c>
      <c r="F15" s="50">
        <v>1091</v>
      </c>
      <c r="G15" s="51">
        <v>1.6000000000000001E-3</v>
      </c>
      <c r="H15" s="52">
        <v>6.9999999999999999E-4</v>
      </c>
    </row>
    <row r="16" spans="1:18" x14ac:dyDescent="0.25">
      <c r="A16" s="48"/>
      <c r="B16" s="49"/>
      <c r="C16" s="49"/>
      <c r="D16" s="49" t="s">
        <v>29</v>
      </c>
      <c r="E16" s="49">
        <v>704</v>
      </c>
      <c r="F16" s="50">
        <v>1978</v>
      </c>
      <c r="G16" s="51">
        <v>3.0000000000000001E-3</v>
      </c>
      <c r="H16" s="52">
        <v>1.2999999999999999E-3</v>
      </c>
    </row>
    <row r="17" spans="1:8" x14ac:dyDescent="0.25">
      <c r="A17" s="48"/>
      <c r="B17" s="49"/>
      <c r="C17" s="49"/>
      <c r="D17" s="49" t="s">
        <v>48</v>
      </c>
      <c r="E17" s="49">
        <v>284</v>
      </c>
      <c r="F17" s="49">
        <v>852</v>
      </c>
      <c r="G17" s="51">
        <v>1.2999999999999999E-3</v>
      </c>
      <c r="H17" s="52">
        <v>5.9999999999999995E-4</v>
      </c>
    </row>
    <row r="18" spans="1:8" x14ac:dyDescent="0.25">
      <c r="A18" s="48"/>
      <c r="B18" s="49"/>
      <c r="C18" s="49" t="s">
        <v>46</v>
      </c>
      <c r="D18" s="49" t="s">
        <v>22</v>
      </c>
      <c r="E18" s="50">
        <v>49564</v>
      </c>
      <c r="F18" s="50">
        <v>145739</v>
      </c>
      <c r="G18" s="51">
        <v>0.217</v>
      </c>
      <c r="H18" s="52">
        <v>9.8400000000000001E-2</v>
      </c>
    </row>
    <row r="19" spans="1:8" x14ac:dyDescent="0.25">
      <c r="A19" s="48"/>
      <c r="B19" s="49"/>
      <c r="C19" s="49"/>
      <c r="D19" s="49" t="s">
        <v>27</v>
      </c>
      <c r="E19" s="49">
        <v>131</v>
      </c>
      <c r="F19" s="49">
        <v>423</v>
      </c>
      <c r="G19" s="51">
        <v>5.9999999999999995E-4</v>
      </c>
      <c r="H19" s="52">
        <v>2.9999999999999997E-4</v>
      </c>
    </row>
    <row r="20" spans="1:8" x14ac:dyDescent="0.25">
      <c r="A20" s="48"/>
      <c r="B20" s="49"/>
      <c r="C20" s="49"/>
      <c r="D20" s="49" t="s">
        <v>19</v>
      </c>
      <c r="E20" s="50">
        <v>139025</v>
      </c>
      <c r="F20" s="50">
        <v>422374</v>
      </c>
      <c r="G20" s="51">
        <v>0.63</v>
      </c>
      <c r="H20" s="52">
        <v>0.28499999999999998</v>
      </c>
    </row>
    <row r="21" spans="1:8" x14ac:dyDescent="0.25">
      <c r="A21" s="48"/>
      <c r="B21" s="49"/>
      <c r="C21" s="49"/>
      <c r="D21" s="49" t="s">
        <v>29</v>
      </c>
      <c r="E21" s="49">
        <v>4</v>
      </c>
      <c r="F21" s="49">
        <v>16</v>
      </c>
      <c r="G21" s="51">
        <v>0</v>
      </c>
      <c r="H21" s="52">
        <v>0</v>
      </c>
    </row>
    <row r="22" spans="1:8" x14ac:dyDescent="0.25">
      <c r="A22" s="48"/>
      <c r="B22" s="49"/>
      <c r="C22" s="49" t="s">
        <v>45</v>
      </c>
      <c r="D22" s="49" t="s">
        <v>22</v>
      </c>
      <c r="E22" s="50">
        <v>13002</v>
      </c>
      <c r="F22" s="50">
        <v>38756</v>
      </c>
      <c r="G22" s="51">
        <v>5.7799999999999997E-2</v>
      </c>
      <c r="H22" s="52">
        <v>2.6200000000000001E-2</v>
      </c>
    </row>
    <row r="23" spans="1:8" x14ac:dyDescent="0.25">
      <c r="A23" s="48"/>
      <c r="B23" s="49"/>
      <c r="C23" s="49"/>
      <c r="D23" s="49" t="s">
        <v>24</v>
      </c>
      <c r="E23" s="49">
        <v>240</v>
      </c>
      <c r="F23" s="49">
        <v>738</v>
      </c>
      <c r="G23" s="51">
        <v>1.1000000000000001E-3</v>
      </c>
      <c r="H23" s="52">
        <v>5.0000000000000001E-4</v>
      </c>
    </row>
    <row r="24" spans="1:8" x14ac:dyDescent="0.25">
      <c r="A24" s="48"/>
      <c r="B24" s="49"/>
      <c r="C24" s="49"/>
      <c r="D24" s="49" t="s">
        <v>35</v>
      </c>
      <c r="E24" s="49">
        <v>6</v>
      </c>
      <c r="F24" s="49">
        <v>18</v>
      </c>
      <c r="G24" s="51">
        <v>0</v>
      </c>
      <c r="H24" s="52">
        <v>0</v>
      </c>
    </row>
    <row r="25" spans="1:8" x14ac:dyDescent="0.25">
      <c r="A25" s="48"/>
      <c r="B25" s="49"/>
      <c r="C25" s="49"/>
      <c r="D25" s="49" t="s">
        <v>31</v>
      </c>
      <c r="E25" s="49">
        <v>18</v>
      </c>
      <c r="F25" s="49">
        <v>54</v>
      </c>
      <c r="G25" s="51">
        <v>1E-4</v>
      </c>
      <c r="H25" s="52">
        <v>0</v>
      </c>
    </row>
    <row r="26" spans="1:8" x14ac:dyDescent="0.25">
      <c r="A26" s="48"/>
      <c r="B26" s="49"/>
      <c r="C26" s="49"/>
      <c r="D26" s="49" t="s">
        <v>27</v>
      </c>
      <c r="E26" s="50">
        <v>1041</v>
      </c>
      <c r="F26" s="50">
        <v>3236</v>
      </c>
      <c r="G26" s="51">
        <v>4.7999999999999996E-3</v>
      </c>
      <c r="H26" s="52">
        <v>2.2000000000000001E-3</v>
      </c>
    </row>
    <row r="27" spans="1:8" x14ac:dyDescent="0.25">
      <c r="A27" s="48"/>
      <c r="B27" s="49"/>
      <c r="C27" s="49"/>
      <c r="D27" s="49" t="s">
        <v>17</v>
      </c>
      <c r="E27" s="49">
        <v>7</v>
      </c>
      <c r="F27" s="49">
        <v>21</v>
      </c>
      <c r="G27" s="51">
        <v>0</v>
      </c>
      <c r="H27" s="52">
        <v>0</v>
      </c>
    </row>
    <row r="28" spans="1:8" x14ac:dyDescent="0.25">
      <c r="A28" s="48"/>
      <c r="B28" s="49"/>
      <c r="C28" s="49"/>
      <c r="D28" s="49" t="s">
        <v>28</v>
      </c>
      <c r="E28" s="49">
        <v>32</v>
      </c>
      <c r="F28" s="49">
        <v>96</v>
      </c>
      <c r="G28" s="51">
        <v>1E-4</v>
      </c>
      <c r="H28" s="52">
        <v>1E-4</v>
      </c>
    </row>
    <row r="29" spans="1:8" x14ac:dyDescent="0.25">
      <c r="A29" s="48"/>
      <c r="B29" s="49"/>
      <c r="C29" s="49"/>
      <c r="D29" s="49" t="s">
        <v>19</v>
      </c>
      <c r="E29" s="50">
        <v>1068</v>
      </c>
      <c r="F29" s="50">
        <v>3191</v>
      </c>
      <c r="G29" s="51">
        <v>4.7999999999999996E-3</v>
      </c>
      <c r="H29" s="52">
        <v>2.2000000000000001E-3</v>
      </c>
    </row>
    <row r="30" spans="1:8" x14ac:dyDescent="0.25">
      <c r="A30" s="48"/>
      <c r="B30" s="49"/>
      <c r="C30" s="49"/>
      <c r="D30" s="49" t="s">
        <v>29</v>
      </c>
      <c r="E30" s="49">
        <v>145</v>
      </c>
      <c r="F30" s="49">
        <v>333</v>
      </c>
      <c r="G30" s="51">
        <v>5.0000000000000001E-4</v>
      </c>
      <c r="H30" s="52">
        <v>2.0000000000000001E-4</v>
      </c>
    </row>
    <row r="31" spans="1:8" x14ac:dyDescent="0.25">
      <c r="A31" s="48"/>
      <c r="B31" s="49"/>
      <c r="C31" s="49" t="s">
        <v>32</v>
      </c>
      <c r="D31" s="49" t="s">
        <v>22</v>
      </c>
      <c r="E31" s="50">
        <v>1097</v>
      </c>
      <c r="F31" s="50">
        <v>3477</v>
      </c>
      <c r="G31" s="51">
        <v>5.1999999999999998E-3</v>
      </c>
      <c r="H31" s="52">
        <v>2.3E-3</v>
      </c>
    </row>
    <row r="32" spans="1:8" x14ac:dyDescent="0.25">
      <c r="A32" s="48"/>
      <c r="B32" s="49"/>
      <c r="C32" s="49"/>
      <c r="D32" s="49" t="s">
        <v>27</v>
      </c>
      <c r="E32" s="49">
        <v>33</v>
      </c>
      <c r="F32" s="49">
        <v>102</v>
      </c>
      <c r="G32" s="51">
        <v>2.0000000000000001E-4</v>
      </c>
      <c r="H32" s="52">
        <v>1E-4</v>
      </c>
    </row>
    <row r="33" spans="1:8" x14ac:dyDescent="0.25">
      <c r="A33" s="48"/>
      <c r="B33" s="49"/>
      <c r="C33" s="49"/>
      <c r="D33" s="49" t="s">
        <v>19</v>
      </c>
      <c r="E33" s="49">
        <v>713</v>
      </c>
      <c r="F33" s="50">
        <v>2644</v>
      </c>
      <c r="G33" s="51">
        <v>3.8999999999999998E-3</v>
      </c>
      <c r="H33" s="52">
        <v>1.8E-3</v>
      </c>
    </row>
    <row r="34" spans="1:8" x14ac:dyDescent="0.25">
      <c r="A34" s="48"/>
      <c r="B34" s="49"/>
      <c r="C34" s="49" t="s">
        <v>25</v>
      </c>
      <c r="D34" s="49" t="s">
        <v>22</v>
      </c>
      <c r="E34" s="49">
        <v>574</v>
      </c>
      <c r="F34" s="50">
        <v>1699</v>
      </c>
      <c r="G34" s="51">
        <v>2.5000000000000001E-3</v>
      </c>
      <c r="H34" s="52">
        <v>1.1000000000000001E-3</v>
      </c>
    </row>
    <row r="35" spans="1:8" x14ac:dyDescent="0.25">
      <c r="A35" s="48"/>
      <c r="B35" s="49"/>
      <c r="C35" s="49"/>
      <c r="D35" s="49" t="s">
        <v>24</v>
      </c>
      <c r="E35" s="49">
        <v>38</v>
      </c>
      <c r="F35" s="49">
        <v>114</v>
      </c>
      <c r="G35" s="51">
        <v>2.0000000000000001E-4</v>
      </c>
      <c r="H35" s="52">
        <v>1E-4</v>
      </c>
    </row>
    <row r="36" spans="1:8" x14ac:dyDescent="0.25">
      <c r="A36" s="48"/>
      <c r="B36" s="49"/>
      <c r="C36" s="49"/>
      <c r="D36" s="49" t="s">
        <v>27</v>
      </c>
      <c r="E36" s="49">
        <v>202</v>
      </c>
      <c r="F36" s="49">
        <v>606</v>
      </c>
      <c r="G36" s="51">
        <v>8.9999999999999998E-4</v>
      </c>
      <c r="H36" s="52">
        <v>4.0000000000000002E-4</v>
      </c>
    </row>
    <row r="37" spans="1:8" x14ac:dyDescent="0.25">
      <c r="A37" s="48"/>
      <c r="B37" s="49"/>
      <c r="C37" s="49"/>
      <c r="D37" s="49" t="s">
        <v>29</v>
      </c>
      <c r="E37" s="49">
        <v>32</v>
      </c>
      <c r="F37" s="49">
        <v>96</v>
      </c>
      <c r="G37" s="51">
        <v>1E-4</v>
      </c>
      <c r="H37" s="52">
        <v>1E-4</v>
      </c>
    </row>
    <row r="38" spans="1:8" x14ac:dyDescent="0.25">
      <c r="A38" s="48"/>
      <c r="B38" s="49"/>
      <c r="C38" s="49" t="s">
        <v>26</v>
      </c>
      <c r="D38" s="49" t="s">
        <v>22</v>
      </c>
      <c r="E38" s="50">
        <v>1130</v>
      </c>
      <c r="F38" s="50">
        <v>3393</v>
      </c>
      <c r="G38" s="51">
        <v>5.1000000000000004E-3</v>
      </c>
      <c r="H38" s="52">
        <v>2.3E-3</v>
      </c>
    </row>
    <row r="39" spans="1:8" x14ac:dyDescent="0.25">
      <c r="A39" s="48"/>
      <c r="B39" s="49"/>
      <c r="C39" s="49"/>
      <c r="D39" s="49" t="s">
        <v>19</v>
      </c>
      <c r="E39" s="49">
        <v>6</v>
      </c>
      <c r="F39" s="49">
        <v>18</v>
      </c>
      <c r="G39" s="51">
        <v>0</v>
      </c>
      <c r="H39" s="52">
        <v>0</v>
      </c>
    </row>
    <row r="40" spans="1:8" x14ac:dyDescent="0.25">
      <c r="A40" s="48"/>
      <c r="B40" s="49" t="s">
        <v>20</v>
      </c>
      <c r="C40" s="49"/>
      <c r="D40" s="49"/>
      <c r="E40" s="50">
        <v>222349</v>
      </c>
      <c r="F40" s="50">
        <v>670069</v>
      </c>
      <c r="G40" s="53">
        <v>1</v>
      </c>
      <c r="H40" s="52">
        <v>0.45200000000000001</v>
      </c>
    </row>
    <row r="41" spans="1:8" x14ac:dyDescent="0.25">
      <c r="A41" s="48"/>
      <c r="B41" s="49" t="s">
        <v>21</v>
      </c>
      <c r="C41" s="49" t="s">
        <v>16</v>
      </c>
      <c r="D41" s="49" t="s">
        <v>22</v>
      </c>
      <c r="E41" s="50">
        <v>275357</v>
      </c>
      <c r="F41" s="50">
        <v>811585</v>
      </c>
      <c r="G41" s="49"/>
      <c r="H41" s="52">
        <v>0.54800000000000004</v>
      </c>
    </row>
    <row r="42" spans="1:8" ht="13.8" thickBot="1" x14ac:dyDescent="0.3">
      <c r="A42" s="54"/>
      <c r="B42" s="55" t="s">
        <v>23</v>
      </c>
      <c r="C42" s="55"/>
      <c r="D42" s="55"/>
      <c r="E42" s="56">
        <v>497706</v>
      </c>
      <c r="F42" s="56">
        <v>1481654</v>
      </c>
      <c r="G42" s="55"/>
      <c r="H42" s="57">
        <v>1</v>
      </c>
    </row>
    <row r="44" spans="1:8" x14ac:dyDescent="0.25">
      <c r="A44" s="58" t="s">
        <v>33</v>
      </c>
    </row>
  </sheetData>
  <mergeCells count="1">
    <mergeCell ref="E5:E7"/>
  </mergeCells>
  <hyperlinks>
    <hyperlink ref="R1" location="'Table of Contents'!A1" display="Return to Table of Contents" xr:uid="{9365D95B-E9C8-4B97-AA7A-CD31C51E8425}"/>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R47"/>
  <sheetViews>
    <sheetView workbookViewId="0"/>
  </sheetViews>
  <sheetFormatPr defaultColWidth="9.109375" defaultRowHeight="13.2" x14ac:dyDescent="0.25"/>
  <cols>
    <col min="1" max="1" width="18.5546875" style="6" bestFit="1" customWidth="1"/>
    <col min="2" max="2" width="12.5546875" style="6" bestFit="1" customWidth="1"/>
    <col min="3" max="3" width="25.21875" style="6" bestFit="1" customWidth="1"/>
    <col min="4" max="4" width="20.441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124</v>
      </c>
      <c r="B3" s="5"/>
      <c r="C3" s="5"/>
      <c r="D3" s="5"/>
      <c r="E3" s="5"/>
      <c r="F3" s="5"/>
      <c r="G3" s="5"/>
      <c r="H3" s="5"/>
    </row>
    <row r="4" spans="1:18" ht="13.8" thickBot="1" x14ac:dyDescent="0.3">
      <c r="A4" s="7"/>
    </row>
    <row r="5" spans="1:18" x14ac:dyDescent="0.25">
      <c r="A5" s="20" t="s">
        <v>3</v>
      </c>
      <c r="B5" s="25" t="s">
        <v>5</v>
      </c>
      <c r="C5" s="25" t="s">
        <v>6</v>
      </c>
      <c r="D5" s="25" t="s">
        <v>6</v>
      </c>
      <c r="E5" s="59" t="s">
        <v>9</v>
      </c>
      <c r="F5" s="25" t="s">
        <v>10</v>
      </c>
      <c r="G5" s="25" t="s">
        <v>12</v>
      </c>
      <c r="H5" s="21" t="s">
        <v>12</v>
      </c>
    </row>
    <row r="6" spans="1:18" x14ac:dyDescent="0.25">
      <c r="A6" s="22" t="s">
        <v>4</v>
      </c>
      <c r="B6" s="26" t="s">
        <v>6</v>
      </c>
      <c r="C6" s="26" t="s">
        <v>7</v>
      </c>
      <c r="D6" s="26" t="s">
        <v>8</v>
      </c>
      <c r="E6" s="60"/>
      <c r="F6" s="26" t="s">
        <v>11</v>
      </c>
      <c r="G6" s="26" t="s">
        <v>13</v>
      </c>
      <c r="H6" s="8" t="s">
        <v>14</v>
      </c>
    </row>
    <row r="7" spans="1:18" x14ac:dyDescent="0.25">
      <c r="A7" s="23"/>
      <c r="B7" s="27"/>
      <c r="C7" s="27"/>
      <c r="D7" s="27"/>
      <c r="E7" s="61"/>
      <c r="F7" s="27"/>
      <c r="G7" s="27" t="s">
        <v>11</v>
      </c>
      <c r="H7" s="24" t="s">
        <v>11</v>
      </c>
    </row>
    <row r="8" spans="1:18" x14ac:dyDescent="0.25">
      <c r="A8" s="48" t="s">
        <v>34</v>
      </c>
      <c r="B8" s="49" t="s">
        <v>15</v>
      </c>
      <c r="C8" s="49" t="s">
        <v>118</v>
      </c>
      <c r="D8" s="49" t="s">
        <v>22</v>
      </c>
      <c r="E8" s="49">
        <v>1</v>
      </c>
      <c r="F8" s="49">
        <v>3</v>
      </c>
      <c r="G8" s="51">
        <v>0</v>
      </c>
      <c r="H8" s="52">
        <v>0</v>
      </c>
    </row>
    <row r="9" spans="1:18" x14ac:dyDescent="0.25">
      <c r="A9" s="48"/>
      <c r="B9" s="49"/>
      <c r="C9" s="49"/>
      <c r="D9" s="49" t="s">
        <v>19</v>
      </c>
      <c r="E9" s="49">
        <v>225</v>
      </c>
      <c r="F9" s="49">
        <v>675</v>
      </c>
      <c r="G9" s="51">
        <v>5.9999999999999995E-4</v>
      </c>
      <c r="H9" s="52">
        <v>1E-4</v>
      </c>
    </row>
    <row r="10" spans="1:18" x14ac:dyDescent="0.25">
      <c r="A10" s="48"/>
      <c r="B10" s="49"/>
      <c r="C10" s="49" t="s">
        <v>16</v>
      </c>
      <c r="D10" s="49" t="s">
        <v>24</v>
      </c>
      <c r="E10" s="50">
        <v>9899</v>
      </c>
      <c r="F10" s="50">
        <v>28506</v>
      </c>
      <c r="G10" s="51">
        <v>2.6700000000000002E-2</v>
      </c>
      <c r="H10" s="52">
        <v>4.1999999999999997E-3</v>
      </c>
    </row>
    <row r="11" spans="1:18" x14ac:dyDescent="0.25">
      <c r="A11" s="48"/>
      <c r="B11" s="49"/>
      <c r="C11" s="49"/>
      <c r="D11" s="49" t="s">
        <v>35</v>
      </c>
      <c r="E11" s="49">
        <v>396</v>
      </c>
      <c r="F11" s="49">
        <v>968</v>
      </c>
      <c r="G11" s="51">
        <v>8.9999999999999998E-4</v>
      </c>
      <c r="H11" s="52">
        <v>1E-4</v>
      </c>
    </row>
    <row r="12" spans="1:18" x14ac:dyDescent="0.25">
      <c r="A12" s="48"/>
      <c r="B12" s="49"/>
      <c r="C12" s="49"/>
      <c r="D12" s="49" t="s">
        <v>31</v>
      </c>
      <c r="E12" s="49">
        <v>736</v>
      </c>
      <c r="F12" s="50">
        <v>2617</v>
      </c>
      <c r="G12" s="51">
        <v>2.5000000000000001E-3</v>
      </c>
      <c r="H12" s="52">
        <v>4.0000000000000002E-4</v>
      </c>
    </row>
    <row r="13" spans="1:18" x14ac:dyDescent="0.25">
      <c r="A13" s="48"/>
      <c r="B13" s="49"/>
      <c r="C13" s="49"/>
      <c r="D13" s="49" t="s">
        <v>30</v>
      </c>
      <c r="E13" s="49">
        <v>290</v>
      </c>
      <c r="F13" s="49">
        <v>870</v>
      </c>
      <c r="G13" s="51">
        <v>8.0000000000000004E-4</v>
      </c>
      <c r="H13" s="52">
        <v>1E-4</v>
      </c>
    </row>
    <row r="14" spans="1:18" x14ac:dyDescent="0.25">
      <c r="A14" s="48"/>
      <c r="B14" s="49"/>
      <c r="C14" s="49"/>
      <c r="D14" s="49" t="s">
        <v>27</v>
      </c>
      <c r="E14" s="50">
        <v>17190</v>
      </c>
      <c r="F14" s="50">
        <v>51231</v>
      </c>
      <c r="G14" s="51">
        <v>4.8000000000000001E-2</v>
      </c>
      <c r="H14" s="52">
        <v>7.4999999999999997E-3</v>
      </c>
    </row>
    <row r="15" spans="1:18" x14ac:dyDescent="0.25">
      <c r="A15" s="48"/>
      <c r="B15" s="49"/>
      <c r="C15" s="49"/>
      <c r="D15" s="49" t="s">
        <v>17</v>
      </c>
      <c r="E15" s="49">
        <v>228</v>
      </c>
      <c r="F15" s="49">
        <v>684</v>
      </c>
      <c r="G15" s="51">
        <v>5.9999999999999995E-4</v>
      </c>
      <c r="H15" s="52">
        <v>1E-4</v>
      </c>
    </row>
    <row r="16" spans="1:18" x14ac:dyDescent="0.25">
      <c r="A16" s="48"/>
      <c r="B16" s="49"/>
      <c r="C16" s="49"/>
      <c r="D16" s="49" t="s">
        <v>28</v>
      </c>
      <c r="E16" s="50">
        <v>3472</v>
      </c>
      <c r="F16" s="50">
        <v>10569</v>
      </c>
      <c r="G16" s="51">
        <v>9.9000000000000008E-3</v>
      </c>
      <c r="H16" s="52">
        <v>1.5E-3</v>
      </c>
    </row>
    <row r="17" spans="1:8" x14ac:dyDescent="0.25">
      <c r="A17" s="48"/>
      <c r="B17" s="49"/>
      <c r="C17" s="49"/>
      <c r="D17" s="49" t="s">
        <v>19</v>
      </c>
      <c r="E17" s="49">
        <v>52</v>
      </c>
      <c r="F17" s="49">
        <v>156</v>
      </c>
      <c r="G17" s="51">
        <v>1E-4</v>
      </c>
      <c r="H17" s="52">
        <v>0</v>
      </c>
    </row>
    <row r="18" spans="1:8" x14ac:dyDescent="0.25">
      <c r="A18" s="48"/>
      <c r="B18" s="49"/>
      <c r="C18" s="49"/>
      <c r="D18" s="49" t="s">
        <v>29</v>
      </c>
      <c r="E18" s="50">
        <v>1065</v>
      </c>
      <c r="F18" s="50">
        <v>3275</v>
      </c>
      <c r="G18" s="51">
        <v>3.0999999999999999E-3</v>
      </c>
      <c r="H18" s="52">
        <v>5.0000000000000001E-4</v>
      </c>
    </row>
    <row r="19" spans="1:8" x14ac:dyDescent="0.25">
      <c r="A19" s="48"/>
      <c r="B19" s="49"/>
      <c r="C19" s="49"/>
      <c r="D19" s="49" t="s">
        <v>48</v>
      </c>
      <c r="E19" s="50">
        <v>2547</v>
      </c>
      <c r="F19" s="50">
        <v>7519</v>
      </c>
      <c r="G19" s="51">
        <v>7.0000000000000001E-3</v>
      </c>
      <c r="H19" s="52">
        <v>1.1000000000000001E-3</v>
      </c>
    </row>
    <row r="20" spans="1:8" x14ac:dyDescent="0.25">
      <c r="A20" s="48"/>
      <c r="B20" s="49"/>
      <c r="C20" s="49" t="s">
        <v>46</v>
      </c>
      <c r="D20" s="49" t="s">
        <v>22</v>
      </c>
      <c r="E20" s="50">
        <v>89368</v>
      </c>
      <c r="F20" s="50">
        <v>262194</v>
      </c>
      <c r="G20" s="51">
        <v>0.246</v>
      </c>
      <c r="H20" s="52">
        <v>3.8300000000000001E-2</v>
      </c>
    </row>
    <row r="21" spans="1:8" x14ac:dyDescent="0.25">
      <c r="A21" s="48"/>
      <c r="B21" s="49"/>
      <c r="C21" s="49"/>
      <c r="D21" s="49" t="s">
        <v>24</v>
      </c>
      <c r="E21" s="49">
        <v>188</v>
      </c>
      <c r="F21" s="49">
        <v>564</v>
      </c>
      <c r="G21" s="51">
        <v>5.0000000000000001E-4</v>
      </c>
      <c r="H21" s="52">
        <v>1E-4</v>
      </c>
    </row>
    <row r="22" spans="1:8" x14ac:dyDescent="0.25">
      <c r="A22" s="48"/>
      <c r="B22" s="49"/>
      <c r="C22" s="49"/>
      <c r="D22" s="49" t="s">
        <v>27</v>
      </c>
      <c r="E22" s="49">
        <v>545</v>
      </c>
      <c r="F22" s="50">
        <v>1722</v>
      </c>
      <c r="G22" s="51">
        <v>1.6000000000000001E-3</v>
      </c>
      <c r="H22" s="52">
        <v>2.9999999999999997E-4</v>
      </c>
    </row>
    <row r="23" spans="1:8" x14ac:dyDescent="0.25">
      <c r="A23" s="48"/>
      <c r="B23" s="49"/>
      <c r="C23" s="49"/>
      <c r="D23" s="49" t="s">
        <v>19</v>
      </c>
      <c r="E23" s="50">
        <v>171277</v>
      </c>
      <c r="F23" s="50">
        <v>512454</v>
      </c>
      <c r="G23" s="51">
        <v>0.48</v>
      </c>
      <c r="H23" s="52">
        <v>7.4899999999999994E-2</v>
      </c>
    </row>
    <row r="24" spans="1:8" x14ac:dyDescent="0.25">
      <c r="A24" s="48"/>
      <c r="B24" s="49"/>
      <c r="C24" s="49"/>
      <c r="D24" s="49" t="s">
        <v>48</v>
      </c>
      <c r="E24" s="49">
        <v>305</v>
      </c>
      <c r="F24" s="50">
        <v>1009</v>
      </c>
      <c r="G24" s="51">
        <v>8.9999999999999998E-4</v>
      </c>
      <c r="H24" s="52">
        <v>1E-4</v>
      </c>
    </row>
    <row r="25" spans="1:8" x14ac:dyDescent="0.25">
      <c r="A25" s="48"/>
      <c r="B25" s="49"/>
      <c r="C25" s="49" t="s">
        <v>45</v>
      </c>
      <c r="D25" s="49" t="s">
        <v>22</v>
      </c>
      <c r="E25" s="50">
        <v>44161</v>
      </c>
      <c r="F25" s="50">
        <v>132753</v>
      </c>
      <c r="G25" s="51">
        <v>0.124</v>
      </c>
      <c r="H25" s="52">
        <v>1.9400000000000001E-2</v>
      </c>
    </row>
    <row r="26" spans="1:8" x14ac:dyDescent="0.25">
      <c r="A26" s="48"/>
      <c r="B26" s="49"/>
      <c r="C26" s="49"/>
      <c r="D26" s="49" t="s">
        <v>24</v>
      </c>
      <c r="E26" s="49">
        <v>725</v>
      </c>
      <c r="F26" s="50">
        <v>2532</v>
      </c>
      <c r="G26" s="51">
        <v>2.3999999999999998E-3</v>
      </c>
      <c r="H26" s="52">
        <v>4.0000000000000002E-4</v>
      </c>
    </row>
    <row r="27" spans="1:8" x14ac:dyDescent="0.25">
      <c r="A27" s="48"/>
      <c r="B27" s="49"/>
      <c r="C27" s="49"/>
      <c r="D27" s="49" t="s">
        <v>27</v>
      </c>
      <c r="E27" s="50">
        <v>3002</v>
      </c>
      <c r="F27" s="50">
        <v>8972</v>
      </c>
      <c r="G27" s="51">
        <v>8.3999999999999995E-3</v>
      </c>
      <c r="H27" s="52">
        <v>1.2999999999999999E-3</v>
      </c>
    </row>
    <row r="28" spans="1:8" x14ac:dyDescent="0.25">
      <c r="A28" s="48"/>
      <c r="B28" s="49"/>
      <c r="C28" s="49"/>
      <c r="D28" s="49" t="s">
        <v>17</v>
      </c>
      <c r="E28" s="49">
        <v>30</v>
      </c>
      <c r="F28" s="49">
        <v>90</v>
      </c>
      <c r="G28" s="51">
        <v>1E-4</v>
      </c>
      <c r="H28" s="52">
        <v>0</v>
      </c>
    </row>
    <row r="29" spans="1:8" x14ac:dyDescent="0.25">
      <c r="A29" s="48"/>
      <c r="B29" s="49"/>
      <c r="C29" s="49"/>
      <c r="D29" s="49" t="s">
        <v>28</v>
      </c>
      <c r="E29" s="49">
        <v>64</v>
      </c>
      <c r="F29" s="49">
        <v>192</v>
      </c>
      <c r="G29" s="51">
        <v>2.0000000000000001E-4</v>
      </c>
      <c r="H29" s="52">
        <v>0</v>
      </c>
    </row>
    <row r="30" spans="1:8" x14ac:dyDescent="0.25">
      <c r="A30" s="48"/>
      <c r="B30" s="49"/>
      <c r="C30" s="49"/>
      <c r="D30" s="49" t="s">
        <v>19</v>
      </c>
      <c r="E30" s="50">
        <v>1795</v>
      </c>
      <c r="F30" s="50">
        <v>5272</v>
      </c>
      <c r="G30" s="51">
        <v>4.8999999999999998E-3</v>
      </c>
      <c r="H30" s="52">
        <v>8.0000000000000004E-4</v>
      </c>
    </row>
    <row r="31" spans="1:8" x14ac:dyDescent="0.25">
      <c r="A31" s="48"/>
      <c r="B31" s="49"/>
      <c r="C31" s="49"/>
      <c r="D31" s="49" t="s">
        <v>29</v>
      </c>
      <c r="E31" s="49">
        <v>25</v>
      </c>
      <c r="F31" s="49">
        <v>75</v>
      </c>
      <c r="G31" s="51">
        <v>1E-4</v>
      </c>
      <c r="H31" s="52">
        <v>0</v>
      </c>
    </row>
    <row r="32" spans="1:8" x14ac:dyDescent="0.25">
      <c r="A32" s="48"/>
      <c r="B32" s="49"/>
      <c r="C32" s="49" t="s">
        <v>32</v>
      </c>
      <c r="D32" s="49" t="s">
        <v>22</v>
      </c>
      <c r="E32" s="49">
        <v>241</v>
      </c>
      <c r="F32" s="49">
        <v>816</v>
      </c>
      <c r="G32" s="51">
        <v>8.0000000000000004E-4</v>
      </c>
      <c r="H32" s="52">
        <v>1E-4</v>
      </c>
    </row>
    <row r="33" spans="1:8" x14ac:dyDescent="0.25">
      <c r="A33" s="48"/>
      <c r="B33" s="49"/>
      <c r="C33" s="49"/>
      <c r="D33" s="49" t="s">
        <v>27</v>
      </c>
      <c r="E33" s="49">
        <v>69</v>
      </c>
      <c r="F33" s="49">
        <v>133</v>
      </c>
      <c r="G33" s="51">
        <v>1E-4</v>
      </c>
      <c r="H33" s="52">
        <v>0</v>
      </c>
    </row>
    <row r="34" spans="1:8" x14ac:dyDescent="0.25">
      <c r="A34" s="48"/>
      <c r="B34" s="49"/>
      <c r="C34" s="49"/>
      <c r="D34" s="49" t="s">
        <v>19</v>
      </c>
      <c r="E34" s="49">
        <v>949</v>
      </c>
      <c r="F34" s="50">
        <v>3562</v>
      </c>
      <c r="G34" s="51">
        <v>3.3E-3</v>
      </c>
      <c r="H34" s="52">
        <v>5.0000000000000001E-4</v>
      </c>
    </row>
    <row r="35" spans="1:8" x14ac:dyDescent="0.25">
      <c r="A35" s="48"/>
      <c r="B35" s="49"/>
      <c r="C35" s="49" t="s">
        <v>25</v>
      </c>
      <c r="D35" s="49" t="s">
        <v>22</v>
      </c>
      <c r="E35" s="50">
        <v>5560</v>
      </c>
      <c r="F35" s="50">
        <v>16033</v>
      </c>
      <c r="G35" s="51">
        <v>1.4999999999999999E-2</v>
      </c>
      <c r="H35" s="52">
        <v>2.3E-3</v>
      </c>
    </row>
    <row r="36" spans="1:8" x14ac:dyDescent="0.25">
      <c r="A36" s="48"/>
      <c r="B36" s="49"/>
      <c r="C36" s="49"/>
      <c r="D36" s="49" t="s">
        <v>24</v>
      </c>
      <c r="E36" s="49">
        <v>110</v>
      </c>
      <c r="F36" s="49">
        <v>330</v>
      </c>
      <c r="G36" s="51">
        <v>2.9999999999999997E-4</v>
      </c>
      <c r="H36" s="52">
        <v>0</v>
      </c>
    </row>
    <row r="37" spans="1:8" x14ac:dyDescent="0.25">
      <c r="A37" s="48"/>
      <c r="B37" s="49"/>
      <c r="C37" s="49"/>
      <c r="D37" s="49" t="s">
        <v>27</v>
      </c>
      <c r="E37" s="49">
        <v>835</v>
      </c>
      <c r="F37" s="50">
        <v>2530</v>
      </c>
      <c r="G37" s="51">
        <v>2.3999999999999998E-3</v>
      </c>
      <c r="H37" s="52">
        <v>4.0000000000000002E-4</v>
      </c>
    </row>
    <row r="38" spans="1:8" x14ac:dyDescent="0.25">
      <c r="A38" s="48"/>
      <c r="B38" s="49"/>
      <c r="C38" s="49"/>
      <c r="D38" s="49" t="s">
        <v>28</v>
      </c>
      <c r="E38" s="49">
        <v>14</v>
      </c>
      <c r="F38" s="49">
        <v>42</v>
      </c>
      <c r="G38" s="51">
        <v>0</v>
      </c>
      <c r="H38" s="52">
        <v>0</v>
      </c>
    </row>
    <row r="39" spans="1:8" x14ac:dyDescent="0.25">
      <c r="A39" s="48"/>
      <c r="B39" s="49"/>
      <c r="C39" s="49"/>
      <c r="D39" s="49" t="s">
        <v>29</v>
      </c>
      <c r="E39" s="49">
        <v>15</v>
      </c>
      <c r="F39" s="49">
        <v>45</v>
      </c>
      <c r="G39" s="51">
        <v>0</v>
      </c>
      <c r="H39" s="52">
        <v>0</v>
      </c>
    </row>
    <row r="40" spans="1:8" x14ac:dyDescent="0.25">
      <c r="A40" s="48"/>
      <c r="B40" s="49"/>
      <c r="C40" s="49"/>
      <c r="D40" s="49" t="s">
        <v>48</v>
      </c>
      <c r="E40" s="49">
        <v>22</v>
      </c>
      <c r="F40" s="49">
        <v>44</v>
      </c>
      <c r="G40" s="51">
        <v>0</v>
      </c>
      <c r="H40" s="52">
        <v>0</v>
      </c>
    </row>
    <row r="41" spans="1:8" x14ac:dyDescent="0.25">
      <c r="A41" s="48"/>
      <c r="B41" s="49"/>
      <c r="C41" s="49" t="s">
        <v>26</v>
      </c>
      <c r="D41" s="49" t="s">
        <v>22</v>
      </c>
      <c r="E41" s="50">
        <v>2690</v>
      </c>
      <c r="F41" s="50">
        <v>8080</v>
      </c>
      <c r="G41" s="51">
        <v>7.6E-3</v>
      </c>
      <c r="H41" s="52">
        <v>1.1999999999999999E-3</v>
      </c>
    </row>
    <row r="42" spans="1:8" x14ac:dyDescent="0.25">
      <c r="A42" s="48"/>
      <c r="B42" s="49"/>
      <c r="C42" s="49"/>
      <c r="D42" s="49" t="s">
        <v>19</v>
      </c>
      <c r="E42" s="49">
        <v>348</v>
      </c>
      <c r="F42" s="50">
        <v>1044</v>
      </c>
      <c r="G42" s="51">
        <v>1E-3</v>
      </c>
      <c r="H42" s="52">
        <v>2.0000000000000001E-4</v>
      </c>
    </row>
    <row r="43" spans="1:8" x14ac:dyDescent="0.25">
      <c r="A43" s="48"/>
      <c r="B43" s="49" t="s">
        <v>20</v>
      </c>
      <c r="C43" s="49"/>
      <c r="D43" s="49"/>
      <c r="E43" s="50">
        <v>358439</v>
      </c>
      <c r="F43" s="50">
        <v>1067559</v>
      </c>
      <c r="G43" s="53">
        <v>1</v>
      </c>
      <c r="H43" s="52">
        <v>0.156</v>
      </c>
    </row>
    <row r="44" spans="1:8" x14ac:dyDescent="0.25">
      <c r="A44" s="48"/>
      <c r="B44" s="49" t="s">
        <v>21</v>
      </c>
      <c r="C44" s="49" t="s">
        <v>16</v>
      </c>
      <c r="D44" s="49" t="s">
        <v>22</v>
      </c>
      <c r="E44" s="50">
        <v>2012620</v>
      </c>
      <c r="F44" s="50">
        <v>5778526</v>
      </c>
      <c r="G44" s="49"/>
      <c r="H44" s="52">
        <v>0.84399999999999997</v>
      </c>
    </row>
    <row r="45" spans="1:8" ht="13.8" thickBot="1" x14ac:dyDescent="0.3">
      <c r="A45" s="54"/>
      <c r="B45" s="55" t="s">
        <v>23</v>
      </c>
      <c r="C45" s="55"/>
      <c r="D45" s="55"/>
      <c r="E45" s="56">
        <v>2371059</v>
      </c>
      <c r="F45" s="56">
        <v>6846085</v>
      </c>
      <c r="G45" s="55"/>
      <c r="H45" s="57">
        <v>1</v>
      </c>
    </row>
    <row r="47" spans="1:8" x14ac:dyDescent="0.25">
      <c r="A47" s="58" t="s">
        <v>33</v>
      </c>
    </row>
  </sheetData>
  <hyperlinks>
    <hyperlink ref="R1" location="'Table of Contents'!A1" display="Return to Table of Contents" xr:uid="{57ACA00D-6063-4F3D-8916-FD0B1AAD9B6B}"/>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R45"/>
  <sheetViews>
    <sheetView workbookViewId="0"/>
  </sheetViews>
  <sheetFormatPr defaultColWidth="9.109375" defaultRowHeight="13.2" x14ac:dyDescent="0.25"/>
  <cols>
    <col min="1" max="1" width="18.5546875" style="6" bestFit="1" customWidth="1"/>
    <col min="2" max="2" width="12.5546875" style="6" bestFit="1" customWidth="1"/>
    <col min="3" max="3" width="25.21875" style="6" bestFit="1" customWidth="1"/>
    <col min="4" max="4" width="20.441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46"/>
      <c r="C1" s="46"/>
      <c r="D1" s="46"/>
      <c r="E1" s="46"/>
      <c r="F1" s="46"/>
      <c r="G1" s="46"/>
      <c r="H1" s="46"/>
      <c r="R1" s="130" t="s">
        <v>183</v>
      </c>
    </row>
    <row r="2" spans="1:18" x14ac:dyDescent="0.25">
      <c r="A2" s="45" t="s">
        <v>1</v>
      </c>
      <c r="B2" s="46"/>
      <c r="C2" s="46"/>
      <c r="D2" s="46"/>
      <c r="E2" s="46"/>
      <c r="F2" s="46"/>
      <c r="G2" s="46"/>
      <c r="H2" s="46"/>
    </row>
    <row r="3" spans="1:18" x14ac:dyDescent="0.25">
      <c r="A3" s="45" t="s">
        <v>126</v>
      </c>
      <c r="B3" s="46"/>
      <c r="C3" s="46"/>
      <c r="D3" s="46"/>
      <c r="E3" s="46"/>
      <c r="F3" s="46"/>
      <c r="G3" s="46"/>
      <c r="H3" s="46"/>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118</v>
      </c>
      <c r="D8" s="49" t="s">
        <v>19</v>
      </c>
      <c r="E8" s="49">
        <v>778</v>
      </c>
      <c r="F8" s="50">
        <v>2334</v>
      </c>
      <c r="G8" s="51">
        <v>1.9E-3</v>
      </c>
      <c r="H8" s="52">
        <v>4.0000000000000002E-4</v>
      </c>
    </row>
    <row r="9" spans="1:18" x14ac:dyDescent="0.25">
      <c r="A9" s="48"/>
      <c r="B9" s="49"/>
      <c r="C9" s="49" t="s">
        <v>16</v>
      </c>
      <c r="D9" s="49" t="s">
        <v>24</v>
      </c>
      <c r="E9" s="50">
        <v>9899</v>
      </c>
      <c r="F9" s="50">
        <v>27917</v>
      </c>
      <c r="G9" s="51">
        <v>2.29E-2</v>
      </c>
      <c r="H9" s="52">
        <v>4.3E-3</v>
      </c>
    </row>
    <row r="10" spans="1:18" x14ac:dyDescent="0.25">
      <c r="A10" s="48"/>
      <c r="B10" s="49"/>
      <c r="C10" s="49"/>
      <c r="D10" s="49" t="s">
        <v>35</v>
      </c>
      <c r="E10" s="49">
        <v>277</v>
      </c>
      <c r="F10" s="49">
        <v>944</v>
      </c>
      <c r="G10" s="51">
        <v>8.0000000000000004E-4</v>
      </c>
      <c r="H10" s="52">
        <v>1E-4</v>
      </c>
    </row>
    <row r="11" spans="1:18" x14ac:dyDescent="0.25">
      <c r="A11" s="48"/>
      <c r="B11" s="49"/>
      <c r="C11" s="49"/>
      <c r="D11" s="49" t="s">
        <v>31</v>
      </c>
      <c r="E11" s="50">
        <v>1563</v>
      </c>
      <c r="F11" s="50">
        <v>5254</v>
      </c>
      <c r="G11" s="51">
        <v>4.3E-3</v>
      </c>
      <c r="H11" s="52">
        <v>8.0000000000000004E-4</v>
      </c>
    </row>
    <row r="12" spans="1:18" x14ac:dyDescent="0.25">
      <c r="A12" s="48"/>
      <c r="B12" s="49"/>
      <c r="C12" s="49"/>
      <c r="D12" s="49" t="s">
        <v>30</v>
      </c>
      <c r="E12" s="49">
        <v>328</v>
      </c>
      <c r="F12" s="49">
        <v>984</v>
      </c>
      <c r="G12" s="51">
        <v>8.0000000000000004E-4</v>
      </c>
      <c r="H12" s="52">
        <v>2.0000000000000001E-4</v>
      </c>
    </row>
    <row r="13" spans="1:18" x14ac:dyDescent="0.25">
      <c r="A13" s="48"/>
      <c r="B13" s="49"/>
      <c r="C13" s="49"/>
      <c r="D13" s="49" t="s">
        <v>27</v>
      </c>
      <c r="E13" s="50">
        <v>17075</v>
      </c>
      <c r="F13" s="50">
        <v>51370</v>
      </c>
      <c r="G13" s="51">
        <v>4.2200000000000001E-2</v>
      </c>
      <c r="H13" s="52">
        <v>8.0000000000000002E-3</v>
      </c>
    </row>
    <row r="14" spans="1:18" x14ac:dyDescent="0.25">
      <c r="A14" s="48"/>
      <c r="B14" s="49"/>
      <c r="C14" s="49"/>
      <c r="D14" s="49" t="s">
        <v>17</v>
      </c>
      <c r="E14" s="49">
        <v>233</v>
      </c>
      <c r="F14" s="49">
        <v>699</v>
      </c>
      <c r="G14" s="51">
        <v>5.9999999999999995E-4</v>
      </c>
      <c r="H14" s="52">
        <v>1E-4</v>
      </c>
    </row>
    <row r="15" spans="1:18" x14ac:dyDescent="0.25">
      <c r="A15" s="48"/>
      <c r="B15" s="49"/>
      <c r="C15" s="49"/>
      <c r="D15" s="49" t="s">
        <v>28</v>
      </c>
      <c r="E15" s="50">
        <v>2721</v>
      </c>
      <c r="F15" s="50">
        <v>8032</v>
      </c>
      <c r="G15" s="51">
        <v>6.6E-3</v>
      </c>
      <c r="H15" s="52">
        <v>1.1999999999999999E-3</v>
      </c>
    </row>
    <row r="16" spans="1:18" x14ac:dyDescent="0.25">
      <c r="A16" s="48"/>
      <c r="B16" s="49"/>
      <c r="C16" s="49"/>
      <c r="D16" s="49" t="s">
        <v>19</v>
      </c>
      <c r="E16" s="49">
        <v>89</v>
      </c>
      <c r="F16" s="49">
        <v>267</v>
      </c>
      <c r="G16" s="51">
        <v>2.0000000000000001E-4</v>
      </c>
      <c r="H16" s="52">
        <v>0</v>
      </c>
    </row>
    <row r="17" spans="1:8" x14ac:dyDescent="0.25">
      <c r="A17" s="48"/>
      <c r="B17" s="49"/>
      <c r="C17" s="49"/>
      <c r="D17" s="49" t="s">
        <v>29</v>
      </c>
      <c r="E17" s="50">
        <v>1413</v>
      </c>
      <c r="F17" s="50">
        <v>3790</v>
      </c>
      <c r="G17" s="51">
        <v>3.0999999999999999E-3</v>
      </c>
      <c r="H17" s="52">
        <v>5.9999999999999995E-4</v>
      </c>
    </row>
    <row r="18" spans="1:8" x14ac:dyDescent="0.25">
      <c r="A18" s="48"/>
      <c r="B18" s="49"/>
      <c r="C18" s="49"/>
      <c r="D18" s="49" t="s">
        <v>48</v>
      </c>
      <c r="E18" s="50">
        <v>2627</v>
      </c>
      <c r="F18" s="50">
        <v>7728</v>
      </c>
      <c r="G18" s="51">
        <v>6.4000000000000003E-3</v>
      </c>
      <c r="H18" s="52">
        <v>1.1999999999999999E-3</v>
      </c>
    </row>
    <row r="19" spans="1:8" x14ac:dyDescent="0.25">
      <c r="A19" s="48"/>
      <c r="B19" s="49"/>
      <c r="C19" s="49" t="s">
        <v>46</v>
      </c>
      <c r="D19" s="49" t="s">
        <v>22</v>
      </c>
      <c r="E19" s="50">
        <v>90667</v>
      </c>
      <c r="F19" s="50">
        <v>268364</v>
      </c>
      <c r="G19" s="51">
        <v>0.221</v>
      </c>
      <c r="H19" s="52">
        <v>4.1599999999999998E-2</v>
      </c>
    </row>
    <row r="20" spans="1:8" x14ac:dyDescent="0.25">
      <c r="A20" s="48"/>
      <c r="B20" s="49"/>
      <c r="C20" s="49"/>
      <c r="D20" s="49" t="s">
        <v>24</v>
      </c>
      <c r="E20" s="49">
        <v>175</v>
      </c>
      <c r="F20" s="49">
        <v>525</v>
      </c>
      <c r="G20" s="51">
        <v>4.0000000000000002E-4</v>
      </c>
      <c r="H20" s="52">
        <v>1E-4</v>
      </c>
    </row>
    <row r="21" spans="1:8" x14ac:dyDescent="0.25">
      <c r="A21" s="48"/>
      <c r="B21" s="49"/>
      <c r="C21" s="49"/>
      <c r="D21" s="49" t="s">
        <v>27</v>
      </c>
      <c r="E21" s="49">
        <v>260</v>
      </c>
      <c r="F21" s="49">
        <v>743</v>
      </c>
      <c r="G21" s="51">
        <v>5.9999999999999995E-4</v>
      </c>
      <c r="H21" s="52">
        <v>1E-4</v>
      </c>
    </row>
    <row r="22" spans="1:8" x14ac:dyDescent="0.25">
      <c r="A22" s="48"/>
      <c r="B22" s="49"/>
      <c r="C22" s="49"/>
      <c r="D22" s="49" t="s">
        <v>19</v>
      </c>
      <c r="E22" s="50">
        <v>215255</v>
      </c>
      <c r="F22" s="50">
        <v>647705</v>
      </c>
      <c r="G22" s="51">
        <v>0.53200000000000003</v>
      </c>
      <c r="H22" s="52">
        <v>0.1</v>
      </c>
    </row>
    <row r="23" spans="1:8" x14ac:dyDescent="0.25">
      <c r="A23" s="48"/>
      <c r="B23" s="49"/>
      <c r="C23" s="49"/>
      <c r="D23" s="49" t="s">
        <v>48</v>
      </c>
      <c r="E23" s="49">
        <v>154</v>
      </c>
      <c r="F23" s="49">
        <v>480</v>
      </c>
      <c r="G23" s="51">
        <v>4.0000000000000002E-4</v>
      </c>
      <c r="H23" s="52">
        <v>1E-4</v>
      </c>
    </row>
    <row r="24" spans="1:8" x14ac:dyDescent="0.25">
      <c r="A24" s="48"/>
      <c r="B24" s="49"/>
      <c r="C24" s="49" t="s">
        <v>45</v>
      </c>
      <c r="D24" s="49" t="s">
        <v>22</v>
      </c>
      <c r="E24" s="50">
        <v>42776</v>
      </c>
      <c r="F24" s="50">
        <v>126289</v>
      </c>
      <c r="G24" s="51">
        <v>0.104</v>
      </c>
      <c r="H24" s="52">
        <v>1.9599999999999999E-2</v>
      </c>
    </row>
    <row r="25" spans="1:8" x14ac:dyDescent="0.25">
      <c r="A25" s="48"/>
      <c r="B25" s="49"/>
      <c r="C25" s="49"/>
      <c r="D25" s="49" t="s">
        <v>24</v>
      </c>
      <c r="E25" s="49">
        <v>619</v>
      </c>
      <c r="F25" s="50">
        <v>2253</v>
      </c>
      <c r="G25" s="51">
        <v>1.9E-3</v>
      </c>
      <c r="H25" s="52">
        <v>2.9999999999999997E-4</v>
      </c>
    </row>
    <row r="26" spans="1:8" x14ac:dyDescent="0.25">
      <c r="A26" s="48"/>
      <c r="B26" s="49"/>
      <c r="C26" s="49"/>
      <c r="D26" s="49" t="s">
        <v>27</v>
      </c>
      <c r="E26" s="50">
        <v>3177</v>
      </c>
      <c r="F26" s="50">
        <v>9531</v>
      </c>
      <c r="G26" s="51">
        <v>7.7999999999999996E-3</v>
      </c>
      <c r="H26" s="52">
        <v>1.5E-3</v>
      </c>
    </row>
    <row r="27" spans="1:8" x14ac:dyDescent="0.25">
      <c r="A27" s="48"/>
      <c r="B27" s="49"/>
      <c r="C27" s="49"/>
      <c r="D27" s="49" t="s">
        <v>17</v>
      </c>
      <c r="E27" s="49">
        <v>15</v>
      </c>
      <c r="F27" s="49">
        <v>45</v>
      </c>
      <c r="G27" s="51">
        <v>0</v>
      </c>
      <c r="H27" s="52">
        <v>0</v>
      </c>
    </row>
    <row r="28" spans="1:8" x14ac:dyDescent="0.25">
      <c r="A28" s="48"/>
      <c r="B28" s="49"/>
      <c r="C28" s="49"/>
      <c r="D28" s="49" t="s">
        <v>28</v>
      </c>
      <c r="E28" s="49">
        <v>44</v>
      </c>
      <c r="F28" s="49">
        <v>132</v>
      </c>
      <c r="G28" s="51">
        <v>1E-4</v>
      </c>
      <c r="H28" s="52">
        <v>0</v>
      </c>
    </row>
    <row r="29" spans="1:8" x14ac:dyDescent="0.25">
      <c r="A29" s="48"/>
      <c r="B29" s="49"/>
      <c r="C29" s="49"/>
      <c r="D29" s="49" t="s">
        <v>19</v>
      </c>
      <c r="E29" s="50">
        <v>2315</v>
      </c>
      <c r="F29" s="50">
        <v>6452</v>
      </c>
      <c r="G29" s="51">
        <v>5.3E-3</v>
      </c>
      <c r="H29" s="52">
        <v>1E-3</v>
      </c>
    </row>
    <row r="30" spans="1:8" x14ac:dyDescent="0.25">
      <c r="A30" s="48"/>
      <c r="B30" s="49"/>
      <c r="C30" s="49"/>
      <c r="D30" s="49" t="s">
        <v>29</v>
      </c>
      <c r="E30" s="49">
        <v>99</v>
      </c>
      <c r="F30" s="49">
        <v>297</v>
      </c>
      <c r="G30" s="51">
        <v>2.0000000000000001E-4</v>
      </c>
      <c r="H30" s="52">
        <v>0</v>
      </c>
    </row>
    <row r="31" spans="1:8" x14ac:dyDescent="0.25">
      <c r="A31" s="48"/>
      <c r="B31" s="49"/>
      <c r="C31" s="49" t="s">
        <v>32</v>
      </c>
      <c r="D31" s="49" t="s">
        <v>22</v>
      </c>
      <c r="E31" s="49">
        <v>205</v>
      </c>
      <c r="F31" s="49">
        <v>774</v>
      </c>
      <c r="G31" s="51">
        <v>5.9999999999999995E-4</v>
      </c>
      <c r="H31" s="52">
        <v>1E-4</v>
      </c>
    </row>
    <row r="32" spans="1:8" x14ac:dyDescent="0.25">
      <c r="A32" s="48"/>
      <c r="B32" s="49"/>
      <c r="C32" s="49"/>
      <c r="D32" s="49" t="s">
        <v>27</v>
      </c>
      <c r="E32" s="49">
        <v>65</v>
      </c>
      <c r="F32" s="49">
        <v>195</v>
      </c>
      <c r="G32" s="51">
        <v>2.0000000000000001E-4</v>
      </c>
      <c r="H32" s="52">
        <v>0</v>
      </c>
    </row>
    <row r="33" spans="1:8" x14ac:dyDescent="0.25">
      <c r="A33" s="48"/>
      <c r="B33" s="49"/>
      <c r="C33" s="49"/>
      <c r="D33" s="49" t="s">
        <v>19</v>
      </c>
      <c r="E33" s="49">
        <v>976</v>
      </c>
      <c r="F33" s="50">
        <v>4794</v>
      </c>
      <c r="G33" s="51">
        <v>3.8999999999999998E-3</v>
      </c>
      <c r="H33" s="52">
        <v>6.9999999999999999E-4</v>
      </c>
    </row>
    <row r="34" spans="1:8" x14ac:dyDescent="0.25">
      <c r="A34" s="48"/>
      <c r="B34" s="49"/>
      <c r="C34" s="49" t="s">
        <v>25</v>
      </c>
      <c r="D34" s="49" t="s">
        <v>22</v>
      </c>
      <c r="E34" s="50">
        <v>9381</v>
      </c>
      <c r="F34" s="50">
        <v>28491</v>
      </c>
      <c r="G34" s="51">
        <v>2.3400000000000001E-2</v>
      </c>
      <c r="H34" s="52">
        <v>4.4000000000000003E-3</v>
      </c>
    </row>
    <row r="35" spans="1:8" x14ac:dyDescent="0.25">
      <c r="A35" s="48"/>
      <c r="B35" s="49"/>
      <c r="C35" s="49"/>
      <c r="D35" s="49" t="s">
        <v>24</v>
      </c>
      <c r="E35" s="49">
        <v>95</v>
      </c>
      <c r="F35" s="49">
        <v>285</v>
      </c>
      <c r="G35" s="51">
        <v>2.0000000000000001E-4</v>
      </c>
      <c r="H35" s="52">
        <v>0</v>
      </c>
    </row>
    <row r="36" spans="1:8" x14ac:dyDescent="0.25">
      <c r="A36" s="48"/>
      <c r="B36" s="49"/>
      <c r="C36" s="49"/>
      <c r="D36" s="49" t="s">
        <v>27</v>
      </c>
      <c r="E36" s="49">
        <v>696</v>
      </c>
      <c r="F36" s="50">
        <v>2139</v>
      </c>
      <c r="G36" s="51">
        <v>1.8E-3</v>
      </c>
      <c r="H36" s="52">
        <v>2.9999999999999997E-4</v>
      </c>
    </row>
    <row r="37" spans="1:8" x14ac:dyDescent="0.25">
      <c r="A37" s="48"/>
      <c r="B37" s="49"/>
      <c r="C37" s="49"/>
      <c r="D37" s="49" t="s">
        <v>28</v>
      </c>
      <c r="E37" s="49">
        <v>11</v>
      </c>
      <c r="F37" s="49">
        <v>44</v>
      </c>
      <c r="G37" s="51">
        <v>0</v>
      </c>
      <c r="H37" s="52">
        <v>0</v>
      </c>
    </row>
    <row r="38" spans="1:8" x14ac:dyDescent="0.25">
      <c r="A38" s="48"/>
      <c r="B38" s="49"/>
      <c r="C38" s="49"/>
      <c r="D38" s="49" t="s">
        <v>29</v>
      </c>
      <c r="E38" s="49">
        <v>5</v>
      </c>
      <c r="F38" s="49">
        <v>15</v>
      </c>
      <c r="G38" s="51">
        <v>0</v>
      </c>
      <c r="H38" s="52">
        <v>0</v>
      </c>
    </row>
    <row r="39" spans="1:8" x14ac:dyDescent="0.25">
      <c r="A39" s="48"/>
      <c r="B39" s="49"/>
      <c r="C39" s="49"/>
      <c r="D39" s="49" t="s">
        <v>48</v>
      </c>
      <c r="E39" s="49">
        <v>40</v>
      </c>
      <c r="F39" s="49">
        <v>120</v>
      </c>
      <c r="G39" s="51">
        <v>1E-4</v>
      </c>
      <c r="H39" s="52">
        <v>0</v>
      </c>
    </row>
    <row r="40" spans="1:8" x14ac:dyDescent="0.25">
      <c r="A40" s="48"/>
      <c r="B40" s="49"/>
      <c r="C40" s="49" t="s">
        <v>26</v>
      </c>
      <c r="D40" s="49" t="s">
        <v>22</v>
      </c>
      <c r="E40" s="50">
        <v>2601</v>
      </c>
      <c r="F40" s="50">
        <v>7820</v>
      </c>
      <c r="G40" s="51">
        <v>6.4000000000000003E-3</v>
      </c>
      <c r="H40" s="52">
        <v>1.1999999999999999E-3</v>
      </c>
    </row>
    <row r="41" spans="1:8" x14ac:dyDescent="0.25">
      <c r="A41" s="48"/>
      <c r="B41" s="49" t="s">
        <v>20</v>
      </c>
      <c r="C41" s="49"/>
      <c r="D41" s="49"/>
      <c r="E41" s="50">
        <v>406634</v>
      </c>
      <c r="F41" s="50">
        <v>1216812</v>
      </c>
      <c r="G41" s="53">
        <v>1</v>
      </c>
      <c r="H41" s="52">
        <v>0.189</v>
      </c>
    </row>
    <row r="42" spans="1:8" x14ac:dyDescent="0.25">
      <c r="A42" s="48"/>
      <c r="B42" s="49" t="s">
        <v>21</v>
      </c>
      <c r="C42" s="49" t="s">
        <v>16</v>
      </c>
      <c r="D42" s="49" t="s">
        <v>22</v>
      </c>
      <c r="E42" s="50">
        <v>1809094</v>
      </c>
      <c r="F42" s="50">
        <v>5233145</v>
      </c>
      <c r="G42" s="49"/>
      <c r="H42" s="52">
        <v>0.81100000000000005</v>
      </c>
    </row>
    <row r="43" spans="1:8" ht="13.8" thickBot="1" x14ac:dyDescent="0.3">
      <c r="A43" s="54"/>
      <c r="B43" s="55" t="s">
        <v>23</v>
      </c>
      <c r="C43" s="55"/>
      <c r="D43" s="55"/>
      <c r="E43" s="56">
        <v>2215728</v>
      </c>
      <c r="F43" s="56">
        <v>6449957</v>
      </c>
      <c r="G43" s="55"/>
      <c r="H43" s="57">
        <v>1</v>
      </c>
    </row>
    <row r="45" spans="1:8" x14ac:dyDescent="0.25">
      <c r="A45" s="58" t="s">
        <v>33</v>
      </c>
    </row>
  </sheetData>
  <mergeCells count="1">
    <mergeCell ref="E5:E7"/>
  </mergeCells>
  <hyperlinks>
    <hyperlink ref="R1" location="'Table of Contents'!A1" display="Return to Table of Contents" xr:uid="{60E55A49-269A-4AB1-91F7-758661BA518E}"/>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R44"/>
  <sheetViews>
    <sheetView workbookViewId="0"/>
  </sheetViews>
  <sheetFormatPr defaultColWidth="9.109375" defaultRowHeight="13.2" x14ac:dyDescent="0.25"/>
  <cols>
    <col min="1" max="1" width="18.5546875" style="6" bestFit="1" customWidth="1"/>
    <col min="2" max="2" width="12.5546875" style="6" bestFit="1" customWidth="1"/>
    <col min="3" max="3" width="25.21875" style="6" bestFit="1" customWidth="1"/>
    <col min="4" max="4" width="20.441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127</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118</v>
      </c>
      <c r="D8" s="49" t="s">
        <v>19</v>
      </c>
      <c r="E8" s="50">
        <v>1243</v>
      </c>
      <c r="F8" s="50">
        <v>3729</v>
      </c>
      <c r="G8" s="51">
        <v>4.8999999999999998E-3</v>
      </c>
      <c r="H8" s="52">
        <v>2.3999999999999998E-3</v>
      </c>
    </row>
    <row r="9" spans="1:18" x14ac:dyDescent="0.25">
      <c r="A9" s="48"/>
      <c r="B9" s="49"/>
      <c r="C9" s="49" t="s">
        <v>16</v>
      </c>
      <c r="D9" s="49" t="s">
        <v>24</v>
      </c>
      <c r="E9" s="50">
        <v>2309</v>
      </c>
      <c r="F9" s="50">
        <v>5879</v>
      </c>
      <c r="G9" s="51">
        <v>7.7000000000000002E-3</v>
      </c>
      <c r="H9" s="52">
        <v>3.8E-3</v>
      </c>
    </row>
    <row r="10" spans="1:18" x14ac:dyDescent="0.25">
      <c r="A10" s="48"/>
      <c r="B10" s="49"/>
      <c r="C10" s="49"/>
      <c r="D10" s="49" t="s">
        <v>35</v>
      </c>
      <c r="E10" s="49">
        <v>507</v>
      </c>
      <c r="F10" s="50">
        <v>1552</v>
      </c>
      <c r="G10" s="51">
        <v>2E-3</v>
      </c>
      <c r="H10" s="52">
        <v>1E-3</v>
      </c>
    </row>
    <row r="11" spans="1:18" x14ac:dyDescent="0.25">
      <c r="A11" s="48"/>
      <c r="B11" s="49"/>
      <c r="C11" s="49"/>
      <c r="D11" s="49" t="s">
        <v>31</v>
      </c>
      <c r="E11" s="50">
        <v>5812</v>
      </c>
      <c r="F11" s="50">
        <v>17992</v>
      </c>
      <c r="G11" s="51">
        <v>2.35E-2</v>
      </c>
      <c r="H11" s="52">
        <v>1.15E-2</v>
      </c>
    </row>
    <row r="12" spans="1:18" x14ac:dyDescent="0.25">
      <c r="A12" s="48"/>
      <c r="B12" s="49"/>
      <c r="C12" s="49"/>
      <c r="D12" s="49" t="s">
        <v>30</v>
      </c>
      <c r="E12" s="49">
        <v>180</v>
      </c>
      <c r="F12" s="49">
        <v>540</v>
      </c>
      <c r="G12" s="51">
        <v>6.9999999999999999E-4</v>
      </c>
      <c r="H12" s="52">
        <v>2.9999999999999997E-4</v>
      </c>
    </row>
    <row r="13" spans="1:18" x14ac:dyDescent="0.25">
      <c r="A13" s="48"/>
      <c r="B13" s="49"/>
      <c r="C13" s="49"/>
      <c r="D13" s="49" t="s">
        <v>27</v>
      </c>
      <c r="E13" s="50">
        <v>5249</v>
      </c>
      <c r="F13" s="50">
        <v>16153</v>
      </c>
      <c r="G13" s="51">
        <v>2.1100000000000001E-2</v>
      </c>
      <c r="H13" s="52">
        <v>1.04E-2</v>
      </c>
    </row>
    <row r="14" spans="1:18" x14ac:dyDescent="0.25">
      <c r="A14" s="48"/>
      <c r="B14" s="49"/>
      <c r="C14" s="49"/>
      <c r="D14" s="49" t="s">
        <v>17</v>
      </c>
      <c r="E14" s="49">
        <v>140</v>
      </c>
      <c r="F14" s="49">
        <v>420</v>
      </c>
      <c r="G14" s="51">
        <v>5.0000000000000001E-4</v>
      </c>
      <c r="H14" s="52">
        <v>2.9999999999999997E-4</v>
      </c>
    </row>
    <row r="15" spans="1:18" x14ac:dyDescent="0.25">
      <c r="A15" s="48"/>
      <c r="B15" s="49"/>
      <c r="C15" s="49"/>
      <c r="D15" s="49" t="s">
        <v>28</v>
      </c>
      <c r="E15" s="49">
        <v>305</v>
      </c>
      <c r="F15" s="49">
        <v>915</v>
      </c>
      <c r="G15" s="51">
        <v>1.1999999999999999E-3</v>
      </c>
      <c r="H15" s="52">
        <v>5.9999999999999995E-4</v>
      </c>
    </row>
    <row r="16" spans="1:18" x14ac:dyDescent="0.25">
      <c r="A16" s="48"/>
      <c r="B16" s="49"/>
      <c r="C16" s="49"/>
      <c r="D16" s="49" t="s">
        <v>29</v>
      </c>
      <c r="E16" s="49">
        <v>856</v>
      </c>
      <c r="F16" s="50">
        <v>2061</v>
      </c>
      <c r="G16" s="51">
        <v>2.7000000000000001E-3</v>
      </c>
      <c r="H16" s="52">
        <v>1.2999999999999999E-3</v>
      </c>
    </row>
    <row r="17" spans="1:8" x14ac:dyDescent="0.25">
      <c r="A17" s="48"/>
      <c r="B17" s="49"/>
      <c r="C17" s="49"/>
      <c r="D17" s="49" t="s">
        <v>48</v>
      </c>
      <c r="E17" s="49">
        <v>472</v>
      </c>
      <c r="F17" s="50">
        <v>1416</v>
      </c>
      <c r="G17" s="51">
        <v>1.8E-3</v>
      </c>
      <c r="H17" s="52">
        <v>8.9999999999999998E-4</v>
      </c>
    </row>
    <row r="18" spans="1:8" x14ac:dyDescent="0.25">
      <c r="A18" s="48"/>
      <c r="B18" s="49"/>
      <c r="C18" s="49" t="s">
        <v>46</v>
      </c>
      <c r="D18" s="49" t="s">
        <v>22</v>
      </c>
      <c r="E18" s="50">
        <v>60817</v>
      </c>
      <c r="F18" s="50">
        <v>180506</v>
      </c>
      <c r="G18" s="51">
        <v>0.23599999999999999</v>
      </c>
      <c r="H18" s="52">
        <v>0.11600000000000001</v>
      </c>
    </row>
    <row r="19" spans="1:8" x14ac:dyDescent="0.25">
      <c r="A19" s="48"/>
      <c r="B19" s="49"/>
      <c r="C19" s="49"/>
      <c r="D19" s="49" t="s">
        <v>24</v>
      </c>
      <c r="E19" s="49">
        <v>103</v>
      </c>
      <c r="F19" s="49">
        <v>309</v>
      </c>
      <c r="G19" s="51">
        <v>4.0000000000000002E-4</v>
      </c>
      <c r="H19" s="52">
        <v>2.0000000000000001E-4</v>
      </c>
    </row>
    <row r="20" spans="1:8" x14ac:dyDescent="0.25">
      <c r="A20" s="48"/>
      <c r="B20" s="49"/>
      <c r="C20" s="49"/>
      <c r="D20" s="49" t="s">
        <v>31</v>
      </c>
      <c r="E20" s="49">
        <v>27</v>
      </c>
      <c r="F20" s="49">
        <v>81</v>
      </c>
      <c r="G20" s="51">
        <v>1E-4</v>
      </c>
      <c r="H20" s="52">
        <v>1E-4</v>
      </c>
    </row>
    <row r="21" spans="1:8" x14ac:dyDescent="0.25">
      <c r="A21" s="48"/>
      <c r="B21" s="49"/>
      <c r="C21" s="49"/>
      <c r="D21" s="49" t="s">
        <v>27</v>
      </c>
      <c r="E21" s="49">
        <v>162</v>
      </c>
      <c r="F21" s="49">
        <v>456</v>
      </c>
      <c r="G21" s="51">
        <v>5.9999999999999995E-4</v>
      </c>
      <c r="H21" s="52">
        <v>2.9999999999999997E-4</v>
      </c>
    </row>
    <row r="22" spans="1:8" x14ac:dyDescent="0.25">
      <c r="A22" s="48"/>
      <c r="B22" s="49"/>
      <c r="C22" s="49"/>
      <c r="D22" s="49" t="s">
        <v>19</v>
      </c>
      <c r="E22" s="50">
        <v>157914</v>
      </c>
      <c r="F22" s="50">
        <v>477612</v>
      </c>
      <c r="G22" s="51">
        <v>0.624</v>
      </c>
      <c r="H22" s="52">
        <v>0.30599999999999999</v>
      </c>
    </row>
    <row r="23" spans="1:8" x14ac:dyDescent="0.25">
      <c r="A23" s="48"/>
      <c r="B23" s="49"/>
      <c r="C23" s="49" t="s">
        <v>45</v>
      </c>
      <c r="D23" s="49" t="s">
        <v>22</v>
      </c>
      <c r="E23" s="50">
        <v>12206</v>
      </c>
      <c r="F23" s="50">
        <v>35553</v>
      </c>
      <c r="G23" s="51">
        <v>4.6399999999999997E-2</v>
      </c>
      <c r="H23" s="52">
        <v>2.2800000000000001E-2</v>
      </c>
    </row>
    <row r="24" spans="1:8" x14ac:dyDescent="0.25">
      <c r="A24" s="48"/>
      <c r="B24" s="49"/>
      <c r="C24" s="49"/>
      <c r="D24" s="49" t="s">
        <v>24</v>
      </c>
      <c r="E24" s="49">
        <v>408</v>
      </c>
      <c r="F24" s="50">
        <v>1224</v>
      </c>
      <c r="G24" s="51">
        <v>1.6000000000000001E-3</v>
      </c>
      <c r="H24" s="52">
        <v>8.0000000000000004E-4</v>
      </c>
    </row>
    <row r="25" spans="1:8" x14ac:dyDescent="0.25">
      <c r="A25" s="48"/>
      <c r="B25" s="49"/>
      <c r="C25" s="49"/>
      <c r="D25" s="49" t="s">
        <v>31</v>
      </c>
      <c r="E25" s="49">
        <v>0</v>
      </c>
      <c r="F25" s="49">
        <v>0</v>
      </c>
      <c r="G25" s="51">
        <v>0</v>
      </c>
      <c r="H25" s="52">
        <v>0</v>
      </c>
    </row>
    <row r="26" spans="1:8" x14ac:dyDescent="0.25">
      <c r="A26" s="48"/>
      <c r="B26" s="49"/>
      <c r="C26" s="49"/>
      <c r="D26" s="49" t="s">
        <v>27</v>
      </c>
      <c r="E26" s="50">
        <v>1006</v>
      </c>
      <c r="F26" s="50">
        <v>3018</v>
      </c>
      <c r="G26" s="51">
        <v>3.8999999999999998E-3</v>
      </c>
      <c r="H26" s="52">
        <v>1.9E-3</v>
      </c>
    </row>
    <row r="27" spans="1:8" x14ac:dyDescent="0.25">
      <c r="A27" s="48"/>
      <c r="B27" s="49"/>
      <c r="C27" s="49"/>
      <c r="D27" s="49" t="s">
        <v>17</v>
      </c>
      <c r="E27" s="49">
        <v>8</v>
      </c>
      <c r="F27" s="49">
        <v>24</v>
      </c>
      <c r="G27" s="51">
        <v>0</v>
      </c>
      <c r="H27" s="52">
        <v>0</v>
      </c>
    </row>
    <row r="28" spans="1:8" x14ac:dyDescent="0.25">
      <c r="A28" s="48"/>
      <c r="B28" s="49"/>
      <c r="C28" s="49"/>
      <c r="D28" s="49" t="s">
        <v>28</v>
      </c>
      <c r="E28" s="49">
        <v>52</v>
      </c>
      <c r="F28" s="49">
        <v>156</v>
      </c>
      <c r="G28" s="51">
        <v>2.0000000000000001E-4</v>
      </c>
      <c r="H28" s="52">
        <v>1E-4</v>
      </c>
    </row>
    <row r="29" spans="1:8" x14ac:dyDescent="0.25">
      <c r="A29" s="48"/>
      <c r="B29" s="49"/>
      <c r="C29" s="49"/>
      <c r="D29" s="49" t="s">
        <v>19</v>
      </c>
      <c r="E29" s="50">
        <v>1446</v>
      </c>
      <c r="F29" s="50">
        <v>4328</v>
      </c>
      <c r="G29" s="51">
        <v>5.7000000000000002E-3</v>
      </c>
      <c r="H29" s="52">
        <v>2.8E-3</v>
      </c>
    </row>
    <row r="30" spans="1:8" x14ac:dyDescent="0.25">
      <c r="A30" s="48"/>
      <c r="B30" s="49"/>
      <c r="C30" s="49"/>
      <c r="D30" s="49" t="s">
        <v>29</v>
      </c>
      <c r="E30" s="49">
        <v>106</v>
      </c>
      <c r="F30" s="49">
        <v>248</v>
      </c>
      <c r="G30" s="51">
        <v>2.9999999999999997E-4</v>
      </c>
      <c r="H30" s="52">
        <v>2.0000000000000001E-4</v>
      </c>
    </row>
    <row r="31" spans="1:8" x14ac:dyDescent="0.25">
      <c r="A31" s="48"/>
      <c r="B31" s="49"/>
      <c r="C31" s="49" t="s">
        <v>32</v>
      </c>
      <c r="D31" s="49" t="s">
        <v>22</v>
      </c>
      <c r="E31" s="49">
        <v>419</v>
      </c>
      <c r="F31" s="50">
        <v>1237</v>
      </c>
      <c r="G31" s="51">
        <v>1.6000000000000001E-3</v>
      </c>
      <c r="H31" s="52">
        <v>8.0000000000000004E-4</v>
      </c>
    </row>
    <row r="32" spans="1:8" x14ac:dyDescent="0.25">
      <c r="A32" s="48"/>
      <c r="B32" s="49"/>
      <c r="C32" s="49"/>
      <c r="D32" s="49" t="s">
        <v>35</v>
      </c>
      <c r="E32" s="49">
        <v>99</v>
      </c>
      <c r="F32" s="49">
        <v>594</v>
      </c>
      <c r="G32" s="51">
        <v>8.0000000000000004E-4</v>
      </c>
      <c r="H32" s="52">
        <v>4.0000000000000002E-4</v>
      </c>
    </row>
    <row r="33" spans="1:8" x14ac:dyDescent="0.25">
      <c r="A33" s="48"/>
      <c r="B33" s="49"/>
      <c r="C33" s="49"/>
      <c r="D33" s="49" t="s">
        <v>27</v>
      </c>
      <c r="E33" s="49">
        <v>31</v>
      </c>
      <c r="F33" s="49">
        <v>31</v>
      </c>
      <c r="G33" s="51">
        <v>0</v>
      </c>
      <c r="H33" s="52">
        <v>0</v>
      </c>
    </row>
    <row r="34" spans="1:8" x14ac:dyDescent="0.25">
      <c r="A34" s="48"/>
      <c r="B34" s="49"/>
      <c r="C34" s="49"/>
      <c r="D34" s="49" t="s">
        <v>19</v>
      </c>
      <c r="E34" s="50">
        <v>1354</v>
      </c>
      <c r="F34" s="50">
        <v>3868</v>
      </c>
      <c r="G34" s="51">
        <v>5.1000000000000004E-3</v>
      </c>
      <c r="H34" s="52">
        <v>2.5000000000000001E-3</v>
      </c>
    </row>
    <row r="35" spans="1:8" x14ac:dyDescent="0.25">
      <c r="A35" s="48"/>
      <c r="B35" s="49"/>
      <c r="C35" s="49" t="s">
        <v>25</v>
      </c>
      <c r="D35" s="49" t="s">
        <v>22</v>
      </c>
      <c r="E35" s="49">
        <v>776</v>
      </c>
      <c r="F35" s="50">
        <v>2305</v>
      </c>
      <c r="G35" s="51">
        <v>3.0000000000000001E-3</v>
      </c>
      <c r="H35" s="52">
        <v>1.5E-3</v>
      </c>
    </row>
    <row r="36" spans="1:8" x14ac:dyDescent="0.25">
      <c r="A36" s="48"/>
      <c r="B36" s="49"/>
      <c r="C36" s="49"/>
      <c r="D36" s="49" t="s">
        <v>24</v>
      </c>
      <c r="E36" s="49">
        <v>2</v>
      </c>
      <c r="F36" s="49">
        <v>6</v>
      </c>
      <c r="G36" s="51">
        <v>0</v>
      </c>
      <c r="H36" s="52">
        <v>0</v>
      </c>
    </row>
    <row r="37" spans="1:8" x14ac:dyDescent="0.25">
      <c r="A37" s="48"/>
      <c r="B37" s="49"/>
      <c r="C37" s="49"/>
      <c r="D37" s="49" t="s">
        <v>27</v>
      </c>
      <c r="E37" s="49">
        <v>113</v>
      </c>
      <c r="F37" s="49">
        <v>339</v>
      </c>
      <c r="G37" s="51">
        <v>4.0000000000000002E-4</v>
      </c>
      <c r="H37" s="52">
        <v>2.0000000000000001E-4</v>
      </c>
    </row>
    <row r="38" spans="1:8" x14ac:dyDescent="0.25">
      <c r="A38" s="48"/>
      <c r="B38" s="49"/>
      <c r="C38" s="49"/>
      <c r="D38" s="49" t="s">
        <v>29</v>
      </c>
      <c r="E38" s="49">
        <v>40</v>
      </c>
      <c r="F38" s="49">
        <v>120</v>
      </c>
      <c r="G38" s="51">
        <v>2.0000000000000001E-4</v>
      </c>
      <c r="H38" s="52">
        <v>1E-4</v>
      </c>
    </row>
    <row r="39" spans="1:8" x14ac:dyDescent="0.25">
      <c r="A39" s="48"/>
      <c r="B39" s="49"/>
      <c r="C39" s="49" t="s">
        <v>26</v>
      </c>
      <c r="D39" s="49" t="s">
        <v>22</v>
      </c>
      <c r="E39" s="49">
        <v>972</v>
      </c>
      <c r="F39" s="50">
        <v>2942</v>
      </c>
      <c r="G39" s="51">
        <v>3.8E-3</v>
      </c>
      <c r="H39" s="52">
        <v>1.9E-3</v>
      </c>
    </row>
    <row r="40" spans="1:8" x14ac:dyDescent="0.25">
      <c r="A40" s="48"/>
      <c r="B40" s="49" t="s">
        <v>20</v>
      </c>
      <c r="C40" s="49"/>
      <c r="D40" s="49"/>
      <c r="E40" s="50">
        <v>255134</v>
      </c>
      <c r="F40" s="50">
        <v>765613</v>
      </c>
      <c r="G40" s="53">
        <v>1</v>
      </c>
      <c r="H40" s="52">
        <v>0.49099999999999999</v>
      </c>
    </row>
    <row r="41" spans="1:8" x14ac:dyDescent="0.25">
      <c r="A41" s="48"/>
      <c r="B41" s="49" t="s">
        <v>21</v>
      </c>
      <c r="C41" s="49" t="s">
        <v>16</v>
      </c>
      <c r="D41" s="49" t="s">
        <v>22</v>
      </c>
      <c r="E41" s="50">
        <v>268456</v>
      </c>
      <c r="F41" s="50">
        <v>793221</v>
      </c>
      <c r="G41" s="49"/>
      <c r="H41" s="52">
        <v>0.50900000000000001</v>
      </c>
    </row>
    <row r="42" spans="1:8" ht="13.8" thickBot="1" x14ac:dyDescent="0.3">
      <c r="A42" s="54"/>
      <c r="B42" s="55" t="s">
        <v>23</v>
      </c>
      <c r="C42" s="55"/>
      <c r="D42" s="55"/>
      <c r="E42" s="56">
        <v>523590</v>
      </c>
      <c r="F42" s="56">
        <v>1558834</v>
      </c>
      <c r="G42" s="55"/>
      <c r="H42" s="57">
        <v>1</v>
      </c>
    </row>
    <row r="44" spans="1:8" x14ac:dyDescent="0.25">
      <c r="A44" s="58" t="s">
        <v>33</v>
      </c>
    </row>
  </sheetData>
  <mergeCells count="1">
    <mergeCell ref="E5:E7"/>
  </mergeCells>
  <hyperlinks>
    <hyperlink ref="R1" location="'Table of Contents'!A1" display="Return to Table of Contents" xr:uid="{E6160C45-C2EB-4EA9-BBA2-1C8D872DDE2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37"/>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36</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3452</v>
      </c>
      <c r="F8" s="50">
        <v>10261</v>
      </c>
      <c r="G8" s="51">
        <v>6.8900000000000003E-2</v>
      </c>
      <c r="H8" s="52">
        <v>2.0999999999999999E-3</v>
      </c>
    </row>
    <row r="9" spans="1:18" x14ac:dyDescent="0.25">
      <c r="A9" s="48"/>
      <c r="B9" s="49"/>
      <c r="C9" s="49"/>
      <c r="D9" s="49" t="s">
        <v>35</v>
      </c>
      <c r="E9" s="49">
        <v>37</v>
      </c>
      <c r="F9" s="49">
        <v>111</v>
      </c>
      <c r="G9" s="51">
        <v>6.9999999999999999E-4</v>
      </c>
      <c r="H9" s="52">
        <v>0</v>
      </c>
    </row>
    <row r="10" spans="1:18" x14ac:dyDescent="0.25">
      <c r="A10" s="48"/>
      <c r="B10" s="49"/>
      <c r="C10" s="49"/>
      <c r="D10" s="49" t="s">
        <v>31</v>
      </c>
      <c r="E10" s="49">
        <v>452</v>
      </c>
      <c r="F10" s="50">
        <v>1490</v>
      </c>
      <c r="G10" s="51">
        <v>0.01</v>
      </c>
      <c r="H10" s="52">
        <v>2.9999999999999997E-4</v>
      </c>
    </row>
    <row r="11" spans="1:18" x14ac:dyDescent="0.25">
      <c r="A11" s="48"/>
      <c r="B11" s="49"/>
      <c r="C11" s="49"/>
      <c r="D11" s="49" t="s">
        <v>30</v>
      </c>
      <c r="E11" s="49">
        <v>912</v>
      </c>
      <c r="F11" s="50">
        <v>2736</v>
      </c>
      <c r="G11" s="51">
        <v>1.84E-2</v>
      </c>
      <c r="H11" s="52">
        <v>5.9999999999999995E-4</v>
      </c>
    </row>
    <row r="12" spans="1:18" x14ac:dyDescent="0.25">
      <c r="A12" s="48"/>
      <c r="B12" s="49"/>
      <c r="C12" s="49"/>
      <c r="D12" s="49" t="s">
        <v>27</v>
      </c>
      <c r="E12" s="50">
        <v>16787</v>
      </c>
      <c r="F12" s="50">
        <v>49077</v>
      </c>
      <c r="G12" s="51">
        <v>0.32900000000000001</v>
      </c>
      <c r="H12" s="52">
        <v>1.0200000000000001E-2</v>
      </c>
    </row>
    <row r="13" spans="1:18" x14ac:dyDescent="0.25">
      <c r="A13" s="48"/>
      <c r="B13" s="49"/>
      <c r="C13" s="49"/>
      <c r="D13" s="49" t="s">
        <v>17</v>
      </c>
      <c r="E13" s="49">
        <v>765</v>
      </c>
      <c r="F13" s="50">
        <v>2243</v>
      </c>
      <c r="G13" s="51">
        <v>1.5100000000000001E-2</v>
      </c>
      <c r="H13" s="52">
        <v>5.0000000000000001E-4</v>
      </c>
    </row>
    <row r="14" spans="1:18" x14ac:dyDescent="0.25">
      <c r="A14" s="48"/>
      <c r="B14" s="49"/>
      <c r="C14" s="49"/>
      <c r="D14" s="49" t="s">
        <v>28</v>
      </c>
      <c r="E14" s="50">
        <v>2407</v>
      </c>
      <c r="F14" s="50">
        <v>7315</v>
      </c>
      <c r="G14" s="51">
        <v>4.9099999999999998E-2</v>
      </c>
      <c r="H14" s="52">
        <v>1.5E-3</v>
      </c>
    </row>
    <row r="15" spans="1:18" x14ac:dyDescent="0.25">
      <c r="A15" s="48"/>
      <c r="B15" s="49"/>
      <c r="C15" s="49"/>
      <c r="D15" s="49" t="s">
        <v>19</v>
      </c>
      <c r="E15" s="49">
        <v>310</v>
      </c>
      <c r="F15" s="49">
        <v>952</v>
      </c>
      <c r="G15" s="51">
        <v>6.4000000000000003E-3</v>
      </c>
      <c r="H15" s="52">
        <v>2.0000000000000001E-4</v>
      </c>
    </row>
    <row r="16" spans="1:18" x14ac:dyDescent="0.25">
      <c r="A16" s="48"/>
      <c r="B16" s="49"/>
      <c r="C16" s="49"/>
      <c r="D16" s="49" t="s">
        <v>29</v>
      </c>
      <c r="E16" s="50">
        <v>1363</v>
      </c>
      <c r="F16" s="50">
        <v>4043</v>
      </c>
      <c r="G16" s="51">
        <v>2.7099999999999999E-2</v>
      </c>
      <c r="H16" s="52">
        <v>8.0000000000000004E-4</v>
      </c>
    </row>
    <row r="17" spans="1:8" x14ac:dyDescent="0.25">
      <c r="A17" s="48"/>
      <c r="B17" s="49"/>
      <c r="C17" s="49" t="s">
        <v>18</v>
      </c>
      <c r="D17" s="49" t="s">
        <v>22</v>
      </c>
      <c r="E17" s="50">
        <v>2162</v>
      </c>
      <c r="F17" s="50">
        <v>6367</v>
      </c>
      <c r="G17" s="51">
        <v>4.2700000000000002E-2</v>
      </c>
      <c r="H17" s="52">
        <v>1.2999999999999999E-3</v>
      </c>
    </row>
    <row r="18" spans="1:8" x14ac:dyDescent="0.25">
      <c r="A18" s="48"/>
      <c r="B18" s="49"/>
      <c r="C18" s="49"/>
      <c r="D18" s="49" t="s">
        <v>27</v>
      </c>
      <c r="E18" s="49">
        <v>259</v>
      </c>
      <c r="F18" s="49">
        <v>777</v>
      </c>
      <c r="G18" s="51">
        <v>5.1999999999999998E-3</v>
      </c>
      <c r="H18" s="52">
        <v>2.0000000000000001E-4</v>
      </c>
    </row>
    <row r="19" spans="1:8" x14ac:dyDescent="0.25">
      <c r="A19" s="48"/>
      <c r="B19" s="49"/>
      <c r="C19" s="49"/>
      <c r="D19" s="49" t="s">
        <v>19</v>
      </c>
      <c r="E19" s="50">
        <v>12852</v>
      </c>
      <c r="F19" s="50">
        <v>37297</v>
      </c>
      <c r="G19" s="51">
        <v>0.25</v>
      </c>
      <c r="H19" s="52">
        <v>7.7000000000000002E-3</v>
      </c>
    </row>
    <row r="20" spans="1:8" x14ac:dyDescent="0.25">
      <c r="A20" s="48"/>
      <c r="B20" s="49"/>
      <c r="C20" s="49" t="s">
        <v>32</v>
      </c>
      <c r="D20" s="49" t="s">
        <v>22</v>
      </c>
      <c r="E20" s="49">
        <v>413</v>
      </c>
      <c r="F20" s="50">
        <v>1195</v>
      </c>
      <c r="G20" s="51">
        <v>8.0000000000000002E-3</v>
      </c>
      <c r="H20" s="52">
        <v>2.0000000000000001E-4</v>
      </c>
    </row>
    <row r="21" spans="1:8" x14ac:dyDescent="0.25">
      <c r="A21" s="48"/>
      <c r="B21" s="49"/>
      <c r="C21" s="49"/>
      <c r="D21" s="49" t="s">
        <v>19</v>
      </c>
      <c r="E21" s="49">
        <v>192</v>
      </c>
      <c r="F21" s="49">
        <v>507</v>
      </c>
      <c r="G21" s="51">
        <v>3.3999999999999998E-3</v>
      </c>
      <c r="H21" s="52">
        <v>1E-4</v>
      </c>
    </row>
    <row r="22" spans="1:8" x14ac:dyDescent="0.25">
      <c r="A22" s="48"/>
      <c r="B22" s="49"/>
      <c r="C22" s="49" t="s">
        <v>25</v>
      </c>
      <c r="D22" s="49" t="s">
        <v>22</v>
      </c>
      <c r="E22" s="49">
        <v>672</v>
      </c>
      <c r="F22" s="50">
        <v>2109</v>
      </c>
      <c r="G22" s="51">
        <v>1.4200000000000001E-2</v>
      </c>
      <c r="H22" s="52">
        <v>4.0000000000000002E-4</v>
      </c>
    </row>
    <row r="23" spans="1:8" x14ac:dyDescent="0.25">
      <c r="A23" s="48"/>
      <c r="B23" s="49"/>
      <c r="C23" s="49"/>
      <c r="D23" s="49" t="s">
        <v>24</v>
      </c>
      <c r="E23" s="49">
        <v>77</v>
      </c>
      <c r="F23" s="49">
        <v>237</v>
      </c>
      <c r="G23" s="51">
        <v>1.6000000000000001E-3</v>
      </c>
      <c r="H23" s="52">
        <v>0</v>
      </c>
    </row>
    <row r="24" spans="1:8" x14ac:dyDescent="0.25">
      <c r="A24" s="48"/>
      <c r="B24" s="49"/>
      <c r="C24" s="49"/>
      <c r="D24" s="49" t="s">
        <v>31</v>
      </c>
      <c r="E24" s="49">
        <v>30</v>
      </c>
      <c r="F24" s="49">
        <v>178</v>
      </c>
      <c r="G24" s="51">
        <v>1.1999999999999999E-3</v>
      </c>
      <c r="H24" s="52">
        <v>0</v>
      </c>
    </row>
    <row r="25" spans="1:8" x14ac:dyDescent="0.25">
      <c r="A25" s="48"/>
      <c r="B25" s="49"/>
      <c r="C25" s="49"/>
      <c r="D25" s="49" t="s">
        <v>27</v>
      </c>
      <c r="E25" s="50">
        <v>1203</v>
      </c>
      <c r="F25" s="50">
        <v>3735</v>
      </c>
      <c r="G25" s="51">
        <v>2.5100000000000001E-2</v>
      </c>
      <c r="H25" s="52">
        <v>8.0000000000000004E-4</v>
      </c>
    </row>
    <row r="26" spans="1:8" x14ac:dyDescent="0.25">
      <c r="A26" s="48"/>
      <c r="B26" s="49"/>
      <c r="C26" s="49"/>
      <c r="D26" s="49" t="s">
        <v>17</v>
      </c>
      <c r="E26" s="49">
        <v>6</v>
      </c>
      <c r="F26" s="49">
        <v>18</v>
      </c>
      <c r="G26" s="51">
        <v>1E-4</v>
      </c>
      <c r="H26" s="52">
        <v>0</v>
      </c>
    </row>
    <row r="27" spans="1:8" x14ac:dyDescent="0.25">
      <c r="A27" s="48"/>
      <c r="B27" s="49"/>
      <c r="C27" s="49"/>
      <c r="D27" s="49" t="s">
        <v>28</v>
      </c>
      <c r="E27" s="49">
        <v>140</v>
      </c>
      <c r="F27" s="49">
        <v>420</v>
      </c>
      <c r="G27" s="51">
        <v>2.8E-3</v>
      </c>
      <c r="H27" s="52">
        <v>1E-4</v>
      </c>
    </row>
    <row r="28" spans="1:8" x14ac:dyDescent="0.25">
      <c r="A28" s="48"/>
      <c r="B28" s="49"/>
      <c r="C28" s="49"/>
      <c r="D28" s="49" t="s">
        <v>19</v>
      </c>
      <c r="E28" s="50">
        <v>2299</v>
      </c>
      <c r="F28" s="50">
        <v>7399</v>
      </c>
      <c r="G28" s="51">
        <v>4.9700000000000001E-2</v>
      </c>
      <c r="H28" s="52">
        <v>1.5E-3</v>
      </c>
    </row>
    <row r="29" spans="1:8" x14ac:dyDescent="0.25">
      <c r="A29" s="48"/>
      <c r="B29" s="49"/>
      <c r="C29" s="49"/>
      <c r="D29" s="49" t="s">
        <v>29</v>
      </c>
      <c r="E29" s="49">
        <v>201</v>
      </c>
      <c r="F29" s="49">
        <v>630</v>
      </c>
      <c r="G29" s="51">
        <v>4.1999999999999997E-3</v>
      </c>
      <c r="H29" s="52">
        <v>1E-4</v>
      </c>
    </row>
    <row r="30" spans="1:8" x14ac:dyDescent="0.25">
      <c r="A30" s="48"/>
      <c r="B30" s="49"/>
      <c r="C30" s="49" t="s">
        <v>26</v>
      </c>
      <c r="D30" s="49" t="s">
        <v>22</v>
      </c>
      <c r="E30" s="49">
        <v>70</v>
      </c>
      <c r="F30" s="49">
        <v>210</v>
      </c>
      <c r="G30" s="51">
        <v>1.4E-3</v>
      </c>
      <c r="H30" s="52">
        <v>0</v>
      </c>
    </row>
    <row r="31" spans="1:8" x14ac:dyDescent="0.25">
      <c r="A31" s="48"/>
      <c r="B31" s="49"/>
      <c r="C31" s="49"/>
      <c r="D31" s="49" t="s">
        <v>27</v>
      </c>
      <c r="E31" s="49">
        <v>401</v>
      </c>
      <c r="F31" s="50">
        <v>1145</v>
      </c>
      <c r="G31" s="51">
        <v>7.7000000000000002E-3</v>
      </c>
      <c r="H31" s="52">
        <v>2.0000000000000001E-4</v>
      </c>
    </row>
    <row r="32" spans="1:8" x14ac:dyDescent="0.25">
      <c r="A32" s="48"/>
      <c r="B32" s="49"/>
      <c r="C32" s="49"/>
      <c r="D32" s="49" t="s">
        <v>19</v>
      </c>
      <c r="E32" s="50">
        <v>2882</v>
      </c>
      <c r="F32" s="50">
        <v>8535</v>
      </c>
      <c r="G32" s="51">
        <v>5.7299999999999997E-2</v>
      </c>
      <c r="H32" s="52">
        <v>1.8E-3</v>
      </c>
    </row>
    <row r="33" spans="1:8" x14ac:dyDescent="0.25">
      <c r="A33" s="48"/>
      <c r="B33" s="49" t="s">
        <v>20</v>
      </c>
      <c r="C33" s="49"/>
      <c r="D33" s="49"/>
      <c r="E33" s="50">
        <v>50344</v>
      </c>
      <c r="F33" s="50">
        <v>148987</v>
      </c>
      <c r="G33" s="53">
        <v>1</v>
      </c>
      <c r="H33" s="52">
        <v>3.09E-2</v>
      </c>
    </row>
    <row r="34" spans="1:8" x14ac:dyDescent="0.25">
      <c r="A34" s="48"/>
      <c r="B34" s="49" t="s">
        <v>21</v>
      </c>
      <c r="C34" s="49" t="s">
        <v>16</v>
      </c>
      <c r="D34" s="49" t="s">
        <v>22</v>
      </c>
      <c r="E34" s="50">
        <v>1618589</v>
      </c>
      <c r="F34" s="50">
        <v>4676200</v>
      </c>
      <c r="G34" s="49"/>
      <c r="H34" s="52">
        <v>0.96899999999999997</v>
      </c>
    </row>
    <row r="35" spans="1:8" ht="13.8" thickBot="1" x14ac:dyDescent="0.3">
      <c r="A35" s="54"/>
      <c r="B35" s="55" t="s">
        <v>23</v>
      </c>
      <c r="C35" s="55"/>
      <c r="D35" s="55"/>
      <c r="E35" s="56">
        <v>1668933</v>
      </c>
      <c r="F35" s="56">
        <v>4825187</v>
      </c>
      <c r="G35" s="55"/>
      <c r="H35" s="57">
        <v>1</v>
      </c>
    </row>
    <row r="37" spans="1:8" x14ac:dyDescent="0.25">
      <c r="A37" s="58" t="s">
        <v>33</v>
      </c>
    </row>
  </sheetData>
  <mergeCells count="1">
    <mergeCell ref="E5:E7"/>
  </mergeCells>
  <hyperlinks>
    <hyperlink ref="R1" location="'Table of Contents'!A1" display="Return to Table of Contents" xr:uid="{B2F4B0A4-02EF-4EBC-B5AF-3A23F829691C}"/>
  </hyperlinks>
  <pageMargins left="0.75" right="0.75" top="1" bottom="1" header="0.5" footer="0.5"/>
  <legacy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R45"/>
  <sheetViews>
    <sheetView workbookViewId="0"/>
  </sheetViews>
  <sheetFormatPr defaultColWidth="9.109375" defaultRowHeight="13.2" x14ac:dyDescent="0.25"/>
  <cols>
    <col min="1" max="1" width="18.5546875" style="6" bestFit="1" customWidth="1"/>
    <col min="2" max="2" width="12.5546875" style="6" bestFit="1" customWidth="1"/>
    <col min="3" max="3" width="25.21875" style="6" bestFit="1" customWidth="1"/>
    <col min="4" max="4" width="20.44140625" style="6" bestFit="1" customWidth="1"/>
    <col min="5" max="5" width="10.6640625" style="6" bestFit="1" customWidth="1"/>
    <col min="6" max="6" width="11.109375" style="6" bestFit="1" customWidth="1"/>
    <col min="7" max="8" width="7.21875" style="6" bestFit="1" customWidth="1"/>
    <col min="9" max="16384" width="9.109375" style="6"/>
  </cols>
  <sheetData>
    <row r="1" spans="1:18" s="38" customFormat="1" ht="13.8" x14ac:dyDescent="0.3">
      <c r="A1" s="45" t="s">
        <v>0</v>
      </c>
      <c r="B1" s="5"/>
      <c r="C1" s="5"/>
      <c r="D1" s="5"/>
      <c r="E1" s="5"/>
      <c r="F1" s="5"/>
      <c r="G1" s="5"/>
      <c r="H1" s="5"/>
      <c r="R1" s="130" t="s">
        <v>183</v>
      </c>
    </row>
    <row r="2" spans="1:18" s="38" customFormat="1" x14ac:dyDescent="0.25">
      <c r="A2" s="45" t="s">
        <v>1</v>
      </c>
      <c r="B2" s="5"/>
      <c r="C2" s="5"/>
      <c r="D2" s="5"/>
      <c r="E2" s="5"/>
      <c r="F2" s="5"/>
      <c r="G2" s="5"/>
      <c r="H2" s="5"/>
    </row>
    <row r="3" spans="1:18" s="38" customFormat="1" x14ac:dyDescent="0.25">
      <c r="A3" s="45" t="s">
        <v>128</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118</v>
      </c>
      <c r="D8" s="49" t="s">
        <v>19</v>
      </c>
      <c r="E8" s="49">
        <v>353</v>
      </c>
      <c r="F8" s="50">
        <v>1059</v>
      </c>
      <c r="G8" s="51">
        <v>8.9999999999999998E-4</v>
      </c>
      <c r="H8" s="52">
        <v>2.0000000000000001E-4</v>
      </c>
    </row>
    <row r="9" spans="1:18" x14ac:dyDescent="0.25">
      <c r="A9" s="48"/>
      <c r="B9" s="49"/>
      <c r="C9" s="49" t="s">
        <v>16</v>
      </c>
      <c r="D9" s="49" t="s">
        <v>24</v>
      </c>
      <c r="E9" s="50">
        <v>9413</v>
      </c>
      <c r="F9" s="50">
        <v>27084</v>
      </c>
      <c r="G9" s="51">
        <v>2.29E-2</v>
      </c>
      <c r="H9" s="52">
        <v>3.8E-3</v>
      </c>
    </row>
    <row r="10" spans="1:18" x14ac:dyDescent="0.25">
      <c r="A10" s="48"/>
      <c r="B10" s="49"/>
      <c r="C10" s="49"/>
      <c r="D10" s="49" t="s">
        <v>35</v>
      </c>
      <c r="E10" s="49">
        <v>401</v>
      </c>
      <c r="F10" s="50">
        <v>1065</v>
      </c>
      <c r="G10" s="51">
        <v>8.9999999999999998E-4</v>
      </c>
      <c r="H10" s="52">
        <v>2.0000000000000001E-4</v>
      </c>
    </row>
    <row r="11" spans="1:18" x14ac:dyDescent="0.25">
      <c r="A11" s="48"/>
      <c r="B11" s="49"/>
      <c r="C11" s="49"/>
      <c r="D11" s="49" t="s">
        <v>31</v>
      </c>
      <c r="E11" s="49">
        <v>711</v>
      </c>
      <c r="F11" s="50">
        <v>2545</v>
      </c>
      <c r="G11" s="51">
        <v>2.2000000000000001E-3</v>
      </c>
      <c r="H11" s="52">
        <v>4.0000000000000002E-4</v>
      </c>
    </row>
    <row r="12" spans="1:18" x14ac:dyDescent="0.25">
      <c r="A12" s="48"/>
      <c r="B12" s="49"/>
      <c r="C12" s="49"/>
      <c r="D12" s="49" t="s">
        <v>30</v>
      </c>
      <c r="E12" s="49">
        <v>406</v>
      </c>
      <c r="F12" s="50">
        <v>1218</v>
      </c>
      <c r="G12" s="51">
        <v>1E-3</v>
      </c>
      <c r="H12" s="52">
        <v>2.0000000000000001E-4</v>
      </c>
    </row>
    <row r="13" spans="1:18" x14ac:dyDescent="0.25">
      <c r="A13" s="48"/>
      <c r="B13" s="49"/>
      <c r="C13" s="49"/>
      <c r="D13" s="49" t="s">
        <v>27</v>
      </c>
      <c r="E13" s="50">
        <v>19584</v>
      </c>
      <c r="F13" s="50">
        <v>56732</v>
      </c>
      <c r="G13" s="51">
        <v>4.8000000000000001E-2</v>
      </c>
      <c r="H13" s="52">
        <v>8.0999999999999996E-3</v>
      </c>
    </row>
    <row r="14" spans="1:18" x14ac:dyDescent="0.25">
      <c r="A14" s="48"/>
      <c r="B14" s="49"/>
      <c r="C14" s="49"/>
      <c r="D14" s="49" t="s">
        <v>17</v>
      </c>
      <c r="E14" s="49">
        <v>112</v>
      </c>
      <c r="F14" s="49">
        <v>336</v>
      </c>
      <c r="G14" s="51">
        <v>2.9999999999999997E-4</v>
      </c>
      <c r="H14" s="52">
        <v>0</v>
      </c>
    </row>
    <row r="15" spans="1:18" x14ac:dyDescent="0.25">
      <c r="A15" s="48"/>
      <c r="B15" s="49"/>
      <c r="C15" s="49"/>
      <c r="D15" s="49" t="s">
        <v>28</v>
      </c>
      <c r="E15" s="50">
        <v>2516</v>
      </c>
      <c r="F15" s="50">
        <v>7926</v>
      </c>
      <c r="G15" s="51">
        <v>6.7000000000000002E-3</v>
      </c>
      <c r="H15" s="52">
        <v>1.1000000000000001E-3</v>
      </c>
    </row>
    <row r="16" spans="1:18" x14ac:dyDescent="0.25">
      <c r="A16" s="48"/>
      <c r="B16" s="49"/>
      <c r="C16" s="49"/>
      <c r="D16" s="49" t="s">
        <v>19</v>
      </c>
      <c r="E16" s="49">
        <v>31</v>
      </c>
      <c r="F16" s="49">
        <v>93</v>
      </c>
      <c r="G16" s="51">
        <v>1E-4</v>
      </c>
      <c r="H16" s="52">
        <v>0</v>
      </c>
    </row>
    <row r="17" spans="1:8" x14ac:dyDescent="0.25">
      <c r="A17" s="48"/>
      <c r="B17" s="49"/>
      <c r="C17" s="49"/>
      <c r="D17" s="49" t="s">
        <v>29</v>
      </c>
      <c r="E17" s="49">
        <v>369</v>
      </c>
      <c r="F17" s="50">
        <v>1104</v>
      </c>
      <c r="G17" s="51">
        <v>8.9999999999999998E-4</v>
      </c>
      <c r="H17" s="52">
        <v>2.0000000000000001E-4</v>
      </c>
    </row>
    <row r="18" spans="1:8" x14ac:dyDescent="0.25">
      <c r="A18" s="48"/>
      <c r="B18" s="49"/>
      <c r="C18" s="49"/>
      <c r="D18" s="49" t="s">
        <v>48</v>
      </c>
      <c r="E18" s="50">
        <v>3874</v>
      </c>
      <c r="F18" s="50">
        <v>11227</v>
      </c>
      <c r="G18" s="51">
        <v>9.4999999999999998E-3</v>
      </c>
      <c r="H18" s="52">
        <v>1.6000000000000001E-3</v>
      </c>
    </row>
    <row r="19" spans="1:8" x14ac:dyDescent="0.25">
      <c r="A19" s="48"/>
      <c r="B19" s="49"/>
      <c r="C19" s="49" t="s">
        <v>46</v>
      </c>
      <c r="D19" s="49" t="s">
        <v>22</v>
      </c>
      <c r="E19" s="50">
        <v>95890</v>
      </c>
      <c r="F19" s="50">
        <v>280724</v>
      </c>
      <c r="G19" s="51">
        <v>0.23699999999999999</v>
      </c>
      <c r="H19" s="52">
        <v>3.9899999999999998E-2</v>
      </c>
    </row>
    <row r="20" spans="1:8" x14ac:dyDescent="0.25">
      <c r="A20" s="48"/>
      <c r="B20" s="49"/>
      <c r="C20" s="49"/>
      <c r="D20" s="49" t="s">
        <v>24</v>
      </c>
      <c r="E20" s="49">
        <v>16</v>
      </c>
      <c r="F20" s="49">
        <v>46</v>
      </c>
      <c r="G20" s="51">
        <v>0</v>
      </c>
      <c r="H20" s="52">
        <v>0</v>
      </c>
    </row>
    <row r="21" spans="1:8" x14ac:dyDescent="0.25">
      <c r="A21" s="48"/>
      <c r="B21" s="49"/>
      <c r="C21" s="49"/>
      <c r="D21" s="49" t="s">
        <v>27</v>
      </c>
      <c r="E21" s="49">
        <v>429</v>
      </c>
      <c r="F21" s="50">
        <v>1179</v>
      </c>
      <c r="G21" s="51">
        <v>1E-3</v>
      </c>
      <c r="H21" s="52">
        <v>2.0000000000000001E-4</v>
      </c>
    </row>
    <row r="22" spans="1:8" x14ac:dyDescent="0.25">
      <c r="A22" s="48"/>
      <c r="B22" s="49"/>
      <c r="C22" s="49"/>
      <c r="D22" s="49" t="s">
        <v>19</v>
      </c>
      <c r="E22" s="50">
        <v>201158</v>
      </c>
      <c r="F22" s="50">
        <v>601610</v>
      </c>
      <c r="G22" s="51">
        <v>0.50900000000000001</v>
      </c>
      <c r="H22" s="52">
        <v>8.5500000000000007E-2</v>
      </c>
    </row>
    <row r="23" spans="1:8" x14ac:dyDescent="0.25">
      <c r="A23" s="48"/>
      <c r="B23" s="49"/>
      <c r="C23" s="49"/>
      <c r="D23" s="49" t="s">
        <v>48</v>
      </c>
      <c r="E23" s="49">
        <v>68</v>
      </c>
      <c r="F23" s="49">
        <v>204</v>
      </c>
      <c r="G23" s="51">
        <v>2.0000000000000001E-4</v>
      </c>
      <c r="H23" s="52">
        <v>0</v>
      </c>
    </row>
    <row r="24" spans="1:8" x14ac:dyDescent="0.25">
      <c r="A24" s="48"/>
      <c r="B24" s="49"/>
      <c r="C24" s="49" t="s">
        <v>45</v>
      </c>
      <c r="D24" s="49" t="s">
        <v>22</v>
      </c>
      <c r="E24" s="50">
        <v>42481</v>
      </c>
      <c r="F24" s="50">
        <v>126262</v>
      </c>
      <c r="G24" s="51">
        <v>0.107</v>
      </c>
      <c r="H24" s="52">
        <v>1.7899999999999999E-2</v>
      </c>
    </row>
    <row r="25" spans="1:8" x14ac:dyDescent="0.25">
      <c r="A25" s="48"/>
      <c r="B25" s="49"/>
      <c r="C25" s="49"/>
      <c r="D25" s="49" t="s">
        <v>24</v>
      </c>
      <c r="E25" s="50">
        <v>1034</v>
      </c>
      <c r="F25" s="50">
        <v>3544</v>
      </c>
      <c r="G25" s="51">
        <v>3.0000000000000001E-3</v>
      </c>
      <c r="H25" s="52">
        <v>5.0000000000000001E-4</v>
      </c>
    </row>
    <row r="26" spans="1:8" x14ac:dyDescent="0.25">
      <c r="A26" s="48"/>
      <c r="B26" s="49"/>
      <c r="C26" s="49"/>
      <c r="D26" s="49" t="s">
        <v>31</v>
      </c>
      <c r="E26" s="49">
        <v>11</v>
      </c>
      <c r="F26" s="49">
        <v>33</v>
      </c>
      <c r="G26" s="51">
        <v>0</v>
      </c>
      <c r="H26" s="52">
        <v>0</v>
      </c>
    </row>
    <row r="27" spans="1:8" x14ac:dyDescent="0.25">
      <c r="A27" s="48"/>
      <c r="B27" s="49"/>
      <c r="C27" s="49"/>
      <c r="D27" s="49" t="s">
        <v>27</v>
      </c>
      <c r="E27" s="50">
        <v>3135</v>
      </c>
      <c r="F27" s="50">
        <v>9364</v>
      </c>
      <c r="G27" s="51">
        <v>7.9000000000000008E-3</v>
      </c>
      <c r="H27" s="52">
        <v>1.2999999999999999E-3</v>
      </c>
    </row>
    <row r="28" spans="1:8" x14ac:dyDescent="0.25">
      <c r="A28" s="48"/>
      <c r="B28" s="49"/>
      <c r="C28" s="49"/>
      <c r="D28" s="49" t="s">
        <v>17</v>
      </c>
      <c r="E28" s="49">
        <v>9</v>
      </c>
      <c r="F28" s="49">
        <v>27</v>
      </c>
      <c r="G28" s="51">
        <v>0</v>
      </c>
      <c r="H28" s="52">
        <v>0</v>
      </c>
    </row>
    <row r="29" spans="1:8" x14ac:dyDescent="0.25">
      <c r="A29" s="48"/>
      <c r="B29" s="49"/>
      <c r="C29" s="49"/>
      <c r="D29" s="49" t="s">
        <v>28</v>
      </c>
      <c r="E29" s="49">
        <v>83</v>
      </c>
      <c r="F29" s="49">
        <v>249</v>
      </c>
      <c r="G29" s="51">
        <v>2.0000000000000001E-4</v>
      </c>
      <c r="H29" s="52">
        <v>0</v>
      </c>
    </row>
    <row r="30" spans="1:8" x14ac:dyDescent="0.25">
      <c r="A30" s="48"/>
      <c r="B30" s="49"/>
      <c r="C30" s="49"/>
      <c r="D30" s="49" t="s">
        <v>19</v>
      </c>
      <c r="E30" s="50">
        <v>3274</v>
      </c>
      <c r="F30" s="50">
        <v>9231</v>
      </c>
      <c r="G30" s="51">
        <v>7.7999999999999996E-3</v>
      </c>
      <c r="H30" s="52">
        <v>1.2999999999999999E-3</v>
      </c>
    </row>
    <row r="31" spans="1:8" x14ac:dyDescent="0.25">
      <c r="A31" s="48"/>
      <c r="B31" s="49"/>
      <c r="C31" s="49" t="s">
        <v>32</v>
      </c>
      <c r="D31" s="49" t="s">
        <v>22</v>
      </c>
      <c r="E31" s="49">
        <v>388</v>
      </c>
      <c r="F31" s="50">
        <v>1246</v>
      </c>
      <c r="G31" s="51">
        <v>1.1000000000000001E-3</v>
      </c>
      <c r="H31" s="52">
        <v>2.0000000000000001E-4</v>
      </c>
    </row>
    <row r="32" spans="1:8" x14ac:dyDescent="0.25">
      <c r="A32" s="48"/>
      <c r="B32" s="49"/>
      <c r="C32" s="49"/>
      <c r="D32" s="49" t="s">
        <v>27</v>
      </c>
      <c r="E32" s="49">
        <v>71</v>
      </c>
      <c r="F32" s="49">
        <v>133</v>
      </c>
      <c r="G32" s="51">
        <v>1E-4</v>
      </c>
      <c r="H32" s="52">
        <v>0</v>
      </c>
    </row>
    <row r="33" spans="1:8" x14ac:dyDescent="0.25">
      <c r="A33" s="48"/>
      <c r="B33" s="49"/>
      <c r="C33" s="49"/>
      <c r="D33" s="49" t="s">
        <v>19</v>
      </c>
      <c r="E33" s="49">
        <v>828</v>
      </c>
      <c r="F33" s="50">
        <v>3540</v>
      </c>
      <c r="G33" s="51">
        <v>3.0000000000000001E-3</v>
      </c>
      <c r="H33" s="52">
        <v>5.0000000000000001E-4</v>
      </c>
    </row>
    <row r="34" spans="1:8" x14ac:dyDescent="0.25">
      <c r="A34" s="48"/>
      <c r="B34" s="49"/>
      <c r="C34" s="49" t="s">
        <v>25</v>
      </c>
      <c r="D34" s="49" t="s">
        <v>22</v>
      </c>
      <c r="E34" s="50">
        <v>8347</v>
      </c>
      <c r="F34" s="50">
        <v>26128</v>
      </c>
      <c r="G34" s="51">
        <v>2.2100000000000002E-2</v>
      </c>
      <c r="H34" s="52">
        <v>3.7000000000000002E-3</v>
      </c>
    </row>
    <row r="35" spans="1:8" x14ac:dyDescent="0.25">
      <c r="A35" s="48"/>
      <c r="B35" s="49"/>
      <c r="C35" s="49"/>
      <c r="D35" s="49" t="s">
        <v>24</v>
      </c>
      <c r="E35" s="49">
        <v>372</v>
      </c>
      <c r="F35" s="50">
        <v>1116</v>
      </c>
      <c r="G35" s="51">
        <v>8.9999999999999998E-4</v>
      </c>
      <c r="H35" s="52">
        <v>2.0000000000000001E-4</v>
      </c>
    </row>
    <row r="36" spans="1:8" x14ac:dyDescent="0.25">
      <c r="A36" s="48"/>
      <c r="B36" s="49"/>
      <c r="C36" s="49"/>
      <c r="D36" s="49" t="s">
        <v>27</v>
      </c>
      <c r="E36" s="49">
        <v>268</v>
      </c>
      <c r="F36" s="49">
        <v>823</v>
      </c>
      <c r="G36" s="51">
        <v>6.9999999999999999E-4</v>
      </c>
      <c r="H36" s="52">
        <v>1E-4</v>
      </c>
    </row>
    <row r="37" spans="1:8" x14ac:dyDescent="0.25">
      <c r="A37" s="48"/>
      <c r="B37" s="49"/>
      <c r="C37" s="49"/>
      <c r="D37" s="49" t="s">
        <v>28</v>
      </c>
      <c r="E37" s="49">
        <v>12</v>
      </c>
      <c r="F37" s="49">
        <v>36</v>
      </c>
      <c r="G37" s="51">
        <v>0</v>
      </c>
      <c r="H37" s="52">
        <v>0</v>
      </c>
    </row>
    <row r="38" spans="1:8" x14ac:dyDescent="0.25">
      <c r="A38" s="48"/>
      <c r="B38" s="49"/>
      <c r="C38" s="49"/>
      <c r="D38" s="49" t="s">
        <v>29</v>
      </c>
      <c r="E38" s="49">
        <v>4</v>
      </c>
      <c r="F38" s="49">
        <v>12</v>
      </c>
      <c r="G38" s="51">
        <v>0</v>
      </c>
      <c r="H38" s="52">
        <v>0</v>
      </c>
    </row>
    <row r="39" spans="1:8" x14ac:dyDescent="0.25">
      <c r="A39" s="48"/>
      <c r="B39" s="49"/>
      <c r="C39" s="49"/>
      <c r="D39" s="49" t="s">
        <v>48</v>
      </c>
      <c r="E39" s="49">
        <v>85</v>
      </c>
      <c r="F39" s="49">
        <v>205</v>
      </c>
      <c r="G39" s="51">
        <v>2.0000000000000001E-4</v>
      </c>
      <c r="H39" s="52">
        <v>0</v>
      </c>
    </row>
    <row r="40" spans="1:8" x14ac:dyDescent="0.25">
      <c r="A40" s="48"/>
      <c r="B40" s="49"/>
      <c r="C40" s="49" t="s">
        <v>26</v>
      </c>
      <c r="D40" s="49" t="s">
        <v>22</v>
      </c>
      <c r="E40" s="50">
        <v>2261</v>
      </c>
      <c r="F40" s="50">
        <v>6782</v>
      </c>
      <c r="G40" s="51">
        <v>5.7000000000000002E-3</v>
      </c>
      <c r="H40" s="52">
        <v>1E-3</v>
      </c>
    </row>
    <row r="41" spans="1:8" x14ac:dyDescent="0.25">
      <c r="A41" s="48"/>
      <c r="B41" s="49" t="s">
        <v>20</v>
      </c>
      <c r="C41" s="49"/>
      <c r="D41" s="49"/>
      <c r="E41" s="50">
        <v>397994</v>
      </c>
      <c r="F41" s="50">
        <v>1182883</v>
      </c>
      <c r="G41" s="53">
        <v>1</v>
      </c>
      <c r="H41" s="52">
        <v>0.16800000000000001</v>
      </c>
    </row>
    <row r="42" spans="1:8" x14ac:dyDescent="0.25">
      <c r="A42" s="48"/>
      <c r="B42" s="49" t="s">
        <v>21</v>
      </c>
      <c r="C42" s="49" t="s">
        <v>16</v>
      </c>
      <c r="D42" s="49" t="s">
        <v>22</v>
      </c>
      <c r="E42" s="50">
        <v>2039240</v>
      </c>
      <c r="F42" s="50">
        <v>5853566</v>
      </c>
      <c r="G42" s="49"/>
      <c r="H42" s="52">
        <v>0.83199999999999996</v>
      </c>
    </row>
    <row r="43" spans="1:8" ht="13.8" thickBot="1" x14ac:dyDescent="0.3">
      <c r="A43" s="54"/>
      <c r="B43" s="55" t="s">
        <v>23</v>
      </c>
      <c r="C43" s="55"/>
      <c r="D43" s="55"/>
      <c r="E43" s="56">
        <v>2437234</v>
      </c>
      <c r="F43" s="56">
        <v>7036449</v>
      </c>
      <c r="G43" s="55"/>
      <c r="H43" s="57">
        <v>1</v>
      </c>
    </row>
    <row r="45" spans="1:8" x14ac:dyDescent="0.25">
      <c r="A45" s="58" t="s">
        <v>33</v>
      </c>
    </row>
  </sheetData>
  <mergeCells count="1">
    <mergeCell ref="E5:E7"/>
  </mergeCells>
  <hyperlinks>
    <hyperlink ref="R1" location="'Table of Contents'!A1" display="Return to Table of Contents" xr:uid="{5BE1E10C-F3EB-475E-A7D6-9E224C10C42F}"/>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R47"/>
  <sheetViews>
    <sheetView workbookViewId="0"/>
  </sheetViews>
  <sheetFormatPr defaultColWidth="9.109375" defaultRowHeight="13.2" x14ac:dyDescent="0.25"/>
  <cols>
    <col min="1" max="1" width="18.5546875" style="6" bestFit="1" customWidth="1"/>
    <col min="2" max="2" width="12.5546875" style="6" bestFit="1" customWidth="1"/>
    <col min="3" max="3" width="25.21875" style="6" bestFit="1" customWidth="1"/>
    <col min="4" max="4" width="20.441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132</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118</v>
      </c>
      <c r="D8" s="49" t="s">
        <v>19</v>
      </c>
      <c r="E8" s="50">
        <v>1298</v>
      </c>
      <c r="F8" s="50">
        <v>3894</v>
      </c>
      <c r="G8" s="51">
        <v>2.8E-3</v>
      </c>
      <c r="H8" s="52">
        <v>5.9999999999999995E-4</v>
      </c>
    </row>
    <row r="9" spans="1:18" x14ac:dyDescent="0.25">
      <c r="A9" s="48"/>
      <c r="B9" s="49"/>
      <c r="C9" s="49" t="s">
        <v>16</v>
      </c>
      <c r="D9" s="49" t="s">
        <v>24</v>
      </c>
      <c r="E9" s="50">
        <v>11204</v>
      </c>
      <c r="F9" s="50">
        <v>32092</v>
      </c>
      <c r="G9" s="51">
        <v>2.2700000000000001E-2</v>
      </c>
      <c r="H9" s="52">
        <v>4.7999999999999996E-3</v>
      </c>
    </row>
    <row r="10" spans="1:18" x14ac:dyDescent="0.25">
      <c r="A10" s="48"/>
      <c r="B10" s="49"/>
      <c r="C10" s="49"/>
      <c r="D10" s="49" t="s">
        <v>35</v>
      </c>
      <c r="E10" s="49">
        <v>383</v>
      </c>
      <c r="F10" s="50">
        <v>1293</v>
      </c>
      <c r="G10" s="51">
        <v>8.9999999999999998E-4</v>
      </c>
      <c r="H10" s="52">
        <v>2.0000000000000001E-4</v>
      </c>
    </row>
    <row r="11" spans="1:18" x14ac:dyDescent="0.25">
      <c r="A11" s="48"/>
      <c r="B11" s="49"/>
      <c r="C11" s="49"/>
      <c r="D11" s="49" t="s">
        <v>31</v>
      </c>
      <c r="E11" s="50">
        <v>1743</v>
      </c>
      <c r="F11" s="50">
        <v>5563</v>
      </c>
      <c r="G11" s="51">
        <v>3.8999999999999998E-3</v>
      </c>
      <c r="H11" s="52">
        <v>8.0000000000000004E-4</v>
      </c>
    </row>
    <row r="12" spans="1:18" x14ac:dyDescent="0.25">
      <c r="A12" s="48"/>
      <c r="B12" s="49"/>
      <c r="C12" s="49"/>
      <c r="D12" s="49" t="s">
        <v>30</v>
      </c>
      <c r="E12" s="49">
        <v>493</v>
      </c>
      <c r="F12" s="50">
        <v>1463</v>
      </c>
      <c r="G12" s="51">
        <v>1E-3</v>
      </c>
      <c r="H12" s="52">
        <v>2.0000000000000001E-4</v>
      </c>
    </row>
    <row r="13" spans="1:18" x14ac:dyDescent="0.25">
      <c r="A13" s="48"/>
      <c r="B13" s="49"/>
      <c r="C13" s="49"/>
      <c r="D13" s="49" t="s">
        <v>27</v>
      </c>
      <c r="E13" s="50">
        <v>17747</v>
      </c>
      <c r="F13" s="50">
        <v>52870</v>
      </c>
      <c r="G13" s="51">
        <v>3.7400000000000003E-2</v>
      </c>
      <c r="H13" s="52">
        <v>7.9000000000000008E-3</v>
      </c>
    </row>
    <row r="14" spans="1:18" x14ac:dyDescent="0.25">
      <c r="A14" s="48"/>
      <c r="B14" s="49"/>
      <c r="C14" s="49"/>
      <c r="D14" s="49" t="s">
        <v>17</v>
      </c>
      <c r="E14" s="49">
        <v>229</v>
      </c>
      <c r="F14" s="49">
        <v>687</v>
      </c>
      <c r="G14" s="51">
        <v>5.0000000000000001E-4</v>
      </c>
      <c r="H14" s="52">
        <v>1E-4</v>
      </c>
    </row>
    <row r="15" spans="1:18" x14ac:dyDescent="0.25">
      <c r="A15" s="48"/>
      <c r="B15" s="49"/>
      <c r="C15" s="49"/>
      <c r="D15" s="49" t="s">
        <v>28</v>
      </c>
      <c r="E15" s="50">
        <v>2391</v>
      </c>
      <c r="F15" s="50">
        <v>7604</v>
      </c>
      <c r="G15" s="51">
        <v>5.4000000000000003E-3</v>
      </c>
      <c r="H15" s="52">
        <v>1.1000000000000001E-3</v>
      </c>
    </row>
    <row r="16" spans="1:18" x14ac:dyDescent="0.25">
      <c r="A16" s="48"/>
      <c r="B16" s="49"/>
      <c r="C16" s="49"/>
      <c r="D16" s="49" t="s">
        <v>19</v>
      </c>
      <c r="E16" s="49">
        <v>41</v>
      </c>
      <c r="F16" s="49">
        <v>123</v>
      </c>
      <c r="G16" s="51">
        <v>1E-4</v>
      </c>
      <c r="H16" s="52">
        <v>0</v>
      </c>
    </row>
    <row r="17" spans="1:8" x14ac:dyDescent="0.25">
      <c r="A17" s="48"/>
      <c r="B17" s="49"/>
      <c r="C17" s="49"/>
      <c r="D17" s="49" t="s">
        <v>29</v>
      </c>
      <c r="E17" s="49">
        <v>430</v>
      </c>
      <c r="F17" s="50">
        <v>1275</v>
      </c>
      <c r="G17" s="51">
        <v>8.9999999999999998E-4</v>
      </c>
      <c r="H17" s="52">
        <v>2.0000000000000001E-4</v>
      </c>
    </row>
    <row r="18" spans="1:8" x14ac:dyDescent="0.25">
      <c r="A18" s="48"/>
      <c r="B18" s="49"/>
      <c r="C18" s="49"/>
      <c r="D18" s="49" t="s">
        <v>48</v>
      </c>
      <c r="E18" s="50">
        <v>3712</v>
      </c>
      <c r="F18" s="50">
        <v>10743</v>
      </c>
      <c r="G18" s="51">
        <v>7.6E-3</v>
      </c>
      <c r="H18" s="52">
        <v>1.6000000000000001E-3</v>
      </c>
    </row>
    <row r="19" spans="1:8" x14ac:dyDescent="0.25">
      <c r="A19" s="48"/>
      <c r="B19" s="49"/>
      <c r="C19" s="49" t="s">
        <v>46</v>
      </c>
      <c r="D19" s="49" t="s">
        <v>22</v>
      </c>
      <c r="E19" s="50">
        <v>108739</v>
      </c>
      <c r="F19" s="50">
        <v>322097</v>
      </c>
      <c r="G19" s="51">
        <v>0.22800000000000001</v>
      </c>
      <c r="H19" s="52">
        <v>4.8300000000000003E-2</v>
      </c>
    </row>
    <row r="20" spans="1:8" x14ac:dyDescent="0.25">
      <c r="A20" s="48"/>
      <c r="B20" s="49"/>
      <c r="C20" s="49"/>
      <c r="D20" s="49" t="s">
        <v>24</v>
      </c>
      <c r="E20" s="49">
        <v>28</v>
      </c>
      <c r="F20" s="49">
        <v>84</v>
      </c>
      <c r="G20" s="51">
        <v>1E-4</v>
      </c>
      <c r="H20" s="52">
        <v>0</v>
      </c>
    </row>
    <row r="21" spans="1:8" x14ac:dyDescent="0.25">
      <c r="A21" s="48"/>
      <c r="B21" s="49"/>
      <c r="C21" s="49"/>
      <c r="D21" s="49" t="s">
        <v>27</v>
      </c>
      <c r="E21" s="49">
        <v>384</v>
      </c>
      <c r="F21" s="50">
        <v>1093</v>
      </c>
      <c r="G21" s="51">
        <v>8.0000000000000004E-4</v>
      </c>
      <c r="H21" s="52">
        <v>2.0000000000000001E-4</v>
      </c>
    </row>
    <row r="22" spans="1:8" x14ac:dyDescent="0.25">
      <c r="A22" s="48"/>
      <c r="B22" s="49"/>
      <c r="C22" s="49"/>
      <c r="D22" s="49" t="s">
        <v>19</v>
      </c>
      <c r="E22" s="50">
        <v>246051</v>
      </c>
      <c r="F22" s="50">
        <v>742380</v>
      </c>
      <c r="G22" s="51">
        <v>0.52500000000000002</v>
      </c>
      <c r="H22" s="52">
        <v>0.111</v>
      </c>
    </row>
    <row r="23" spans="1:8" x14ac:dyDescent="0.25">
      <c r="A23" s="48"/>
      <c r="B23" s="49"/>
      <c r="C23" s="49"/>
      <c r="D23" s="49" t="s">
        <v>48</v>
      </c>
      <c r="E23" s="49">
        <v>113</v>
      </c>
      <c r="F23" s="49">
        <v>366</v>
      </c>
      <c r="G23" s="51">
        <v>2.9999999999999997E-4</v>
      </c>
      <c r="H23" s="52">
        <v>1E-4</v>
      </c>
    </row>
    <row r="24" spans="1:8" x14ac:dyDescent="0.25">
      <c r="A24" s="48"/>
      <c r="B24" s="49"/>
      <c r="C24" s="49" t="s">
        <v>45</v>
      </c>
      <c r="D24" s="49" t="s">
        <v>22</v>
      </c>
      <c r="E24" s="50">
        <v>50633</v>
      </c>
      <c r="F24" s="50">
        <v>148469</v>
      </c>
      <c r="G24" s="51">
        <v>0.105</v>
      </c>
      <c r="H24" s="52">
        <v>2.23E-2</v>
      </c>
    </row>
    <row r="25" spans="1:8" x14ac:dyDescent="0.25">
      <c r="A25" s="48"/>
      <c r="B25" s="49"/>
      <c r="C25" s="49"/>
      <c r="D25" s="49" t="s">
        <v>24</v>
      </c>
      <c r="E25" s="50">
        <v>1159</v>
      </c>
      <c r="F25" s="50">
        <v>3854</v>
      </c>
      <c r="G25" s="51">
        <v>2.7000000000000001E-3</v>
      </c>
      <c r="H25" s="52">
        <v>5.9999999999999995E-4</v>
      </c>
    </row>
    <row r="26" spans="1:8" x14ac:dyDescent="0.25">
      <c r="A26" s="48"/>
      <c r="B26" s="49"/>
      <c r="C26" s="49"/>
      <c r="D26" s="49" t="s">
        <v>31</v>
      </c>
      <c r="E26" s="49">
        <v>14</v>
      </c>
      <c r="F26" s="49">
        <v>42</v>
      </c>
      <c r="G26" s="51">
        <v>0</v>
      </c>
      <c r="H26" s="52">
        <v>0</v>
      </c>
    </row>
    <row r="27" spans="1:8" x14ac:dyDescent="0.25">
      <c r="A27" s="48"/>
      <c r="B27" s="49"/>
      <c r="C27" s="49"/>
      <c r="D27" s="49" t="s">
        <v>27</v>
      </c>
      <c r="E27" s="50">
        <v>3469</v>
      </c>
      <c r="F27" s="50">
        <v>10329</v>
      </c>
      <c r="G27" s="51">
        <v>7.3000000000000001E-3</v>
      </c>
      <c r="H27" s="52">
        <v>1.5E-3</v>
      </c>
    </row>
    <row r="28" spans="1:8" x14ac:dyDescent="0.25">
      <c r="A28" s="48"/>
      <c r="B28" s="49"/>
      <c r="C28" s="49"/>
      <c r="D28" s="49" t="s">
        <v>17</v>
      </c>
      <c r="E28" s="49">
        <v>42</v>
      </c>
      <c r="F28" s="49">
        <v>126</v>
      </c>
      <c r="G28" s="51">
        <v>1E-4</v>
      </c>
      <c r="H28" s="52">
        <v>0</v>
      </c>
    </row>
    <row r="29" spans="1:8" x14ac:dyDescent="0.25">
      <c r="A29" s="48"/>
      <c r="B29" s="49"/>
      <c r="C29" s="49"/>
      <c r="D29" s="49" t="s">
        <v>28</v>
      </c>
      <c r="E29" s="49">
        <v>105</v>
      </c>
      <c r="F29" s="49">
        <v>315</v>
      </c>
      <c r="G29" s="51">
        <v>2.0000000000000001E-4</v>
      </c>
      <c r="H29" s="52">
        <v>0</v>
      </c>
    </row>
    <row r="30" spans="1:8" x14ac:dyDescent="0.25">
      <c r="A30" s="48"/>
      <c r="B30" s="49"/>
      <c r="C30" s="49"/>
      <c r="D30" s="49" t="s">
        <v>19</v>
      </c>
      <c r="E30" s="50">
        <v>4299</v>
      </c>
      <c r="F30" s="50">
        <v>12057</v>
      </c>
      <c r="G30" s="51">
        <v>8.5000000000000006E-3</v>
      </c>
      <c r="H30" s="52">
        <v>1.8E-3</v>
      </c>
    </row>
    <row r="31" spans="1:8" x14ac:dyDescent="0.25">
      <c r="A31" s="48"/>
      <c r="B31" s="49"/>
      <c r="C31" s="49"/>
      <c r="D31" s="49" t="s">
        <v>29</v>
      </c>
      <c r="E31" s="49">
        <v>49</v>
      </c>
      <c r="F31" s="49">
        <v>147</v>
      </c>
      <c r="G31" s="51">
        <v>1E-4</v>
      </c>
      <c r="H31" s="52">
        <v>0</v>
      </c>
    </row>
    <row r="32" spans="1:8" x14ac:dyDescent="0.25">
      <c r="A32" s="48"/>
      <c r="B32" s="49"/>
      <c r="C32" s="49"/>
      <c r="D32" s="49" t="s">
        <v>48</v>
      </c>
      <c r="E32" s="49">
        <v>68</v>
      </c>
      <c r="F32" s="49">
        <v>204</v>
      </c>
      <c r="G32" s="51">
        <v>1E-4</v>
      </c>
      <c r="H32" s="52">
        <v>0</v>
      </c>
    </row>
    <row r="33" spans="1:8" x14ac:dyDescent="0.25">
      <c r="A33" s="48"/>
      <c r="B33" s="49"/>
      <c r="C33" s="49" t="s">
        <v>32</v>
      </c>
      <c r="D33" s="49" t="s">
        <v>22</v>
      </c>
      <c r="E33" s="50">
        <v>1208</v>
      </c>
      <c r="F33" s="50">
        <v>3792</v>
      </c>
      <c r="G33" s="51">
        <v>2.7000000000000001E-3</v>
      </c>
      <c r="H33" s="52">
        <v>5.9999999999999995E-4</v>
      </c>
    </row>
    <row r="34" spans="1:8" x14ac:dyDescent="0.25">
      <c r="A34" s="48"/>
      <c r="B34" s="49"/>
      <c r="C34" s="49"/>
      <c r="D34" s="49" t="s">
        <v>27</v>
      </c>
      <c r="E34" s="49">
        <v>353</v>
      </c>
      <c r="F34" s="50">
        <v>1059</v>
      </c>
      <c r="G34" s="51">
        <v>6.9999999999999999E-4</v>
      </c>
      <c r="H34" s="52">
        <v>2.0000000000000001E-4</v>
      </c>
    </row>
    <row r="35" spans="1:8" x14ac:dyDescent="0.25">
      <c r="A35" s="48"/>
      <c r="B35" s="49"/>
      <c r="C35" s="49"/>
      <c r="D35" s="49" t="s">
        <v>19</v>
      </c>
      <c r="E35" s="49">
        <v>896</v>
      </c>
      <c r="F35" s="50">
        <v>4139</v>
      </c>
      <c r="G35" s="51">
        <v>2.8999999999999998E-3</v>
      </c>
      <c r="H35" s="52">
        <v>5.9999999999999995E-4</v>
      </c>
    </row>
    <row r="36" spans="1:8" x14ac:dyDescent="0.25">
      <c r="A36" s="48"/>
      <c r="B36" s="49"/>
      <c r="C36" s="49" t="s">
        <v>25</v>
      </c>
      <c r="D36" s="49" t="s">
        <v>22</v>
      </c>
      <c r="E36" s="50">
        <v>11192</v>
      </c>
      <c r="F36" s="50">
        <v>34141</v>
      </c>
      <c r="G36" s="51">
        <v>2.41E-2</v>
      </c>
      <c r="H36" s="52">
        <v>5.1000000000000004E-3</v>
      </c>
    </row>
    <row r="37" spans="1:8" x14ac:dyDescent="0.25">
      <c r="A37" s="48"/>
      <c r="B37" s="49"/>
      <c r="C37" s="49"/>
      <c r="D37" s="49" t="s">
        <v>24</v>
      </c>
      <c r="E37" s="49">
        <v>316</v>
      </c>
      <c r="F37" s="49">
        <v>948</v>
      </c>
      <c r="G37" s="51">
        <v>6.9999999999999999E-4</v>
      </c>
      <c r="H37" s="52">
        <v>1E-4</v>
      </c>
    </row>
    <row r="38" spans="1:8" x14ac:dyDescent="0.25">
      <c r="A38" s="48"/>
      <c r="B38" s="49"/>
      <c r="C38" s="49"/>
      <c r="D38" s="49" t="s">
        <v>27</v>
      </c>
      <c r="E38" s="49">
        <v>385</v>
      </c>
      <c r="F38" s="50">
        <v>1171</v>
      </c>
      <c r="G38" s="51">
        <v>8.0000000000000004E-4</v>
      </c>
      <c r="H38" s="52">
        <v>2.0000000000000001E-4</v>
      </c>
    </row>
    <row r="39" spans="1:8" x14ac:dyDescent="0.25">
      <c r="A39" s="48"/>
      <c r="B39" s="49"/>
      <c r="C39" s="49"/>
      <c r="D39" s="49" t="s">
        <v>28</v>
      </c>
      <c r="E39" s="49">
        <v>12</v>
      </c>
      <c r="F39" s="49">
        <v>48</v>
      </c>
      <c r="G39" s="51">
        <v>0</v>
      </c>
      <c r="H39" s="52">
        <v>0</v>
      </c>
    </row>
    <row r="40" spans="1:8" x14ac:dyDescent="0.25">
      <c r="A40" s="48"/>
      <c r="B40" s="49"/>
      <c r="C40" s="49"/>
      <c r="D40" s="49" t="s">
        <v>29</v>
      </c>
      <c r="E40" s="49">
        <v>3</v>
      </c>
      <c r="F40" s="49">
        <v>9</v>
      </c>
      <c r="G40" s="51">
        <v>0</v>
      </c>
      <c r="H40" s="52">
        <v>0</v>
      </c>
    </row>
    <row r="41" spans="1:8" x14ac:dyDescent="0.25">
      <c r="A41" s="48"/>
      <c r="B41" s="49"/>
      <c r="C41" s="49"/>
      <c r="D41" s="49" t="s">
        <v>48</v>
      </c>
      <c r="E41" s="49">
        <v>23</v>
      </c>
      <c r="F41" s="49">
        <v>69</v>
      </c>
      <c r="G41" s="51">
        <v>0</v>
      </c>
      <c r="H41" s="52">
        <v>0</v>
      </c>
    </row>
    <row r="42" spans="1:8" x14ac:dyDescent="0.25">
      <c r="A42" s="48"/>
      <c r="B42" s="49"/>
      <c r="C42" s="49" t="s">
        <v>26</v>
      </c>
      <c r="D42" s="49" t="s">
        <v>22</v>
      </c>
      <c r="E42" s="50">
        <v>3596</v>
      </c>
      <c r="F42" s="50">
        <v>10643</v>
      </c>
      <c r="G42" s="51">
        <v>7.4999999999999997E-3</v>
      </c>
      <c r="H42" s="52">
        <v>1.6000000000000001E-3</v>
      </c>
    </row>
    <row r="43" spans="1:8" x14ac:dyDescent="0.25">
      <c r="A43" s="48"/>
      <c r="B43" s="49" t="s">
        <v>20</v>
      </c>
      <c r="C43" s="49"/>
      <c r="D43" s="49"/>
      <c r="E43" s="50">
        <v>472808</v>
      </c>
      <c r="F43" s="50">
        <v>1415188</v>
      </c>
      <c r="G43" s="53">
        <v>1</v>
      </c>
      <c r="H43" s="52">
        <v>0.21199999999999999</v>
      </c>
    </row>
    <row r="44" spans="1:8" x14ac:dyDescent="0.25">
      <c r="A44" s="48"/>
      <c r="B44" s="49" t="s">
        <v>21</v>
      </c>
      <c r="C44" s="49" t="s">
        <v>16</v>
      </c>
      <c r="D44" s="49" t="s">
        <v>22</v>
      </c>
      <c r="E44" s="50">
        <v>1815764</v>
      </c>
      <c r="F44" s="50">
        <v>5255806</v>
      </c>
      <c r="G44" s="49"/>
      <c r="H44" s="52">
        <v>0.78800000000000003</v>
      </c>
    </row>
    <row r="45" spans="1:8" ht="13.8" thickBot="1" x14ac:dyDescent="0.3">
      <c r="A45" s="54"/>
      <c r="B45" s="55" t="s">
        <v>23</v>
      </c>
      <c r="C45" s="55"/>
      <c r="D45" s="55"/>
      <c r="E45" s="56">
        <v>2288572</v>
      </c>
      <c r="F45" s="56">
        <v>6670994</v>
      </c>
      <c r="G45" s="55"/>
      <c r="H45" s="57">
        <v>1</v>
      </c>
    </row>
    <row r="47" spans="1:8" x14ac:dyDescent="0.25">
      <c r="A47" s="58" t="s">
        <v>33</v>
      </c>
    </row>
  </sheetData>
  <mergeCells count="1">
    <mergeCell ref="E5:E7"/>
  </mergeCells>
  <hyperlinks>
    <hyperlink ref="R1" location="'Table of Contents'!A1" display="Return to Table of Contents" xr:uid="{07C69EB7-C5C4-4E20-AECA-882D589A9012}"/>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R42"/>
  <sheetViews>
    <sheetView workbookViewId="0"/>
  </sheetViews>
  <sheetFormatPr defaultColWidth="9.109375" defaultRowHeight="13.2" x14ac:dyDescent="0.25"/>
  <cols>
    <col min="1" max="1" width="18.5546875" style="6" bestFit="1" customWidth="1"/>
    <col min="2" max="2" width="14" style="6" bestFit="1" customWidth="1"/>
    <col min="3" max="3" width="26.6640625" style="6" bestFit="1" customWidth="1"/>
    <col min="4" max="4" width="21.88671875" style="6" bestFit="1" customWidth="1"/>
    <col min="5" max="5" width="10.6640625" style="6" bestFit="1" customWidth="1"/>
    <col min="6" max="6" width="11.109375" style="6" bestFit="1" customWidth="1"/>
    <col min="7" max="8" width="8.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134</v>
      </c>
      <c r="B3" s="5"/>
      <c r="C3" s="5"/>
      <c r="D3" s="5"/>
      <c r="E3" s="5"/>
      <c r="F3" s="5"/>
      <c r="G3" s="5"/>
      <c r="H3" s="5"/>
    </row>
    <row r="4" spans="1:18" ht="13.8" thickBot="1" x14ac:dyDescent="0.3">
      <c r="A4" s="7"/>
    </row>
    <row r="5" spans="1:18" x14ac:dyDescent="0.25">
      <c r="A5" s="20" t="s">
        <v>3</v>
      </c>
      <c r="B5" s="25" t="s">
        <v>5</v>
      </c>
      <c r="C5" s="25" t="s">
        <v>6</v>
      </c>
      <c r="D5" s="25" t="s">
        <v>6</v>
      </c>
      <c r="E5" s="157" t="s">
        <v>9</v>
      </c>
      <c r="F5" s="62" t="s">
        <v>10</v>
      </c>
      <c r="G5" s="62" t="s">
        <v>12</v>
      </c>
      <c r="H5" s="63" t="s">
        <v>12</v>
      </c>
    </row>
    <row r="6" spans="1:18" x14ac:dyDescent="0.25">
      <c r="A6" s="22" t="s">
        <v>4</v>
      </c>
      <c r="B6" s="26" t="s">
        <v>6</v>
      </c>
      <c r="C6" s="26" t="s">
        <v>7</v>
      </c>
      <c r="D6" s="26" t="s">
        <v>8</v>
      </c>
      <c r="E6" s="158"/>
      <c r="F6" s="64" t="s">
        <v>11</v>
      </c>
      <c r="G6" s="64" t="s">
        <v>13</v>
      </c>
      <c r="H6" s="65" t="s">
        <v>14</v>
      </c>
    </row>
    <row r="7" spans="1:18" x14ac:dyDescent="0.25">
      <c r="A7" s="23"/>
      <c r="B7" s="27"/>
      <c r="C7" s="27"/>
      <c r="D7" s="27"/>
      <c r="E7" s="158"/>
      <c r="F7" s="64"/>
      <c r="G7" s="64" t="s">
        <v>11</v>
      </c>
      <c r="H7" s="65" t="s">
        <v>11</v>
      </c>
    </row>
    <row r="8" spans="1:18" x14ac:dyDescent="0.25">
      <c r="A8" s="28" t="s">
        <v>34</v>
      </c>
      <c r="B8" s="29" t="s">
        <v>15</v>
      </c>
      <c r="C8" s="29" t="s">
        <v>118</v>
      </c>
      <c r="D8" s="29" t="s">
        <v>19</v>
      </c>
      <c r="E8" s="30">
        <v>994</v>
      </c>
      <c r="F8" s="30">
        <v>2980</v>
      </c>
      <c r="G8" s="31">
        <v>3.5809947999999999E-3</v>
      </c>
      <c r="H8" s="32">
        <v>1.9255549E-3</v>
      </c>
    </row>
    <row r="9" spans="1:18" x14ac:dyDescent="0.25">
      <c r="A9" s="28" t="s">
        <v>135</v>
      </c>
      <c r="B9" s="29" t="s">
        <v>135</v>
      </c>
      <c r="C9" s="29" t="s">
        <v>16</v>
      </c>
      <c r="D9" s="29" t="s">
        <v>24</v>
      </c>
      <c r="E9" s="30">
        <v>2865</v>
      </c>
      <c r="F9" s="30">
        <v>7374</v>
      </c>
      <c r="G9" s="31">
        <v>8.8611595000000001E-3</v>
      </c>
      <c r="H9" s="32">
        <v>4.7647792000000003E-3</v>
      </c>
    </row>
    <row r="10" spans="1:18" x14ac:dyDescent="0.25">
      <c r="A10" s="28" t="s">
        <v>135</v>
      </c>
      <c r="B10" s="29" t="s">
        <v>135</v>
      </c>
      <c r="C10" s="29" t="s">
        <v>135</v>
      </c>
      <c r="D10" s="29" t="s">
        <v>35</v>
      </c>
      <c r="E10" s="30">
        <v>652</v>
      </c>
      <c r="F10" s="30">
        <v>1916</v>
      </c>
      <c r="G10" s="31">
        <v>2.3024114E-3</v>
      </c>
      <c r="H10" s="32">
        <v>1.2380414E-3</v>
      </c>
    </row>
    <row r="11" spans="1:18" x14ac:dyDescent="0.25">
      <c r="A11" s="28" t="s">
        <v>135</v>
      </c>
      <c r="B11" s="29" t="s">
        <v>135</v>
      </c>
      <c r="C11" s="29" t="s">
        <v>135</v>
      </c>
      <c r="D11" s="29" t="s">
        <v>31</v>
      </c>
      <c r="E11" s="30">
        <v>5406</v>
      </c>
      <c r="F11" s="30">
        <v>16899</v>
      </c>
      <c r="G11" s="31">
        <v>2.0307124400000001E-2</v>
      </c>
      <c r="H11" s="32">
        <v>1.0919447299999999E-2</v>
      </c>
    </row>
    <row r="12" spans="1:18" x14ac:dyDescent="0.25">
      <c r="A12" s="28" t="s">
        <v>135</v>
      </c>
      <c r="B12" s="29" t="s">
        <v>135</v>
      </c>
      <c r="C12" s="29" t="s">
        <v>135</v>
      </c>
      <c r="D12" s="29" t="s">
        <v>30</v>
      </c>
      <c r="E12" s="30">
        <v>161</v>
      </c>
      <c r="F12" s="30">
        <v>483</v>
      </c>
      <c r="G12" s="31">
        <v>5.8040960000000003E-4</v>
      </c>
      <c r="H12" s="32">
        <v>3.1209500000000003E-4</v>
      </c>
    </row>
    <row r="13" spans="1:18" x14ac:dyDescent="0.25">
      <c r="A13" s="28" t="s">
        <v>135</v>
      </c>
      <c r="B13" s="29" t="s">
        <v>135</v>
      </c>
      <c r="C13" s="29" t="s">
        <v>135</v>
      </c>
      <c r="D13" s="29" t="s">
        <v>27</v>
      </c>
      <c r="E13" s="30">
        <v>4821</v>
      </c>
      <c r="F13" s="30">
        <v>14563</v>
      </c>
      <c r="G13" s="31">
        <v>1.7500009E-2</v>
      </c>
      <c r="H13" s="32">
        <v>9.4100190000000004E-3</v>
      </c>
    </row>
    <row r="14" spans="1:18" x14ac:dyDescent="0.25">
      <c r="A14" s="28" t="s">
        <v>135</v>
      </c>
      <c r="B14" s="29" t="s">
        <v>135</v>
      </c>
      <c r="C14" s="29" t="s">
        <v>135</v>
      </c>
      <c r="D14" s="29" t="s">
        <v>17</v>
      </c>
      <c r="E14" s="30">
        <v>97</v>
      </c>
      <c r="F14" s="30">
        <v>291</v>
      </c>
      <c r="G14" s="31">
        <v>3.4968770000000002E-4</v>
      </c>
      <c r="H14" s="32">
        <v>1.8803240000000001E-4</v>
      </c>
    </row>
    <row r="15" spans="1:18" x14ac:dyDescent="0.25">
      <c r="A15" s="28" t="s">
        <v>135</v>
      </c>
      <c r="B15" s="29" t="s">
        <v>135</v>
      </c>
      <c r="C15" s="29" t="s">
        <v>135</v>
      </c>
      <c r="D15" s="29" t="s">
        <v>28</v>
      </c>
      <c r="E15" s="30">
        <v>331</v>
      </c>
      <c r="F15" s="30">
        <v>993</v>
      </c>
      <c r="G15" s="31">
        <v>1.1932644E-3</v>
      </c>
      <c r="H15" s="32">
        <v>6.416363E-4</v>
      </c>
    </row>
    <row r="16" spans="1:18" x14ac:dyDescent="0.25">
      <c r="A16" s="28" t="s">
        <v>135</v>
      </c>
      <c r="B16" s="29" t="s">
        <v>135</v>
      </c>
      <c r="C16" s="29" t="s">
        <v>135</v>
      </c>
      <c r="D16" s="29" t="s">
        <v>29</v>
      </c>
      <c r="E16" s="30">
        <v>365</v>
      </c>
      <c r="F16" s="30">
        <v>1106</v>
      </c>
      <c r="G16" s="31">
        <v>1.3290538E-3</v>
      </c>
      <c r="H16" s="32">
        <v>7.1465229999999997E-4</v>
      </c>
    </row>
    <row r="17" spans="1:8" x14ac:dyDescent="0.25">
      <c r="A17" s="28" t="s">
        <v>135</v>
      </c>
      <c r="B17" s="29" t="s">
        <v>135</v>
      </c>
      <c r="C17" s="29" t="s">
        <v>135</v>
      </c>
      <c r="D17" s="29" t="s">
        <v>48</v>
      </c>
      <c r="E17" s="30">
        <v>549</v>
      </c>
      <c r="F17" s="30">
        <v>1647</v>
      </c>
      <c r="G17" s="31">
        <v>1.9791604999999999E-3</v>
      </c>
      <c r="H17" s="32">
        <v>1.0642245000000001E-3</v>
      </c>
    </row>
    <row r="18" spans="1:8" x14ac:dyDescent="0.25">
      <c r="A18" s="28" t="s">
        <v>135</v>
      </c>
      <c r="B18" s="29" t="s">
        <v>135</v>
      </c>
      <c r="C18" s="29" t="s">
        <v>46</v>
      </c>
      <c r="D18" s="29" t="s">
        <v>22</v>
      </c>
      <c r="E18" s="30">
        <v>66893</v>
      </c>
      <c r="F18" s="30">
        <v>198441.5</v>
      </c>
      <c r="G18" s="31">
        <v>0.23846240739999999</v>
      </c>
      <c r="H18" s="32">
        <v>0.12822483609999999</v>
      </c>
    </row>
    <row r="19" spans="1:8" x14ac:dyDescent="0.25">
      <c r="A19" s="28" t="s">
        <v>135</v>
      </c>
      <c r="B19" s="29" t="s">
        <v>135</v>
      </c>
      <c r="C19" s="29" t="s">
        <v>135</v>
      </c>
      <c r="D19" s="29" t="s">
        <v>31</v>
      </c>
      <c r="E19" s="30">
        <v>12</v>
      </c>
      <c r="F19" s="30">
        <v>36</v>
      </c>
      <c r="G19" s="31">
        <v>4.3260300000000003E-5</v>
      </c>
      <c r="H19" s="32">
        <v>2.3261700000000001E-5</v>
      </c>
    </row>
    <row r="20" spans="1:8" x14ac:dyDescent="0.25">
      <c r="A20" s="28" t="s">
        <v>135</v>
      </c>
      <c r="B20" s="29" t="s">
        <v>135</v>
      </c>
      <c r="C20" s="29" t="s">
        <v>135</v>
      </c>
      <c r="D20" s="29" t="s">
        <v>27</v>
      </c>
      <c r="E20" s="30">
        <v>206</v>
      </c>
      <c r="F20" s="30">
        <v>628</v>
      </c>
      <c r="G20" s="31">
        <v>7.5465259999999996E-4</v>
      </c>
      <c r="H20" s="32">
        <v>4.0578810000000001E-4</v>
      </c>
    </row>
    <row r="21" spans="1:8" x14ac:dyDescent="0.25">
      <c r="A21" s="28" t="s">
        <v>135</v>
      </c>
      <c r="B21" s="29" t="s">
        <v>135</v>
      </c>
      <c r="C21" s="29" t="s">
        <v>135</v>
      </c>
      <c r="D21" s="29" t="s">
        <v>28</v>
      </c>
      <c r="E21" s="30">
        <v>20</v>
      </c>
      <c r="F21" s="30">
        <v>60</v>
      </c>
      <c r="G21" s="31">
        <v>7.2100600000000006E-5</v>
      </c>
      <c r="H21" s="32">
        <v>3.8769600000000002E-5</v>
      </c>
    </row>
    <row r="22" spans="1:8" x14ac:dyDescent="0.25">
      <c r="A22" s="28" t="s">
        <v>135</v>
      </c>
      <c r="B22" s="29" t="s">
        <v>135</v>
      </c>
      <c r="C22" s="29" t="s">
        <v>135</v>
      </c>
      <c r="D22" s="29" t="s">
        <v>19</v>
      </c>
      <c r="E22" s="30">
        <v>170137</v>
      </c>
      <c r="F22" s="30">
        <v>516396.5</v>
      </c>
      <c r="G22" s="31">
        <v>0.62054133099999997</v>
      </c>
      <c r="H22" s="32">
        <v>0.33367444089999998</v>
      </c>
    </row>
    <row r="23" spans="1:8" x14ac:dyDescent="0.25">
      <c r="A23" s="28" t="s">
        <v>135</v>
      </c>
      <c r="B23" s="29" t="s">
        <v>135</v>
      </c>
      <c r="C23" s="29" t="s">
        <v>45</v>
      </c>
      <c r="D23" s="29" t="s">
        <v>22</v>
      </c>
      <c r="E23" s="30">
        <v>15920</v>
      </c>
      <c r="F23" s="30">
        <v>45750</v>
      </c>
      <c r="G23" s="31">
        <v>5.4976681499999999E-2</v>
      </c>
      <c r="H23" s="32">
        <v>2.95617915E-2</v>
      </c>
    </row>
    <row r="24" spans="1:8" x14ac:dyDescent="0.25">
      <c r="A24" s="28" t="s">
        <v>135</v>
      </c>
      <c r="B24" s="29" t="s">
        <v>135</v>
      </c>
      <c r="C24" s="29" t="s">
        <v>135</v>
      </c>
      <c r="D24" s="29" t="s">
        <v>24</v>
      </c>
      <c r="E24" s="30">
        <v>519</v>
      </c>
      <c r="F24" s="30">
        <v>1557</v>
      </c>
      <c r="G24" s="31">
        <v>1.8710097000000001E-3</v>
      </c>
      <c r="H24" s="32">
        <v>1.0060702E-3</v>
      </c>
    </row>
    <row r="25" spans="1:8" x14ac:dyDescent="0.25">
      <c r="A25" s="28" t="s">
        <v>135</v>
      </c>
      <c r="B25" s="29" t="s">
        <v>135</v>
      </c>
      <c r="C25" s="29" t="s">
        <v>135</v>
      </c>
      <c r="D25" s="29" t="s">
        <v>31</v>
      </c>
      <c r="E25" s="30">
        <v>11</v>
      </c>
      <c r="F25" s="30">
        <v>33</v>
      </c>
      <c r="G25" s="31">
        <v>3.96553E-5</v>
      </c>
      <c r="H25" s="32">
        <v>2.13233E-5</v>
      </c>
    </row>
    <row r="26" spans="1:8" x14ac:dyDescent="0.25">
      <c r="A26" s="28" t="s">
        <v>135</v>
      </c>
      <c r="B26" s="29" t="s">
        <v>135</v>
      </c>
      <c r="C26" s="29" t="s">
        <v>135</v>
      </c>
      <c r="D26" s="29" t="s">
        <v>27</v>
      </c>
      <c r="E26" s="30">
        <v>910</v>
      </c>
      <c r="F26" s="30">
        <v>2722</v>
      </c>
      <c r="G26" s="31">
        <v>3.2709623000000002E-3</v>
      </c>
      <c r="H26" s="32">
        <v>1.7588458E-3</v>
      </c>
    </row>
    <row r="27" spans="1:8" x14ac:dyDescent="0.25">
      <c r="A27" s="28" t="s">
        <v>135</v>
      </c>
      <c r="B27" s="29" t="s">
        <v>135</v>
      </c>
      <c r="C27" s="29" t="s">
        <v>135</v>
      </c>
      <c r="D27" s="29" t="s">
        <v>17</v>
      </c>
      <c r="E27" s="30">
        <v>26</v>
      </c>
      <c r="F27" s="30">
        <v>76</v>
      </c>
      <c r="G27" s="31">
        <v>9.1327400000000002E-5</v>
      </c>
      <c r="H27" s="32">
        <v>4.9108099999999998E-5</v>
      </c>
    </row>
    <row r="28" spans="1:8" x14ac:dyDescent="0.25">
      <c r="A28" s="28" t="s">
        <v>135</v>
      </c>
      <c r="B28" s="29" t="s">
        <v>135</v>
      </c>
      <c r="C28" s="29" t="s">
        <v>135</v>
      </c>
      <c r="D28" s="29" t="s">
        <v>28</v>
      </c>
      <c r="E28" s="30">
        <v>97</v>
      </c>
      <c r="F28" s="30">
        <v>291</v>
      </c>
      <c r="G28" s="31">
        <v>3.4968770000000002E-4</v>
      </c>
      <c r="H28" s="32">
        <v>1.8803240000000001E-4</v>
      </c>
    </row>
    <row r="29" spans="1:8" x14ac:dyDescent="0.25">
      <c r="A29" s="28" t="s">
        <v>135</v>
      </c>
      <c r="B29" s="29" t="s">
        <v>135</v>
      </c>
      <c r="C29" s="29" t="s">
        <v>135</v>
      </c>
      <c r="D29" s="29" t="s">
        <v>19</v>
      </c>
      <c r="E29" s="30">
        <v>1516</v>
      </c>
      <c r="F29" s="30">
        <v>4407</v>
      </c>
      <c r="G29" s="31">
        <v>5.2957865999999996E-3</v>
      </c>
      <c r="H29" s="32">
        <v>2.8476244000000001E-3</v>
      </c>
    </row>
    <row r="30" spans="1:8" x14ac:dyDescent="0.25">
      <c r="A30" s="28" t="s">
        <v>135</v>
      </c>
      <c r="B30" s="29" t="s">
        <v>135</v>
      </c>
      <c r="C30" s="29" t="s">
        <v>135</v>
      </c>
      <c r="D30" s="29" t="s">
        <v>29</v>
      </c>
      <c r="E30" s="30">
        <v>56</v>
      </c>
      <c r="F30" s="30">
        <v>168</v>
      </c>
      <c r="G30" s="31">
        <v>2.0188159999999999E-4</v>
      </c>
      <c r="H30" s="32">
        <v>1.0855480000000001E-4</v>
      </c>
    </row>
    <row r="31" spans="1:8" x14ac:dyDescent="0.25">
      <c r="A31" s="28" t="s">
        <v>135</v>
      </c>
      <c r="B31" s="29" t="s">
        <v>135</v>
      </c>
      <c r="C31" s="29" t="s">
        <v>135</v>
      </c>
      <c r="D31" s="29" t="s">
        <v>48</v>
      </c>
      <c r="E31" s="30">
        <v>26</v>
      </c>
      <c r="F31" s="30">
        <v>78</v>
      </c>
      <c r="G31" s="31">
        <v>9.3730699999999994E-5</v>
      </c>
      <c r="H31" s="32">
        <v>5.0400399999999999E-5</v>
      </c>
    </row>
    <row r="32" spans="1:8" x14ac:dyDescent="0.25">
      <c r="A32" s="28" t="s">
        <v>135</v>
      </c>
      <c r="B32" s="29" t="s">
        <v>135</v>
      </c>
      <c r="C32" s="29" t="s">
        <v>32</v>
      </c>
      <c r="D32" s="29" t="s">
        <v>22</v>
      </c>
      <c r="E32" s="30">
        <v>393</v>
      </c>
      <c r="F32" s="30">
        <v>1185</v>
      </c>
      <c r="G32" s="31">
        <v>1.4239862E-3</v>
      </c>
      <c r="H32" s="32">
        <v>7.6569889999999997E-4</v>
      </c>
    </row>
    <row r="33" spans="1:8" x14ac:dyDescent="0.25">
      <c r="A33" s="28" t="s">
        <v>135</v>
      </c>
      <c r="B33" s="29" t="s">
        <v>135</v>
      </c>
      <c r="C33" s="29" t="s">
        <v>135</v>
      </c>
      <c r="D33" s="29" t="s">
        <v>27</v>
      </c>
      <c r="E33" s="30">
        <v>38</v>
      </c>
      <c r="F33" s="30">
        <v>38</v>
      </c>
      <c r="G33" s="31">
        <v>4.5663700000000001E-5</v>
      </c>
      <c r="H33" s="32">
        <v>2.4554099999999999E-5</v>
      </c>
    </row>
    <row r="34" spans="1:8" x14ac:dyDescent="0.25">
      <c r="A34" s="28" t="s">
        <v>135</v>
      </c>
      <c r="B34" s="29" t="s">
        <v>135</v>
      </c>
      <c r="C34" s="29" t="s">
        <v>135</v>
      </c>
      <c r="D34" s="29" t="s">
        <v>19</v>
      </c>
      <c r="E34" s="30">
        <v>1588</v>
      </c>
      <c r="F34" s="30">
        <v>4985</v>
      </c>
      <c r="G34" s="31">
        <v>5.9903552999999998E-3</v>
      </c>
      <c r="H34" s="32">
        <v>3.2211045E-3</v>
      </c>
    </row>
    <row r="35" spans="1:8" x14ac:dyDescent="0.25">
      <c r="A35" s="28" t="s">
        <v>135</v>
      </c>
      <c r="B35" s="29" t="s">
        <v>135</v>
      </c>
      <c r="C35" s="29" t="s">
        <v>25</v>
      </c>
      <c r="D35" s="29" t="s">
        <v>22</v>
      </c>
      <c r="E35" s="30">
        <v>843</v>
      </c>
      <c r="F35" s="30">
        <v>2505</v>
      </c>
      <c r="G35" s="31">
        <v>3.0101986000000002E-3</v>
      </c>
      <c r="H35" s="32">
        <v>1.6186292E-3</v>
      </c>
    </row>
    <row r="36" spans="1:8" x14ac:dyDescent="0.25">
      <c r="A36" s="28" t="s">
        <v>135</v>
      </c>
      <c r="B36" s="29" t="s">
        <v>135</v>
      </c>
      <c r="C36" s="29" t="s">
        <v>135</v>
      </c>
      <c r="D36" s="29" t="s">
        <v>24</v>
      </c>
      <c r="E36" s="30">
        <v>111</v>
      </c>
      <c r="F36" s="30">
        <v>333</v>
      </c>
      <c r="G36" s="31">
        <v>4.0015809999999999E-4</v>
      </c>
      <c r="H36" s="32">
        <v>2.1517110000000001E-4</v>
      </c>
    </row>
    <row r="37" spans="1:8" x14ac:dyDescent="0.25">
      <c r="A37" s="28" t="s">
        <v>135</v>
      </c>
      <c r="B37" s="29" t="s">
        <v>135</v>
      </c>
      <c r="C37" s="29" t="s">
        <v>135</v>
      </c>
      <c r="D37" s="29" t="s">
        <v>27</v>
      </c>
      <c r="E37" s="30">
        <v>93</v>
      </c>
      <c r="F37" s="30">
        <v>291</v>
      </c>
      <c r="G37" s="31">
        <v>3.4968770000000002E-4</v>
      </c>
      <c r="H37" s="32">
        <v>1.8803240000000001E-4</v>
      </c>
    </row>
    <row r="38" spans="1:8" x14ac:dyDescent="0.25">
      <c r="A38" s="28" t="s">
        <v>135</v>
      </c>
      <c r="B38" s="29" t="s">
        <v>135</v>
      </c>
      <c r="C38" s="29" t="s">
        <v>135</v>
      </c>
      <c r="D38" s="29" t="s">
        <v>29</v>
      </c>
      <c r="E38" s="30">
        <v>29</v>
      </c>
      <c r="F38" s="30">
        <v>87</v>
      </c>
      <c r="G38" s="31">
        <v>1.045458E-4</v>
      </c>
      <c r="H38" s="32">
        <v>5.6215899999999998E-5</v>
      </c>
    </row>
    <row r="39" spans="1:8" x14ac:dyDescent="0.25">
      <c r="A39" s="28" t="s">
        <v>135</v>
      </c>
      <c r="B39" s="29" t="s">
        <v>135</v>
      </c>
      <c r="C39" s="29" t="s">
        <v>26</v>
      </c>
      <c r="D39" s="29" t="s">
        <v>22</v>
      </c>
      <c r="E39" s="30">
        <v>1286</v>
      </c>
      <c r="F39" s="30">
        <v>3851</v>
      </c>
      <c r="G39" s="31">
        <v>4.6276546999999999E-3</v>
      </c>
      <c r="H39" s="32">
        <v>2.4883598000000002E-3</v>
      </c>
    </row>
    <row r="40" spans="1:8" x14ac:dyDescent="0.25">
      <c r="A40" s="28" t="s">
        <v>135</v>
      </c>
      <c r="B40" s="29" t="s">
        <v>136</v>
      </c>
      <c r="C40" s="29" t="s">
        <v>135</v>
      </c>
      <c r="D40" s="29" t="s">
        <v>135</v>
      </c>
      <c r="E40" s="30">
        <v>276971</v>
      </c>
      <c r="F40" s="30">
        <v>832171</v>
      </c>
      <c r="G40" s="31">
        <v>1</v>
      </c>
      <c r="H40" s="32">
        <v>0.53771509510000004</v>
      </c>
    </row>
    <row r="41" spans="1:8" x14ac:dyDescent="0.25">
      <c r="A41" s="28" t="s">
        <v>135</v>
      </c>
      <c r="B41" s="29" t="s">
        <v>21</v>
      </c>
      <c r="C41" s="29" t="s">
        <v>16</v>
      </c>
      <c r="D41" s="29" t="s">
        <v>22</v>
      </c>
      <c r="E41" s="30">
        <v>242437</v>
      </c>
      <c r="F41" s="30">
        <v>715434.8</v>
      </c>
      <c r="G41" s="31" t="s">
        <v>135</v>
      </c>
      <c r="H41" s="32">
        <v>0.46228490490000002</v>
      </c>
    </row>
    <row r="42" spans="1:8" ht="13.8" thickBot="1" x14ac:dyDescent="0.3">
      <c r="A42" s="33" t="s">
        <v>135</v>
      </c>
      <c r="B42" s="34" t="s">
        <v>23</v>
      </c>
      <c r="C42" s="34" t="s">
        <v>135</v>
      </c>
      <c r="D42" s="34" t="s">
        <v>135</v>
      </c>
      <c r="E42" s="35">
        <v>519408</v>
      </c>
      <c r="F42" s="35">
        <v>1547605.8</v>
      </c>
      <c r="G42" s="36" t="s">
        <v>135</v>
      </c>
      <c r="H42" s="37">
        <v>1</v>
      </c>
    </row>
  </sheetData>
  <mergeCells count="1">
    <mergeCell ref="E5:E7"/>
  </mergeCells>
  <hyperlinks>
    <hyperlink ref="R1" location="'Table of Contents'!A1" display="Return to Table of Contents" xr:uid="{F3268214-3D41-43F9-8C87-9F07B0E467AC}"/>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R42"/>
  <sheetViews>
    <sheetView workbookViewId="0"/>
  </sheetViews>
  <sheetFormatPr defaultColWidth="9.109375" defaultRowHeight="13.2" x14ac:dyDescent="0.25"/>
  <cols>
    <col min="1" max="1" width="18.5546875" style="6" bestFit="1" customWidth="1"/>
    <col min="2" max="2" width="14" style="6" bestFit="1" customWidth="1"/>
    <col min="3" max="3" width="22.21875" style="6" bestFit="1" customWidth="1"/>
    <col min="4" max="4" width="21.88671875" style="6" bestFit="1" customWidth="1"/>
    <col min="5" max="5" width="10.6640625" style="6" bestFit="1" customWidth="1"/>
    <col min="6" max="6" width="11.109375" style="6" bestFit="1" customWidth="1"/>
    <col min="7" max="8" width="8.21875" style="6" bestFit="1" customWidth="1"/>
    <col min="9" max="16384" width="9.109375" style="6"/>
  </cols>
  <sheetData>
    <row r="1" spans="1:18" s="38" customFormat="1" ht="13.8" x14ac:dyDescent="0.3">
      <c r="A1" s="45" t="s">
        <v>0</v>
      </c>
      <c r="B1" s="5"/>
      <c r="C1" s="5"/>
      <c r="D1" s="5"/>
      <c r="E1" s="5"/>
      <c r="F1" s="5"/>
      <c r="G1" s="5"/>
      <c r="H1" s="5"/>
      <c r="R1" s="130" t="s">
        <v>183</v>
      </c>
    </row>
    <row r="2" spans="1:18" s="38" customFormat="1" x14ac:dyDescent="0.25">
      <c r="A2" s="45" t="s">
        <v>1</v>
      </c>
      <c r="B2" s="5"/>
      <c r="C2" s="5"/>
      <c r="D2" s="5"/>
      <c r="E2" s="5"/>
      <c r="F2" s="5"/>
      <c r="G2" s="5"/>
      <c r="H2" s="5"/>
    </row>
    <row r="3" spans="1:18" s="38" customFormat="1" x14ac:dyDescent="0.25">
      <c r="A3" s="45" t="s">
        <v>137</v>
      </c>
      <c r="B3" s="5"/>
      <c r="C3" s="5"/>
      <c r="D3" s="5"/>
      <c r="E3" s="5"/>
      <c r="F3" s="5"/>
      <c r="G3" s="5"/>
      <c r="H3" s="5"/>
    </row>
    <row r="4" spans="1:18" ht="13.8" thickBot="1" x14ac:dyDescent="0.3">
      <c r="A4" s="7"/>
    </row>
    <row r="5" spans="1:18" x14ac:dyDescent="0.25">
      <c r="A5" s="20" t="s">
        <v>3</v>
      </c>
      <c r="B5" s="25" t="s">
        <v>5</v>
      </c>
      <c r="C5" s="25" t="s">
        <v>6</v>
      </c>
      <c r="D5" s="25" t="s">
        <v>6</v>
      </c>
      <c r="E5" s="59" t="s">
        <v>9</v>
      </c>
      <c r="F5" s="25" t="s">
        <v>10</v>
      </c>
      <c r="G5" s="25" t="s">
        <v>12</v>
      </c>
      <c r="H5" s="21" t="s">
        <v>12</v>
      </c>
    </row>
    <row r="6" spans="1:18" x14ac:dyDescent="0.25">
      <c r="A6" s="22" t="s">
        <v>4</v>
      </c>
      <c r="B6" s="26" t="s">
        <v>6</v>
      </c>
      <c r="C6" s="26" t="s">
        <v>7</v>
      </c>
      <c r="D6" s="26" t="s">
        <v>8</v>
      </c>
      <c r="E6" s="60"/>
      <c r="F6" s="26" t="s">
        <v>11</v>
      </c>
      <c r="G6" s="26" t="s">
        <v>13</v>
      </c>
      <c r="H6" s="8" t="s">
        <v>14</v>
      </c>
    </row>
    <row r="7" spans="1:18" x14ac:dyDescent="0.25">
      <c r="A7" s="23"/>
      <c r="B7" s="27"/>
      <c r="C7" s="27"/>
      <c r="D7" s="27"/>
      <c r="E7" s="61"/>
      <c r="F7" s="27"/>
      <c r="G7" s="27" t="s">
        <v>11</v>
      </c>
      <c r="H7" s="24" t="s">
        <v>11</v>
      </c>
    </row>
    <row r="8" spans="1:18" x14ac:dyDescent="0.25">
      <c r="A8" s="28" t="s">
        <v>34</v>
      </c>
      <c r="B8" s="29" t="s">
        <v>15</v>
      </c>
      <c r="C8" s="29" t="s">
        <v>16</v>
      </c>
      <c r="D8" s="29" t="s">
        <v>24</v>
      </c>
      <c r="E8" s="30">
        <v>10323</v>
      </c>
      <c r="F8" s="30">
        <v>29497</v>
      </c>
      <c r="G8" s="31">
        <v>2.1366122800000002E-2</v>
      </c>
      <c r="H8" s="32">
        <v>4.0750305000000001E-3</v>
      </c>
    </row>
    <row r="9" spans="1:18" x14ac:dyDescent="0.25">
      <c r="A9" s="28" t="s">
        <v>135</v>
      </c>
      <c r="B9" s="29" t="s">
        <v>135</v>
      </c>
      <c r="C9" s="29" t="s">
        <v>135</v>
      </c>
      <c r="D9" s="29" t="s">
        <v>35</v>
      </c>
      <c r="E9" s="30">
        <v>328</v>
      </c>
      <c r="F9" s="30">
        <v>1182</v>
      </c>
      <c r="G9" s="31">
        <v>8.5618049999999996E-4</v>
      </c>
      <c r="H9" s="32">
        <v>1.6329410000000001E-4</v>
      </c>
    </row>
    <row r="10" spans="1:18" x14ac:dyDescent="0.25">
      <c r="A10" s="28" t="s">
        <v>135</v>
      </c>
      <c r="B10" s="29" t="s">
        <v>135</v>
      </c>
      <c r="C10" s="29" t="s">
        <v>135</v>
      </c>
      <c r="D10" s="29" t="s">
        <v>31</v>
      </c>
      <c r="E10" s="30">
        <v>848</v>
      </c>
      <c r="F10" s="30">
        <v>2969</v>
      </c>
      <c r="G10" s="31">
        <v>2.1505921999999998E-3</v>
      </c>
      <c r="H10" s="32">
        <v>4.1016940000000002E-4</v>
      </c>
    </row>
    <row r="11" spans="1:18" x14ac:dyDescent="0.25">
      <c r="A11" s="28" t="s">
        <v>135</v>
      </c>
      <c r="B11" s="29" t="s">
        <v>135</v>
      </c>
      <c r="C11" s="29" t="s">
        <v>135</v>
      </c>
      <c r="D11" s="29" t="s">
        <v>30</v>
      </c>
      <c r="E11" s="30">
        <v>298</v>
      </c>
      <c r="F11" s="30">
        <v>894</v>
      </c>
      <c r="G11" s="31">
        <v>6.4756799999999995E-4</v>
      </c>
      <c r="H11" s="32">
        <v>1.235067E-4</v>
      </c>
    </row>
    <row r="12" spans="1:18" x14ac:dyDescent="0.25">
      <c r="A12" s="28" t="s">
        <v>135</v>
      </c>
      <c r="B12" s="29" t="s">
        <v>135</v>
      </c>
      <c r="C12" s="29" t="s">
        <v>135</v>
      </c>
      <c r="D12" s="29" t="s">
        <v>27</v>
      </c>
      <c r="E12" s="30">
        <v>19994</v>
      </c>
      <c r="F12" s="30">
        <v>57108</v>
      </c>
      <c r="G12" s="31">
        <v>4.1366123400000003E-2</v>
      </c>
      <c r="H12" s="32">
        <v>7.8895088000000002E-3</v>
      </c>
    </row>
    <row r="13" spans="1:18" x14ac:dyDescent="0.25">
      <c r="A13" s="28" t="s">
        <v>135</v>
      </c>
      <c r="B13" s="29" t="s">
        <v>135</v>
      </c>
      <c r="C13" s="29" t="s">
        <v>135</v>
      </c>
      <c r="D13" s="29" t="s">
        <v>28</v>
      </c>
      <c r="E13" s="30">
        <v>2491</v>
      </c>
      <c r="F13" s="30">
        <v>8072</v>
      </c>
      <c r="G13" s="31">
        <v>5.8469452000000002E-3</v>
      </c>
      <c r="H13" s="32">
        <v>1.1151523E-3</v>
      </c>
    </row>
    <row r="14" spans="1:18" x14ac:dyDescent="0.25">
      <c r="A14" s="28" t="s">
        <v>135</v>
      </c>
      <c r="B14" s="29" t="s">
        <v>135</v>
      </c>
      <c r="C14" s="29" t="s">
        <v>135</v>
      </c>
      <c r="D14" s="29" t="s">
        <v>19</v>
      </c>
      <c r="E14" s="30">
        <v>48</v>
      </c>
      <c r="F14" s="30">
        <v>144</v>
      </c>
      <c r="G14" s="31">
        <v>1.0430629999999999E-4</v>
      </c>
      <c r="H14" s="32">
        <v>1.9893699999999999E-5</v>
      </c>
    </row>
    <row r="15" spans="1:18" x14ac:dyDescent="0.25">
      <c r="A15" s="28" t="s">
        <v>135</v>
      </c>
      <c r="B15" s="29" t="s">
        <v>135</v>
      </c>
      <c r="C15" s="29" t="s">
        <v>135</v>
      </c>
      <c r="D15" s="29" t="s">
        <v>29</v>
      </c>
      <c r="E15" s="30">
        <v>242</v>
      </c>
      <c r="F15" s="30">
        <v>726</v>
      </c>
      <c r="G15" s="31">
        <v>5.2587740000000003E-4</v>
      </c>
      <c r="H15" s="32">
        <v>1.0029740000000001E-4</v>
      </c>
    </row>
    <row r="16" spans="1:18" x14ac:dyDescent="0.25">
      <c r="A16" s="28" t="s">
        <v>135</v>
      </c>
      <c r="B16" s="29" t="s">
        <v>135</v>
      </c>
      <c r="C16" s="29" t="s">
        <v>135</v>
      </c>
      <c r="D16" s="29" t="s">
        <v>48</v>
      </c>
      <c r="E16" s="30">
        <v>4396</v>
      </c>
      <c r="F16" s="30">
        <v>12623</v>
      </c>
      <c r="G16" s="31">
        <v>9.1434576E-3</v>
      </c>
      <c r="H16" s="32">
        <v>1.7438760000000001E-3</v>
      </c>
    </row>
    <row r="17" spans="1:8" x14ac:dyDescent="0.25">
      <c r="A17" s="28" t="s">
        <v>135</v>
      </c>
      <c r="B17" s="29" t="s">
        <v>135</v>
      </c>
      <c r="C17" s="29" t="s">
        <v>46</v>
      </c>
      <c r="D17" s="29" t="s">
        <v>22</v>
      </c>
      <c r="E17" s="30">
        <v>115279</v>
      </c>
      <c r="F17" s="30">
        <v>340915</v>
      </c>
      <c r="G17" s="31">
        <v>0.2469414435</v>
      </c>
      <c r="H17" s="32">
        <v>4.7097637800000001E-2</v>
      </c>
    </row>
    <row r="18" spans="1:8" x14ac:dyDescent="0.25">
      <c r="A18" s="28" t="s">
        <v>135</v>
      </c>
      <c r="B18" s="29" t="s">
        <v>135</v>
      </c>
      <c r="C18" s="29" t="s">
        <v>135</v>
      </c>
      <c r="D18" s="29" t="s">
        <v>24</v>
      </c>
      <c r="E18" s="30">
        <v>40</v>
      </c>
      <c r="F18" s="30">
        <v>120</v>
      </c>
      <c r="G18" s="31">
        <v>8.6921899999999999E-5</v>
      </c>
      <c r="H18" s="32">
        <v>1.65781E-5</v>
      </c>
    </row>
    <row r="19" spans="1:8" x14ac:dyDescent="0.25">
      <c r="A19" s="28" t="s">
        <v>135</v>
      </c>
      <c r="B19" s="29" t="s">
        <v>135</v>
      </c>
      <c r="C19" s="29" t="s">
        <v>135</v>
      </c>
      <c r="D19" s="29" t="s">
        <v>27</v>
      </c>
      <c r="E19" s="30">
        <v>410</v>
      </c>
      <c r="F19" s="30">
        <v>1119</v>
      </c>
      <c r="G19" s="31">
        <v>8.1054650000000005E-4</v>
      </c>
      <c r="H19" s="32">
        <v>1.5459060000000001E-4</v>
      </c>
    </row>
    <row r="20" spans="1:8" x14ac:dyDescent="0.25">
      <c r="A20" s="28" t="s">
        <v>135</v>
      </c>
      <c r="B20" s="29" t="s">
        <v>135</v>
      </c>
      <c r="C20" s="29" t="s">
        <v>135</v>
      </c>
      <c r="D20" s="29" t="s">
        <v>19</v>
      </c>
      <c r="E20" s="30">
        <v>230245</v>
      </c>
      <c r="F20" s="30">
        <v>687333.5</v>
      </c>
      <c r="G20" s="31">
        <v>0.49786934189999998</v>
      </c>
      <c r="H20" s="32">
        <v>9.4955587899999999E-2</v>
      </c>
    </row>
    <row r="21" spans="1:8" x14ac:dyDescent="0.25">
      <c r="A21" s="28" t="s">
        <v>135</v>
      </c>
      <c r="B21" s="29" t="s">
        <v>135</v>
      </c>
      <c r="C21" s="29" t="s">
        <v>135</v>
      </c>
      <c r="D21" s="29" t="s">
        <v>48</v>
      </c>
      <c r="E21" s="30">
        <v>258</v>
      </c>
      <c r="F21" s="30">
        <v>817</v>
      </c>
      <c r="G21" s="31">
        <v>5.917931E-4</v>
      </c>
      <c r="H21" s="32">
        <v>1.128691E-4</v>
      </c>
    </row>
    <row r="22" spans="1:8" x14ac:dyDescent="0.25">
      <c r="A22" s="28" t="s">
        <v>135</v>
      </c>
      <c r="B22" s="29" t="s">
        <v>135</v>
      </c>
      <c r="C22" s="29" t="s">
        <v>45</v>
      </c>
      <c r="D22" s="29" t="s">
        <v>22</v>
      </c>
      <c r="E22" s="30">
        <v>49138</v>
      </c>
      <c r="F22" s="30">
        <v>147244.46</v>
      </c>
      <c r="G22" s="31">
        <v>0.1066563792</v>
      </c>
      <c r="H22" s="32">
        <v>2.0341921700000001E-2</v>
      </c>
    </row>
    <row r="23" spans="1:8" x14ac:dyDescent="0.25">
      <c r="A23" s="28" t="s">
        <v>135</v>
      </c>
      <c r="B23" s="29" t="s">
        <v>135</v>
      </c>
      <c r="C23" s="29" t="s">
        <v>135</v>
      </c>
      <c r="D23" s="29" t="s">
        <v>24</v>
      </c>
      <c r="E23" s="30">
        <v>812</v>
      </c>
      <c r="F23" s="30">
        <v>2718</v>
      </c>
      <c r="G23" s="31">
        <v>1.9687806E-3</v>
      </c>
      <c r="H23" s="32">
        <v>3.7549350000000003E-4</v>
      </c>
    </row>
    <row r="24" spans="1:8" x14ac:dyDescent="0.25">
      <c r="A24" s="28" t="s">
        <v>135</v>
      </c>
      <c r="B24" s="29" t="s">
        <v>135</v>
      </c>
      <c r="C24" s="29" t="s">
        <v>135</v>
      </c>
      <c r="D24" s="29" t="s">
        <v>27</v>
      </c>
      <c r="E24" s="30">
        <v>3540</v>
      </c>
      <c r="F24" s="30">
        <v>10562</v>
      </c>
      <c r="G24" s="31">
        <v>7.6505742999999999E-3</v>
      </c>
      <c r="H24" s="32">
        <v>1.4591474E-3</v>
      </c>
    </row>
    <row r="25" spans="1:8" x14ac:dyDescent="0.25">
      <c r="A25" s="28" t="s">
        <v>135</v>
      </c>
      <c r="B25" s="29" t="s">
        <v>135</v>
      </c>
      <c r="C25" s="29" t="s">
        <v>135</v>
      </c>
      <c r="D25" s="29" t="s">
        <v>17</v>
      </c>
      <c r="E25" s="30">
        <v>11</v>
      </c>
      <c r="F25" s="30">
        <v>33</v>
      </c>
      <c r="G25" s="31">
        <v>2.3903499999999999E-5</v>
      </c>
      <c r="H25" s="32">
        <v>4.5589722999999998E-6</v>
      </c>
    </row>
    <row r="26" spans="1:8" x14ac:dyDescent="0.25">
      <c r="A26" s="28" t="s">
        <v>135</v>
      </c>
      <c r="B26" s="29" t="s">
        <v>135</v>
      </c>
      <c r="C26" s="29" t="s">
        <v>135</v>
      </c>
      <c r="D26" s="29" t="s">
        <v>28</v>
      </c>
      <c r="E26" s="30">
        <v>40</v>
      </c>
      <c r="F26" s="30">
        <v>120</v>
      </c>
      <c r="G26" s="31">
        <v>8.6921899999999999E-5</v>
      </c>
      <c r="H26" s="32">
        <v>1.65781E-5</v>
      </c>
    </row>
    <row r="27" spans="1:8" x14ac:dyDescent="0.25">
      <c r="A27" s="28" t="s">
        <v>135</v>
      </c>
      <c r="B27" s="29" t="s">
        <v>135</v>
      </c>
      <c r="C27" s="29" t="s">
        <v>135</v>
      </c>
      <c r="D27" s="29" t="s">
        <v>19</v>
      </c>
      <c r="E27" s="30">
        <v>5046</v>
      </c>
      <c r="F27" s="30">
        <v>14241</v>
      </c>
      <c r="G27" s="31">
        <v>1.03154543E-2</v>
      </c>
      <c r="H27" s="32">
        <v>1.9674037999999998E-3</v>
      </c>
    </row>
    <row r="28" spans="1:8" x14ac:dyDescent="0.25">
      <c r="A28" s="28" t="s">
        <v>135</v>
      </c>
      <c r="B28" s="29" t="s">
        <v>135</v>
      </c>
      <c r="C28" s="29" t="s">
        <v>135</v>
      </c>
      <c r="D28" s="29" t="s">
        <v>29</v>
      </c>
      <c r="E28" s="30">
        <v>64</v>
      </c>
      <c r="F28" s="30">
        <v>192</v>
      </c>
      <c r="G28" s="31">
        <v>1.3907500000000001E-4</v>
      </c>
      <c r="H28" s="32">
        <v>2.6524900000000001E-5</v>
      </c>
    </row>
    <row r="29" spans="1:8" x14ac:dyDescent="0.25">
      <c r="A29" s="28" t="s">
        <v>135</v>
      </c>
      <c r="B29" s="29" t="s">
        <v>135</v>
      </c>
      <c r="C29" s="29" t="s">
        <v>32</v>
      </c>
      <c r="D29" s="29" t="s">
        <v>22</v>
      </c>
      <c r="E29" s="30">
        <v>2305</v>
      </c>
      <c r="F29" s="30">
        <v>6990</v>
      </c>
      <c r="G29" s="31">
        <v>5.0631996000000002E-3</v>
      </c>
      <c r="H29" s="32">
        <v>9.6567319999999997E-4</v>
      </c>
    </row>
    <row r="30" spans="1:8" x14ac:dyDescent="0.25">
      <c r="A30" s="28" t="s">
        <v>135</v>
      </c>
      <c r="B30" s="29" t="s">
        <v>135</v>
      </c>
      <c r="C30" s="29" t="s">
        <v>135</v>
      </c>
      <c r="D30" s="29" t="s">
        <v>27</v>
      </c>
      <c r="E30" s="30">
        <v>75</v>
      </c>
      <c r="F30" s="30">
        <v>153</v>
      </c>
      <c r="G30" s="31">
        <v>1.108254E-4</v>
      </c>
      <c r="H30" s="32">
        <v>2.1137100000000001E-5</v>
      </c>
    </row>
    <row r="31" spans="1:8" x14ac:dyDescent="0.25">
      <c r="A31" s="28" t="s">
        <v>135</v>
      </c>
      <c r="B31" s="29" t="s">
        <v>135</v>
      </c>
      <c r="C31" s="29" t="s">
        <v>135</v>
      </c>
      <c r="D31" s="29" t="s">
        <v>19</v>
      </c>
      <c r="E31" s="30">
        <v>931</v>
      </c>
      <c r="F31" s="30">
        <v>4076</v>
      </c>
      <c r="G31" s="31">
        <v>2.9524465999999998E-3</v>
      </c>
      <c r="H31" s="32">
        <v>5.6310219999999996E-4</v>
      </c>
    </row>
    <row r="32" spans="1:8" x14ac:dyDescent="0.25">
      <c r="A32" s="28" t="s">
        <v>135</v>
      </c>
      <c r="B32" s="29" t="s">
        <v>135</v>
      </c>
      <c r="C32" s="29" t="s">
        <v>25</v>
      </c>
      <c r="D32" s="29" t="s">
        <v>22</v>
      </c>
      <c r="E32" s="30">
        <v>11329</v>
      </c>
      <c r="F32" s="30">
        <v>34982</v>
      </c>
      <c r="G32" s="31">
        <v>2.5339177099999999E-2</v>
      </c>
      <c r="H32" s="32">
        <v>4.8327869999999998E-3</v>
      </c>
    </row>
    <row r="33" spans="1:8" x14ac:dyDescent="0.25">
      <c r="A33" s="28" t="s">
        <v>135</v>
      </c>
      <c r="B33" s="29" t="s">
        <v>135</v>
      </c>
      <c r="C33" s="29" t="s">
        <v>135</v>
      </c>
      <c r="D33" s="29" t="s">
        <v>24</v>
      </c>
      <c r="E33" s="30">
        <v>470</v>
      </c>
      <c r="F33" s="30">
        <v>1410</v>
      </c>
      <c r="G33" s="31">
        <v>1.0213321E-3</v>
      </c>
      <c r="H33" s="32">
        <v>1.9479250000000001E-4</v>
      </c>
    </row>
    <row r="34" spans="1:8" x14ac:dyDescent="0.25">
      <c r="A34" s="28" t="s">
        <v>135</v>
      </c>
      <c r="B34" s="29" t="s">
        <v>135</v>
      </c>
      <c r="C34" s="29" t="s">
        <v>135</v>
      </c>
      <c r="D34" s="29" t="s">
        <v>27</v>
      </c>
      <c r="E34" s="30">
        <v>236</v>
      </c>
      <c r="F34" s="30">
        <v>724</v>
      </c>
      <c r="G34" s="31">
        <v>5.2442869999999998E-4</v>
      </c>
      <c r="H34" s="32">
        <v>1.000211E-4</v>
      </c>
    </row>
    <row r="35" spans="1:8" x14ac:dyDescent="0.25">
      <c r="A35" s="28" t="s">
        <v>135</v>
      </c>
      <c r="B35" s="29" t="s">
        <v>135</v>
      </c>
      <c r="C35" s="29" t="s">
        <v>135</v>
      </c>
      <c r="D35" s="29" t="s">
        <v>28</v>
      </c>
      <c r="E35" s="30">
        <v>35</v>
      </c>
      <c r="F35" s="30">
        <v>105</v>
      </c>
      <c r="G35" s="31">
        <v>7.6056600000000006E-5</v>
      </c>
      <c r="H35" s="32">
        <v>1.4505799999999999E-5</v>
      </c>
    </row>
    <row r="36" spans="1:8" x14ac:dyDescent="0.25">
      <c r="A36" s="28" t="s">
        <v>135</v>
      </c>
      <c r="B36" s="29" t="s">
        <v>135</v>
      </c>
      <c r="C36" s="29" t="s">
        <v>135</v>
      </c>
      <c r="D36" s="29" t="s">
        <v>29</v>
      </c>
      <c r="E36" s="30">
        <v>2</v>
      </c>
      <c r="F36" s="30">
        <v>6</v>
      </c>
      <c r="G36" s="31">
        <v>4.3460941E-6</v>
      </c>
      <c r="H36" s="32">
        <v>8.2890406000000003E-7</v>
      </c>
    </row>
    <row r="37" spans="1:8" x14ac:dyDescent="0.25">
      <c r="A37" s="28" t="s">
        <v>135</v>
      </c>
      <c r="B37" s="29" t="s">
        <v>135</v>
      </c>
      <c r="C37" s="29" t="s">
        <v>135</v>
      </c>
      <c r="D37" s="29" t="s">
        <v>48</v>
      </c>
      <c r="E37" s="30">
        <v>55</v>
      </c>
      <c r="F37" s="30">
        <v>131</v>
      </c>
      <c r="G37" s="31">
        <v>9.4889700000000001E-5</v>
      </c>
      <c r="H37" s="32">
        <v>1.8097700000000001E-5</v>
      </c>
    </row>
    <row r="38" spans="1:8" x14ac:dyDescent="0.25">
      <c r="A38" s="28" t="s">
        <v>135</v>
      </c>
      <c r="B38" s="29" t="s">
        <v>135</v>
      </c>
      <c r="C38" s="29" t="s">
        <v>26</v>
      </c>
      <c r="D38" s="29" t="s">
        <v>22</v>
      </c>
      <c r="E38" s="30">
        <v>4484</v>
      </c>
      <c r="F38" s="30">
        <v>13337</v>
      </c>
      <c r="G38" s="31">
        <v>9.6606428000000008E-3</v>
      </c>
      <c r="H38" s="32">
        <v>1.8425156000000001E-3</v>
      </c>
    </row>
    <row r="39" spans="1:8" x14ac:dyDescent="0.25">
      <c r="A39" s="28" t="s">
        <v>135</v>
      </c>
      <c r="B39" s="29" t="s">
        <v>135</v>
      </c>
      <c r="C39" s="29" t="s">
        <v>135</v>
      </c>
      <c r="D39" s="29" t="s">
        <v>19</v>
      </c>
      <c r="E39" s="30">
        <v>2</v>
      </c>
      <c r="F39" s="30">
        <v>6</v>
      </c>
      <c r="G39" s="31">
        <v>4.3460941E-6</v>
      </c>
      <c r="H39" s="32">
        <v>8.2890406000000003E-7</v>
      </c>
    </row>
    <row r="40" spans="1:8" x14ac:dyDescent="0.25">
      <c r="A40" s="28" t="s">
        <v>135</v>
      </c>
      <c r="B40" s="29" t="s">
        <v>136</v>
      </c>
      <c r="C40" s="29" t="s">
        <v>135</v>
      </c>
      <c r="D40" s="29" t="s">
        <v>135</v>
      </c>
      <c r="E40" s="30">
        <v>463775</v>
      </c>
      <c r="F40" s="30">
        <v>1380549.96</v>
      </c>
      <c r="G40" s="31">
        <v>1</v>
      </c>
      <c r="H40" s="32">
        <v>0.1907239107</v>
      </c>
    </row>
    <row r="41" spans="1:8" x14ac:dyDescent="0.25">
      <c r="A41" s="28" t="s">
        <v>135</v>
      </c>
      <c r="B41" s="29" t="s">
        <v>21</v>
      </c>
      <c r="C41" s="29" t="s">
        <v>16</v>
      </c>
      <c r="D41" s="29" t="s">
        <v>22</v>
      </c>
      <c r="E41" s="30">
        <v>2042830</v>
      </c>
      <c r="F41" s="30">
        <v>5857923.4699999997</v>
      </c>
      <c r="G41" s="31" t="s">
        <v>135</v>
      </c>
      <c r="H41" s="32">
        <v>0.80927608929999995</v>
      </c>
    </row>
    <row r="42" spans="1:8" ht="13.8" thickBot="1" x14ac:dyDescent="0.3">
      <c r="A42" s="33" t="s">
        <v>135</v>
      </c>
      <c r="B42" s="34" t="s">
        <v>23</v>
      </c>
      <c r="C42" s="34" t="s">
        <v>135</v>
      </c>
      <c r="D42" s="34" t="s">
        <v>135</v>
      </c>
      <c r="E42" s="35">
        <v>2506605</v>
      </c>
      <c r="F42" s="35">
        <v>7238473.4299999997</v>
      </c>
      <c r="G42" s="36" t="s">
        <v>135</v>
      </c>
      <c r="H42" s="37">
        <v>1</v>
      </c>
    </row>
  </sheetData>
  <hyperlinks>
    <hyperlink ref="R1" location="'Table of Contents'!A1" display="Return to Table of Contents" xr:uid="{905A7DE5-F1DE-4CB7-A92C-22429A439F38}"/>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R45"/>
  <sheetViews>
    <sheetView workbookViewId="0"/>
  </sheetViews>
  <sheetFormatPr defaultColWidth="9.109375" defaultRowHeight="13.2" x14ac:dyDescent="0.25"/>
  <cols>
    <col min="1" max="1" width="34.44140625" style="6" customWidth="1"/>
    <col min="2" max="2" width="14" style="6" bestFit="1" customWidth="1"/>
    <col min="3" max="3" width="22.21875" style="6" bestFit="1" customWidth="1"/>
    <col min="4" max="4" width="21.88671875" style="6" bestFit="1" customWidth="1"/>
    <col min="5" max="5" width="10.6640625" style="6" bestFit="1" customWidth="1"/>
    <col min="6" max="6" width="11.109375" style="6" bestFit="1" customWidth="1"/>
    <col min="7" max="8" width="8.21875" style="6" bestFit="1" customWidth="1"/>
    <col min="9" max="16384" width="9.109375" style="6"/>
  </cols>
  <sheetData>
    <row r="1" spans="1:18" ht="13.8" x14ac:dyDescent="0.3">
      <c r="A1" s="116" t="s">
        <v>0</v>
      </c>
      <c r="B1" s="117"/>
      <c r="C1" s="117"/>
      <c r="D1" s="117"/>
      <c r="E1" s="117"/>
      <c r="F1" s="117"/>
      <c r="G1" s="117"/>
      <c r="H1" s="117"/>
      <c r="R1" s="130" t="s">
        <v>183</v>
      </c>
    </row>
    <row r="2" spans="1:18" x14ac:dyDescent="0.25">
      <c r="A2" s="116" t="s">
        <v>1</v>
      </c>
      <c r="B2" s="117"/>
      <c r="C2" s="117"/>
      <c r="D2" s="117"/>
      <c r="E2" s="117"/>
      <c r="F2" s="117"/>
      <c r="G2" s="117"/>
      <c r="H2" s="117"/>
    </row>
    <row r="3" spans="1:18" x14ac:dyDescent="0.25">
      <c r="A3" s="116" t="s">
        <v>151</v>
      </c>
      <c r="B3" s="117"/>
      <c r="C3" s="117"/>
      <c r="D3" s="117"/>
      <c r="E3" s="117"/>
      <c r="F3" s="117"/>
      <c r="G3" s="117"/>
      <c r="H3" s="117"/>
    </row>
    <row r="4" spans="1:18" x14ac:dyDescent="0.25">
      <c r="A4" s="111"/>
      <c r="B4" s="111"/>
      <c r="C4" s="111"/>
      <c r="D4" s="111"/>
      <c r="E4" s="111"/>
      <c r="F4" s="111"/>
      <c r="G4" s="111"/>
      <c r="H4" s="111"/>
    </row>
    <row r="5" spans="1:18" ht="52.8" x14ac:dyDescent="0.25">
      <c r="A5" s="112" t="s">
        <v>152</v>
      </c>
      <c r="B5" s="112" t="s">
        <v>153</v>
      </c>
      <c r="C5" s="112" t="s">
        <v>154</v>
      </c>
      <c r="D5" s="112" t="s">
        <v>155</v>
      </c>
      <c r="E5" s="112" t="s">
        <v>9</v>
      </c>
      <c r="F5" s="112" t="s">
        <v>156</v>
      </c>
      <c r="G5" s="112" t="s">
        <v>157</v>
      </c>
      <c r="H5" s="112" t="s">
        <v>158</v>
      </c>
    </row>
    <row r="6" spans="1:18" x14ac:dyDescent="0.25">
      <c r="A6" s="113" t="s">
        <v>34</v>
      </c>
      <c r="B6" s="113" t="s">
        <v>15</v>
      </c>
      <c r="C6" s="113" t="s">
        <v>16</v>
      </c>
      <c r="D6" s="113" t="s">
        <v>24</v>
      </c>
      <c r="E6" s="114">
        <v>10554</v>
      </c>
      <c r="F6" s="114">
        <v>29742</v>
      </c>
      <c r="G6" s="115">
        <v>1.94944809E-2</v>
      </c>
      <c r="H6" s="115">
        <v>4.3937728999999997E-3</v>
      </c>
    </row>
    <row r="7" spans="1:18" x14ac:dyDescent="0.25">
      <c r="A7" s="113" t="s">
        <v>135</v>
      </c>
      <c r="B7" s="113" t="s">
        <v>135</v>
      </c>
      <c r="C7" s="113" t="s">
        <v>135</v>
      </c>
      <c r="D7" s="113" t="s">
        <v>35</v>
      </c>
      <c r="E7" s="114">
        <v>465</v>
      </c>
      <c r="F7" s="114">
        <v>1644</v>
      </c>
      <c r="G7" s="115">
        <v>1.0775646E-3</v>
      </c>
      <c r="H7" s="115">
        <v>2.4286739999999999E-4</v>
      </c>
    </row>
    <row r="8" spans="1:18" x14ac:dyDescent="0.25">
      <c r="A8" s="113" t="s">
        <v>135</v>
      </c>
      <c r="B8" s="113" t="s">
        <v>135</v>
      </c>
      <c r="C8" s="113" t="s">
        <v>135</v>
      </c>
      <c r="D8" s="113" t="s">
        <v>31</v>
      </c>
      <c r="E8" s="114">
        <v>2366</v>
      </c>
      <c r="F8" s="114">
        <v>7241</v>
      </c>
      <c r="G8" s="115">
        <v>4.7461346000000001E-3</v>
      </c>
      <c r="H8" s="115">
        <v>1.0697097999999999E-3</v>
      </c>
    </row>
    <row r="9" spans="1:18" x14ac:dyDescent="0.25">
      <c r="A9" s="113" t="s">
        <v>135</v>
      </c>
      <c r="B9" s="113" t="s">
        <v>135</v>
      </c>
      <c r="C9" s="113" t="s">
        <v>135</v>
      </c>
      <c r="D9" s="113" t="s">
        <v>30</v>
      </c>
      <c r="E9" s="114">
        <v>341</v>
      </c>
      <c r="F9" s="114">
        <v>1023</v>
      </c>
      <c r="G9" s="115">
        <v>6.7052829999999998E-4</v>
      </c>
      <c r="H9" s="115">
        <v>1.5112740000000001E-4</v>
      </c>
    </row>
    <row r="10" spans="1:18" x14ac:dyDescent="0.25">
      <c r="A10" s="113" t="s">
        <v>135</v>
      </c>
      <c r="B10" s="113" t="s">
        <v>135</v>
      </c>
      <c r="C10" s="113" t="s">
        <v>135</v>
      </c>
      <c r="D10" s="113" t="s">
        <v>27</v>
      </c>
      <c r="E10" s="114">
        <v>17123</v>
      </c>
      <c r="F10" s="114">
        <v>50424</v>
      </c>
      <c r="G10" s="115">
        <v>3.3050558299999998E-2</v>
      </c>
      <c r="H10" s="115">
        <v>7.4491158999999999E-3</v>
      </c>
    </row>
    <row r="11" spans="1:18" x14ac:dyDescent="0.25">
      <c r="A11" s="113" t="s">
        <v>135</v>
      </c>
      <c r="B11" s="113" t="s">
        <v>135</v>
      </c>
      <c r="C11" s="113" t="s">
        <v>135</v>
      </c>
      <c r="D11" s="113" t="s">
        <v>17</v>
      </c>
      <c r="E11" s="114">
        <v>8</v>
      </c>
      <c r="F11" s="114">
        <v>24</v>
      </c>
      <c r="G11" s="115">
        <v>1.5730899999999999E-5</v>
      </c>
      <c r="H11" s="115">
        <v>3.5455096999999998E-6</v>
      </c>
    </row>
    <row r="12" spans="1:18" x14ac:dyDescent="0.25">
      <c r="A12" s="113" t="s">
        <v>135</v>
      </c>
      <c r="B12" s="113" t="s">
        <v>135</v>
      </c>
      <c r="C12" s="113" t="s">
        <v>135</v>
      </c>
      <c r="D12" s="113" t="s">
        <v>28</v>
      </c>
      <c r="E12" s="114">
        <v>2517</v>
      </c>
      <c r="F12" s="114">
        <v>8193</v>
      </c>
      <c r="G12" s="115">
        <v>5.3701258000000002E-3</v>
      </c>
      <c r="H12" s="115">
        <v>1.2103483999999999E-3</v>
      </c>
    </row>
    <row r="13" spans="1:18" x14ac:dyDescent="0.25">
      <c r="A13" s="113" t="s">
        <v>135</v>
      </c>
      <c r="B13" s="113" t="s">
        <v>135</v>
      </c>
      <c r="C13" s="113" t="s">
        <v>135</v>
      </c>
      <c r="D13" s="113" t="s">
        <v>19</v>
      </c>
      <c r="E13" s="114">
        <v>15</v>
      </c>
      <c r="F13" s="114">
        <v>45</v>
      </c>
      <c r="G13" s="115">
        <v>2.9495399999999999E-5</v>
      </c>
      <c r="H13" s="115">
        <v>6.6478307000000001E-6</v>
      </c>
    </row>
    <row r="14" spans="1:18" x14ac:dyDescent="0.25">
      <c r="A14" s="113" t="s">
        <v>135</v>
      </c>
      <c r="B14" s="113" t="s">
        <v>135</v>
      </c>
      <c r="C14" s="113" t="s">
        <v>135</v>
      </c>
      <c r="D14" s="113" t="s">
        <v>29</v>
      </c>
      <c r="E14" s="114">
        <v>313</v>
      </c>
      <c r="F14" s="114">
        <v>924</v>
      </c>
      <c r="G14" s="115">
        <v>6.0563849999999999E-4</v>
      </c>
      <c r="H14" s="115">
        <v>1.365021E-4</v>
      </c>
    </row>
    <row r="15" spans="1:18" x14ac:dyDescent="0.25">
      <c r="A15" s="113" t="s">
        <v>135</v>
      </c>
      <c r="B15" s="113" t="s">
        <v>135</v>
      </c>
      <c r="C15" s="113" t="s">
        <v>135</v>
      </c>
      <c r="D15" s="113" t="s">
        <v>160</v>
      </c>
      <c r="E15" s="114">
        <v>4150</v>
      </c>
      <c r="F15" s="114">
        <v>11962</v>
      </c>
      <c r="G15" s="115">
        <v>7.8405278999999998E-3</v>
      </c>
      <c r="H15" s="115">
        <v>1.7671411000000001E-3</v>
      </c>
    </row>
    <row r="16" spans="1:18" x14ac:dyDescent="0.25">
      <c r="A16" s="113" t="s">
        <v>135</v>
      </c>
      <c r="B16" s="113" t="s">
        <v>135</v>
      </c>
      <c r="C16" s="113" t="s">
        <v>159</v>
      </c>
      <c r="D16" s="113" t="s">
        <v>22</v>
      </c>
      <c r="E16" s="114">
        <v>121768</v>
      </c>
      <c r="F16" s="114">
        <v>360879</v>
      </c>
      <c r="G16" s="115">
        <v>0.23653919600000001</v>
      </c>
      <c r="H16" s="115">
        <v>5.3312500200000001E-2</v>
      </c>
    </row>
    <row r="17" spans="1:8" x14ac:dyDescent="0.25">
      <c r="A17" s="113" t="s">
        <v>135</v>
      </c>
      <c r="B17" s="113" t="s">
        <v>135</v>
      </c>
      <c r="C17" s="113" t="s">
        <v>135</v>
      </c>
      <c r="D17" s="113" t="s">
        <v>24</v>
      </c>
      <c r="E17" s="114">
        <v>62</v>
      </c>
      <c r="F17" s="114">
        <v>186</v>
      </c>
      <c r="G17" s="115">
        <v>1.219142E-4</v>
      </c>
      <c r="H17" s="115">
        <v>2.74777E-5</v>
      </c>
    </row>
    <row r="18" spans="1:8" x14ac:dyDescent="0.25">
      <c r="A18" s="113" t="s">
        <v>135</v>
      </c>
      <c r="B18" s="113" t="s">
        <v>135</v>
      </c>
      <c r="C18" s="113" t="s">
        <v>135</v>
      </c>
      <c r="D18" s="113" t="s">
        <v>27</v>
      </c>
      <c r="E18" s="114">
        <v>616</v>
      </c>
      <c r="F18" s="114">
        <v>1711</v>
      </c>
      <c r="G18" s="115">
        <v>1.12148E-3</v>
      </c>
      <c r="H18" s="115">
        <v>2.527653E-4</v>
      </c>
    </row>
    <row r="19" spans="1:8" x14ac:dyDescent="0.25">
      <c r="A19" s="113" t="s">
        <v>135</v>
      </c>
      <c r="B19" s="113" t="s">
        <v>135</v>
      </c>
      <c r="C19" s="113" t="s">
        <v>135</v>
      </c>
      <c r="D19" s="113" t="s">
        <v>28</v>
      </c>
      <c r="E19" s="114">
        <v>108</v>
      </c>
      <c r="F19" s="114">
        <v>324</v>
      </c>
      <c r="G19" s="115">
        <v>2.1236669999999999E-4</v>
      </c>
      <c r="H19" s="115">
        <v>4.7864400000000002E-5</v>
      </c>
    </row>
    <row r="20" spans="1:8" x14ac:dyDescent="0.25">
      <c r="A20" s="113" t="s">
        <v>135</v>
      </c>
      <c r="B20" s="113" t="s">
        <v>135</v>
      </c>
      <c r="C20" s="113" t="s">
        <v>135</v>
      </c>
      <c r="D20" s="113" t="s">
        <v>19</v>
      </c>
      <c r="E20" s="114">
        <v>267158</v>
      </c>
      <c r="F20" s="114">
        <v>803372</v>
      </c>
      <c r="G20" s="115">
        <v>0.5265725269</v>
      </c>
      <c r="H20" s="115">
        <v>0.1186818018</v>
      </c>
    </row>
    <row r="21" spans="1:8" x14ac:dyDescent="0.25">
      <c r="A21" s="113" t="s">
        <v>135</v>
      </c>
      <c r="B21" s="113" t="s">
        <v>135</v>
      </c>
      <c r="C21" s="113" t="s">
        <v>135</v>
      </c>
      <c r="D21" s="113" t="s">
        <v>160</v>
      </c>
      <c r="E21" s="114">
        <v>187</v>
      </c>
      <c r="F21" s="114">
        <v>594</v>
      </c>
      <c r="G21" s="115">
        <v>3.8933899999999999E-4</v>
      </c>
      <c r="H21" s="115">
        <v>8.7751399999999995E-5</v>
      </c>
    </row>
    <row r="22" spans="1:8" x14ac:dyDescent="0.25">
      <c r="A22" s="113" t="s">
        <v>135</v>
      </c>
      <c r="B22" s="113" t="s">
        <v>135</v>
      </c>
      <c r="C22" s="113" t="s">
        <v>45</v>
      </c>
      <c r="D22" s="113" t="s">
        <v>22</v>
      </c>
      <c r="E22" s="114">
        <v>52763</v>
      </c>
      <c r="F22" s="114">
        <v>158125.57999999999</v>
      </c>
      <c r="G22" s="115">
        <v>0.1036438739</v>
      </c>
      <c r="H22" s="115">
        <v>2.3359824299999998E-2</v>
      </c>
    </row>
    <row r="23" spans="1:8" x14ac:dyDescent="0.25">
      <c r="A23" s="113" t="s">
        <v>135</v>
      </c>
      <c r="B23" s="113" t="s">
        <v>135</v>
      </c>
      <c r="C23" s="113" t="s">
        <v>135</v>
      </c>
      <c r="D23" s="113" t="s">
        <v>24</v>
      </c>
      <c r="E23" s="114">
        <v>1137</v>
      </c>
      <c r="F23" s="114">
        <v>3908</v>
      </c>
      <c r="G23" s="115">
        <v>2.5615099999999999E-3</v>
      </c>
      <c r="H23" s="115">
        <v>5.7732720000000005E-4</v>
      </c>
    </row>
    <row r="24" spans="1:8" x14ac:dyDescent="0.25">
      <c r="A24" s="113" t="s">
        <v>135</v>
      </c>
      <c r="B24" s="113" t="s">
        <v>135</v>
      </c>
      <c r="C24" s="113" t="s">
        <v>135</v>
      </c>
      <c r="D24" s="113" t="s">
        <v>31</v>
      </c>
      <c r="E24" s="114">
        <v>20</v>
      </c>
      <c r="F24" s="114">
        <v>60</v>
      </c>
      <c r="G24" s="115">
        <v>3.9327199999999998E-5</v>
      </c>
      <c r="H24" s="115">
        <v>8.8637743000000001E-6</v>
      </c>
    </row>
    <row r="25" spans="1:8" x14ac:dyDescent="0.25">
      <c r="A25" s="113" t="s">
        <v>135</v>
      </c>
      <c r="B25" s="113" t="s">
        <v>135</v>
      </c>
      <c r="C25" s="113" t="s">
        <v>135</v>
      </c>
      <c r="D25" s="113" t="s">
        <v>27</v>
      </c>
      <c r="E25" s="114">
        <v>3239</v>
      </c>
      <c r="F25" s="114">
        <v>9630</v>
      </c>
      <c r="G25" s="115">
        <v>6.3120117E-3</v>
      </c>
      <c r="H25" s="115">
        <v>1.4226358000000001E-3</v>
      </c>
    </row>
    <row r="26" spans="1:8" x14ac:dyDescent="0.25">
      <c r="A26" s="113" t="s">
        <v>135</v>
      </c>
      <c r="B26" s="113" t="s">
        <v>135</v>
      </c>
      <c r="C26" s="113" t="s">
        <v>135</v>
      </c>
      <c r="D26" s="113" t="s">
        <v>17</v>
      </c>
      <c r="E26" s="114">
        <v>26</v>
      </c>
      <c r="F26" s="114">
        <v>78</v>
      </c>
      <c r="G26" s="115">
        <v>5.1125300000000003E-5</v>
      </c>
      <c r="H26" s="115">
        <v>1.1522899999999999E-5</v>
      </c>
    </row>
    <row r="27" spans="1:8" x14ac:dyDescent="0.25">
      <c r="A27" s="113" t="s">
        <v>135</v>
      </c>
      <c r="B27" s="113" t="s">
        <v>135</v>
      </c>
      <c r="C27" s="113" t="s">
        <v>135</v>
      </c>
      <c r="D27" s="113" t="s">
        <v>28</v>
      </c>
      <c r="E27" s="114">
        <v>218</v>
      </c>
      <c r="F27" s="114">
        <v>654</v>
      </c>
      <c r="G27" s="115">
        <v>4.2866619999999998E-4</v>
      </c>
      <c r="H27" s="115">
        <v>9.6615100000000003E-5</v>
      </c>
    </row>
    <row r="28" spans="1:8" x14ac:dyDescent="0.25">
      <c r="A28" s="113" t="s">
        <v>135</v>
      </c>
      <c r="B28" s="113" t="s">
        <v>135</v>
      </c>
      <c r="C28" s="113" t="s">
        <v>135</v>
      </c>
      <c r="D28" s="113" t="s">
        <v>19</v>
      </c>
      <c r="E28" s="114">
        <v>4427</v>
      </c>
      <c r="F28" s="114">
        <v>12295</v>
      </c>
      <c r="G28" s="115">
        <v>8.0587937000000005E-3</v>
      </c>
      <c r="H28" s="115">
        <v>1.8163350999999999E-3</v>
      </c>
    </row>
    <row r="29" spans="1:8" x14ac:dyDescent="0.25">
      <c r="A29" s="113" t="s">
        <v>135</v>
      </c>
      <c r="B29" s="113" t="s">
        <v>135</v>
      </c>
      <c r="C29" s="113" t="s">
        <v>135</v>
      </c>
      <c r="D29" s="113" t="s">
        <v>29</v>
      </c>
      <c r="E29" s="114">
        <v>16</v>
      </c>
      <c r="F29" s="114">
        <v>48</v>
      </c>
      <c r="G29" s="115">
        <v>3.1461699999999997E-5</v>
      </c>
      <c r="H29" s="115">
        <v>7.0910195000000004E-6</v>
      </c>
    </row>
    <row r="30" spans="1:8" x14ac:dyDescent="0.25">
      <c r="A30" s="113" t="s">
        <v>135</v>
      </c>
      <c r="B30" s="113" t="s">
        <v>135</v>
      </c>
      <c r="C30" s="113" t="s">
        <v>135</v>
      </c>
      <c r="D30" s="113" t="s">
        <v>160</v>
      </c>
      <c r="E30" s="114">
        <v>15</v>
      </c>
      <c r="F30" s="114">
        <v>45</v>
      </c>
      <c r="G30" s="115">
        <v>2.9495399999999999E-5</v>
      </c>
      <c r="H30" s="115">
        <v>6.6478307000000001E-6</v>
      </c>
    </row>
    <row r="31" spans="1:8" x14ac:dyDescent="0.25">
      <c r="A31" s="113" t="s">
        <v>135</v>
      </c>
      <c r="B31" s="113" t="s">
        <v>135</v>
      </c>
      <c r="C31" s="113" t="s">
        <v>32</v>
      </c>
      <c r="D31" s="113" t="s">
        <v>22</v>
      </c>
      <c r="E31" s="114">
        <v>1783</v>
      </c>
      <c r="F31" s="114">
        <v>5520</v>
      </c>
      <c r="G31" s="115">
        <v>3.6181001E-3</v>
      </c>
      <c r="H31" s="115">
        <v>8.1546720000000002E-4</v>
      </c>
    </row>
    <row r="32" spans="1:8" x14ac:dyDescent="0.25">
      <c r="A32" s="113" t="s">
        <v>135</v>
      </c>
      <c r="B32" s="113" t="s">
        <v>135</v>
      </c>
      <c r="C32" s="113" t="s">
        <v>135</v>
      </c>
      <c r="D32" s="113" t="s">
        <v>27</v>
      </c>
      <c r="E32" s="114">
        <v>70</v>
      </c>
      <c r="F32" s="114">
        <v>210</v>
      </c>
      <c r="G32" s="115">
        <v>1.3764509999999999E-4</v>
      </c>
      <c r="H32" s="115">
        <v>3.1023199999999998E-5</v>
      </c>
    </row>
    <row r="33" spans="1:8" x14ac:dyDescent="0.25">
      <c r="A33" s="113" t="s">
        <v>135</v>
      </c>
      <c r="B33" s="113" t="s">
        <v>135</v>
      </c>
      <c r="C33" s="113" t="s">
        <v>135</v>
      </c>
      <c r="D33" s="113" t="s">
        <v>19</v>
      </c>
      <c r="E33" s="114">
        <v>904</v>
      </c>
      <c r="F33" s="114">
        <v>4285</v>
      </c>
      <c r="G33" s="115">
        <v>2.8086157999999998E-3</v>
      </c>
      <c r="H33" s="115">
        <v>6.3302119999999996E-4</v>
      </c>
    </row>
    <row r="34" spans="1:8" x14ac:dyDescent="0.25">
      <c r="A34" s="113" t="s">
        <v>135</v>
      </c>
      <c r="B34" s="113" t="s">
        <v>135</v>
      </c>
      <c r="C34" s="113" t="s">
        <v>25</v>
      </c>
      <c r="D34" s="113" t="s">
        <v>22</v>
      </c>
      <c r="E34" s="114">
        <v>11788</v>
      </c>
      <c r="F34" s="114">
        <v>35663</v>
      </c>
      <c r="G34" s="115">
        <v>2.33754176E-2</v>
      </c>
      <c r="H34" s="115">
        <v>5.2684797000000002E-3</v>
      </c>
    </row>
    <row r="35" spans="1:8" x14ac:dyDescent="0.25">
      <c r="A35" s="113" t="s">
        <v>135</v>
      </c>
      <c r="B35" s="113" t="s">
        <v>135</v>
      </c>
      <c r="C35" s="113" t="s">
        <v>135</v>
      </c>
      <c r="D35" s="113" t="s">
        <v>24</v>
      </c>
      <c r="E35" s="114">
        <v>449</v>
      </c>
      <c r="F35" s="114">
        <v>1349</v>
      </c>
      <c r="G35" s="115">
        <v>8.8420600000000001E-4</v>
      </c>
      <c r="H35" s="115">
        <v>1.9928719999999999E-4</v>
      </c>
    </row>
    <row r="36" spans="1:8" x14ac:dyDescent="0.25">
      <c r="A36" s="113" t="s">
        <v>135</v>
      </c>
      <c r="B36" s="113" t="s">
        <v>135</v>
      </c>
      <c r="C36" s="113" t="s">
        <v>135</v>
      </c>
      <c r="D36" s="113" t="s">
        <v>27</v>
      </c>
      <c r="E36" s="114">
        <v>183</v>
      </c>
      <c r="F36" s="114">
        <v>511</v>
      </c>
      <c r="G36" s="115">
        <v>3.3493640000000001E-4</v>
      </c>
      <c r="H36" s="115">
        <v>7.5489799999999997E-5</v>
      </c>
    </row>
    <row r="37" spans="1:8" x14ac:dyDescent="0.25">
      <c r="A37" s="113" t="s">
        <v>135</v>
      </c>
      <c r="B37" s="113" t="s">
        <v>135</v>
      </c>
      <c r="C37" s="113" t="s">
        <v>135</v>
      </c>
      <c r="D37" s="113" t="s">
        <v>28</v>
      </c>
      <c r="E37" s="114">
        <v>29</v>
      </c>
      <c r="F37" s="114">
        <v>87</v>
      </c>
      <c r="G37" s="115">
        <v>5.7024400000000002E-5</v>
      </c>
      <c r="H37" s="115">
        <v>1.2852499999999999E-5</v>
      </c>
    </row>
    <row r="38" spans="1:8" x14ac:dyDescent="0.25">
      <c r="A38" s="113" t="s">
        <v>135</v>
      </c>
      <c r="B38" s="113" t="s">
        <v>135</v>
      </c>
      <c r="C38" s="113" t="s">
        <v>135</v>
      </c>
      <c r="D38" s="113" t="s">
        <v>160</v>
      </c>
      <c r="E38" s="114">
        <v>10</v>
      </c>
      <c r="F38" s="114">
        <v>10</v>
      </c>
      <c r="G38" s="115">
        <v>6.5545291999999997E-6</v>
      </c>
      <c r="H38" s="115">
        <v>1.4772957000000001E-6</v>
      </c>
    </row>
    <row r="39" spans="1:8" x14ac:dyDescent="0.25">
      <c r="A39" s="113" t="s">
        <v>135</v>
      </c>
      <c r="B39" s="113" t="s">
        <v>135</v>
      </c>
      <c r="C39" s="113" t="s">
        <v>26</v>
      </c>
      <c r="D39" s="113" t="s">
        <v>22</v>
      </c>
      <c r="E39" s="114">
        <v>5052</v>
      </c>
      <c r="F39" s="114">
        <v>14896</v>
      </c>
      <c r="G39" s="115">
        <v>9.7636267999999995E-3</v>
      </c>
      <c r="H39" s="115">
        <v>2.2005797000000001E-3</v>
      </c>
    </row>
    <row r="40" spans="1:8" x14ac:dyDescent="0.25">
      <c r="A40" s="113" t="s">
        <v>135</v>
      </c>
      <c r="B40" s="113" t="s">
        <v>136</v>
      </c>
      <c r="C40" s="113" t="s">
        <v>135</v>
      </c>
      <c r="D40" s="113" t="s">
        <v>135</v>
      </c>
      <c r="E40" s="114">
        <v>509880</v>
      </c>
      <c r="F40" s="114">
        <v>1525662.58</v>
      </c>
      <c r="G40" s="115">
        <v>1</v>
      </c>
      <c r="H40" s="115">
        <v>0.22538548</v>
      </c>
    </row>
    <row r="41" spans="1:8" x14ac:dyDescent="0.25">
      <c r="A41" s="113" t="s">
        <v>135</v>
      </c>
      <c r="B41" s="113" t="s">
        <v>21</v>
      </c>
      <c r="C41" s="113" t="s">
        <v>16</v>
      </c>
      <c r="D41" s="113" t="s">
        <v>22</v>
      </c>
      <c r="E41" s="114">
        <v>1812504</v>
      </c>
      <c r="F41" s="114">
        <v>5243462.83</v>
      </c>
      <c r="G41" s="115" t="s">
        <v>135</v>
      </c>
      <c r="H41" s="115">
        <v>0.77461451999999997</v>
      </c>
    </row>
    <row r="42" spans="1:8" x14ac:dyDescent="0.25">
      <c r="A42" s="113" t="s">
        <v>135</v>
      </c>
      <c r="B42" s="113" t="s">
        <v>23</v>
      </c>
      <c r="C42" s="113" t="s">
        <v>135</v>
      </c>
      <c r="D42" s="113" t="s">
        <v>135</v>
      </c>
      <c r="E42" s="114">
        <v>2322384</v>
      </c>
      <c r="F42" s="114">
        <v>6769125.4100000001</v>
      </c>
      <c r="G42" s="115" t="s">
        <v>135</v>
      </c>
      <c r="H42" s="115">
        <v>1</v>
      </c>
    </row>
    <row r="43" spans="1:8" x14ac:dyDescent="0.25">
      <c r="A43" s="111"/>
      <c r="B43" s="111"/>
      <c r="C43" s="111"/>
      <c r="D43" s="111"/>
      <c r="E43" s="111"/>
      <c r="F43" s="111"/>
      <c r="G43" s="111"/>
      <c r="H43" s="111"/>
    </row>
    <row r="44" spans="1:8" x14ac:dyDescent="0.25">
      <c r="A44" s="110" t="s">
        <v>33</v>
      </c>
      <c r="B44" s="110"/>
      <c r="C44" s="110"/>
      <c r="D44" s="110"/>
      <c r="E44" s="110"/>
      <c r="F44" s="110"/>
      <c r="G44" s="110"/>
      <c r="H44" s="110"/>
    </row>
    <row r="45" spans="1:8" x14ac:dyDescent="0.25">
      <c r="A45" s="111"/>
      <c r="B45" s="111"/>
      <c r="C45" s="111"/>
      <c r="D45" s="111"/>
      <c r="E45" s="111"/>
      <c r="F45" s="111"/>
      <c r="G45" s="111"/>
      <c r="H45" s="111"/>
    </row>
  </sheetData>
  <hyperlinks>
    <hyperlink ref="R1" location="'Table of Contents'!A1" display="Return to Table of Contents" xr:uid="{A84C970E-3AF2-4553-976F-2ACD6F2ADE05}"/>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R41"/>
  <sheetViews>
    <sheetView workbookViewId="0"/>
  </sheetViews>
  <sheetFormatPr defaultColWidth="9.109375" defaultRowHeight="13.2" x14ac:dyDescent="0.25"/>
  <cols>
    <col min="1" max="1" width="34.44140625" style="6" customWidth="1"/>
    <col min="2" max="2" width="14" style="6" bestFit="1" customWidth="1"/>
    <col min="3" max="3" width="22.21875" style="6" bestFit="1" customWidth="1"/>
    <col min="4" max="4" width="21.88671875" style="6" bestFit="1" customWidth="1"/>
    <col min="5" max="5" width="10.6640625" style="6" bestFit="1" customWidth="1"/>
    <col min="6" max="6" width="11.109375" style="6" bestFit="1" customWidth="1"/>
    <col min="7" max="8" width="8.21875" style="6" bestFit="1" customWidth="1"/>
    <col min="9" max="16384" width="9.109375" style="6"/>
  </cols>
  <sheetData>
    <row r="1" spans="1:18" ht="13.8" x14ac:dyDescent="0.3">
      <c r="A1" s="116" t="s">
        <v>0</v>
      </c>
      <c r="B1" s="117"/>
      <c r="C1" s="117"/>
      <c r="D1" s="117"/>
      <c r="E1" s="117"/>
      <c r="F1" s="117"/>
      <c r="G1" s="117"/>
      <c r="H1" s="117"/>
      <c r="R1" s="130" t="s">
        <v>183</v>
      </c>
    </row>
    <row r="2" spans="1:18" x14ac:dyDescent="0.25">
      <c r="A2" s="116" t="s">
        <v>1</v>
      </c>
      <c r="B2" s="117"/>
      <c r="C2" s="117"/>
      <c r="D2" s="117"/>
      <c r="E2" s="117"/>
      <c r="F2" s="117"/>
      <c r="G2" s="117"/>
      <c r="H2" s="117"/>
    </row>
    <row r="3" spans="1:18" x14ac:dyDescent="0.25">
      <c r="A3" s="116" t="s">
        <v>162</v>
      </c>
      <c r="B3" s="117"/>
      <c r="C3" s="117"/>
      <c r="D3" s="117"/>
      <c r="E3" s="117"/>
      <c r="F3" s="117"/>
      <c r="G3" s="117"/>
      <c r="H3" s="117"/>
    </row>
    <row r="4" spans="1:18" x14ac:dyDescent="0.25">
      <c r="A4" s="111"/>
      <c r="B4" s="111"/>
      <c r="C4" s="111"/>
      <c r="D4" s="111"/>
      <c r="E4" s="111"/>
      <c r="F4" s="111"/>
      <c r="G4" s="111"/>
      <c r="H4" s="111"/>
    </row>
    <row r="5" spans="1:18" ht="52.8" x14ac:dyDescent="0.25">
      <c r="A5" s="112" t="s">
        <v>152</v>
      </c>
      <c r="B5" s="112" t="s">
        <v>153</v>
      </c>
      <c r="C5" s="112" t="s">
        <v>154</v>
      </c>
      <c r="D5" s="112" t="s">
        <v>155</v>
      </c>
      <c r="E5" s="112" t="s">
        <v>9</v>
      </c>
      <c r="F5" s="112" t="s">
        <v>156</v>
      </c>
      <c r="G5" s="112" t="s">
        <v>157</v>
      </c>
      <c r="H5" s="112" t="s">
        <v>158</v>
      </c>
    </row>
    <row r="6" spans="1:18" x14ac:dyDescent="0.25">
      <c r="A6" s="113" t="s">
        <v>34</v>
      </c>
      <c r="B6" s="113" t="s">
        <v>15</v>
      </c>
      <c r="C6" s="113" t="s">
        <v>16</v>
      </c>
      <c r="D6" s="113" t="s">
        <v>24</v>
      </c>
      <c r="E6" s="114">
        <v>2722</v>
      </c>
      <c r="F6" s="114">
        <v>7027</v>
      </c>
      <c r="G6" s="115">
        <v>7.4242635999999997E-3</v>
      </c>
      <c r="H6" s="115">
        <v>4.3024020000000003E-3</v>
      </c>
    </row>
    <row r="7" spans="1:18" x14ac:dyDescent="0.25">
      <c r="A7" s="113" t="s">
        <v>135</v>
      </c>
      <c r="B7" s="113" t="s">
        <v>135</v>
      </c>
      <c r="C7" s="113" t="s">
        <v>135</v>
      </c>
      <c r="D7" s="113" t="s">
        <v>35</v>
      </c>
      <c r="E7" s="114">
        <v>713</v>
      </c>
      <c r="F7" s="114">
        <v>2166</v>
      </c>
      <c r="G7" s="115">
        <v>2.2884524E-3</v>
      </c>
      <c r="H7" s="115">
        <v>1.3261709000000001E-3</v>
      </c>
    </row>
    <row r="8" spans="1:18" x14ac:dyDescent="0.25">
      <c r="A8" s="113" t="s">
        <v>135</v>
      </c>
      <c r="B8" s="113" t="s">
        <v>135</v>
      </c>
      <c r="C8" s="113" t="s">
        <v>135</v>
      </c>
      <c r="D8" s="113" t="s">
        <v>31</v>
      </c>
      <c r="E8" s="114">
        <v>5561</v>
      </c>
      <c r="F8" s="114">
        <v>17210</v>
      </c>
      <c r="G8" s="115">
        <v>1.8182948099999999E-2</v>
      </c>
      <c r="H8" s="115">
        <v>1.0537119500000001E-2</v>
      </c>
    </row>
    <row r="9" spans="1:18" x14ac:dyDescent="0.25">
      <c r="A9" s="113" t="s">
        <v>135</v>
      </c>
      <c r="B9" s="113" t="s">
        <v>135</v>
      </c>
      <c r="C9" s="113" t="s">
        <v>135</v>
      </c>
      <c r="D9" s="113" t="s">
        <v>30</v>
      </c>
      <c r="E9" s="114">
        <v>108</v>
      </c>
      <c r="F9" s="114">
        <v>324</v>
      </c>
      <c r="G9" s="115">
        <v>3.4231700000000002E-4</v>
      </c>
      <c r="H9" s="115">
        <v>1.9837460000000001E-4</v>
      </c>
    </row>
    <row r="10" spans="1:18" x14ac:dyDescent="0.25">
      <c r="A10" s="113" t="s">
        <v>135</v>
      </c>
      <c r="B10" s="113" t="s">
        <v>135</v>
      </c>
      <c r="C10" s="113" t="s">
        <v>135</v>
      </c>
      <c r="D10" s="113" t="s">
        <v>27</v>
      </c>
      <c r="E10" s="114">
        <v>5077</v>
      </c>
      <c r="F10" s="114">
        <v>15414</v>
      </c>
      <c r="G10" s="115">
        <v>1.6285413200000001E-2</v>
      </c>
      <c r="H10" s="115">
        <v>9.4374874999999993E-3</v>
      </c>
    </row>
    <row r="11" spans="1:18" x14ac:dyDescent="0.25">
      <c r="A11" s="113" t="s">
        <v>135</v>
      </c>
      <c r="B11" s="113" t="s">
        <v>135</v>
      </c>
      <c r="C11" s="113" t="s">
        <v>135</v>
      </c>
      <c r="D11" s="113" t="s">
        <v>28</v>
      </c>
      <c r="E11" s="114">
        <v>288</v>
      </c>
      <c r="F11" s="114">
        <v>882</v>
      </c>
      <c r="G11" s="115">
        <v>9.3186289999999997E-4</v>
      </c>
      <c r="H11" s="115">
        <v>5.400197E-4</v>
      </c>
    </row>
    <row r="12" spans="1:18" x14ac:dyDescent="0.25">
      <c r="A12" s="113" t="s">
        <v>135</v>
      </c>
      <c r="B12" s="113" t="s">
        <v>135</v>
      </c>
      <c r="C12" s="113" t="s">
        <v>135</v>
      </c>
      <c r="D12" s="113" t="s">
        <v>19</v>
      </c>
      <c r="E12" s="114">
        <v>12</v>
      </c>
      <c r="F12" s="114">
        <v>36</v>
      </c>
      <c r="G12" s="115">
        <v>3.8035199999999998E-5</v>
      </c>
      <c r="H12" s="115">
        <v>2.2041599999999999E-5</v>
      </c>
    </row>
    <row r="13" spans="1:18" x14ac:dyDescent="0.25">
      <c r="A13" s="113" t="s">
        <v>135</v>
      </c>
      <c r="B13" s="113" t="s">
        <v>135</v>
      </c>
      <c r="C13" s="113" t="s">
        <v>135</v>
      </c>
      <c r="D13" s="113" t="s">
        <v>29</v>
      </c>
      <c r="E13" s="114">
        <v>241</v>
      </c>
      <c r="F13" s="114">
        <v>715</v>
      </c>
      <c r="G13" s="115">
        <v>7.5542169999999996E-4</v>
      </c>
      <c r="H13" s="115">
        <v>4.3777109999999997E-4</v>
      </c>
    </row>
    <row r="14" spans="1:18" x14ac:dyDescent="0.25">
      <c r="A14" s="113" t="s">
        <v>135</v>
      </c>
      <c r="B14" s="113" t="s">
        <v>135</v>
      </c>
      <c r="C14" s="113" t="s">
        <v>135</v>
      </c>
      <c r="D14" s="113" t="s">
        <v>160</v>
      </c>
      <c r="E14" s="114">
        <v>390</v>
      </c>
      <c r="F14" s="114">
        <v>1170</v>
      </c>
      <c r="G14" s="115">
        <v>1.2361446E-3</v>
      </c>
      <c r="H14" s="115">
        <v>7.1635269999999998E-4</v>
      </c>
    </row>
    <row r="15" spans="1:18" x14ac:dyDescent="0.25">
      <c r="A15" s="113" t="s">
        <v>135</v>
      </c>
      <c r="B15" s="113" t="s">
        <v>135</v>
      </c>
      <c r="C15" s="113" t="s">
        <v>159</v>
      </c>
      <c r="D15" s="113" t="s">
        <v>22</v>
      </c>
      <c r="E15" s="114">
        <v>77945</v>
      </c>
      <c r="F15" s="114">
        <v>231838</v>
      </c>
      <c r="G15" s="115">
        <v>0.24494470199999999</v>
      </c>
      <c r="H15" s="115">
        <v>0.14194681689999999</v>
      </c>
    </row>
    <row r="16" spans="1:18" x14ac:dyDescent="0.25">
      <c r="A16" s="113" t="s">
        <v>135</v>
      </c>
      <c r="B16" s="113" t="s">
        <v>135</v>
      </c>
      <c r="C16" s="113" t="s">
        <v>135</v>
      </c>
      <c r="D16" s="113" t="s">
        <v>24</v>
      </c>
      <c r="E16" s="114">
        <v>1</v>
      </c>
      <c r="F16" s="114">
        <v>3</v>
      </c>
      <c r="G16" s="115">
        <v>3.1696016E-6</v>
      </c>
      <c r="H16" s="115">
        <v>1.8368017999999999E-6</v>
      </c>
    </row>
    <row r="17" spans="1:8" x14ac:dyDescent="0.25">
      <c r="A17" s="113" t="s">
        <v>135</v>
      </c>
      <c r="B17" s="113" t="s">
        <v>135</v>
      </c>
      <c r="C17" s="113" t="s">
        <v>135</v>
      </c>
      <c r="D17" s="113" t="s">
        <v>27</v>
      </c>
      <c r="E17" s="114">
        <v>302</v>
      </c>
      <c r="F17" s="114">
        <v>912</v>
      </c>
      <c r="G17" s="115">
        <v>9.6355889999999997E-4</v>
      </c>
      <c r="H17" s="115">
        <v>5.5838769999999995E-4</v>
      </c>
    </row>
    <row r="18" spans="1:8" x14ac:dyDescent="0.25">
      <c r="A18" s="113" t="s">
        <v>135</v>
      </c>
      <c r="B18" s="113" t="s">
        <v>135</v>
      </c>
      <c r="C18" s="113" t="s">
        <v>135</v>
      </c>
      <c r="D18" s="113" t="s">
        <v>19</v>
      </c>
      <c r="E18" s="114">
        <v>197257</v>
      </c>
      <c r="F18" s="114">
        <v>593141</v>
      </c>
      <c r="G18" s="115">
        <v>0.62667356289999998</v>
      </c>
      <c r="H18" s="115">
        <v>0.36316081449999998</v>
      </c>
    </row>
    <row r="19" spans="1:8" x14ac:dyDescent="0.25">
      <c r="A19" s="113" t="s">
        <v>135</v>
      </c>
      <c r="B19" s="113" t="s">
        <v>135</v>
      </c>
      <c r="C19" s="113" t="s">
        <v>135</v>
      </c>
      <c r="D19" s="113" t="s">
        <v>29</v>
      </c>
      <c r="E19" s="114">
        <v>1</v>
      </c>
      <c r="F19" s="114">
        <v>3</v>
      </c>
      <c r="G19" s="115">
        <v>3.1696016E-6</v>
      </c>
      <c r="H19" s="115">
        <v>1.8368017999999999E-6</v>
      </c>
    </row>
    <row r="20" spans="1:8" x14ac:dyDescent="0.25">
      <c r="A20" s="113" t="s">
        <v>135</v>
      </c>
      <c r="B20" s="113" t="s">
        <v>135</v>
      </c>
      <c r="C20" s="113" t="s">
        <v>45</v>
      </c>
      <c r="D20" s="113" t="s">
        <v>22</v>
      </c>
      <c r="E20" s="114">
        <v>17623</v>
      </c>
      <c r="F20" s="114">
        <v>50720.18</v>
      </c>
      <c r="G20" s="115">
        <v>5.35875886E-2</v>
      </c>
      <c r="H20" s="115">
        <v>3.1054305599999998E-2</v>
      </c>
    </row>
    <row r="21" spans="1:8" x14ac:dyDescent="0.25">
      <c r="A21" s="113" t="s">
        <v>135</v>
      </c>
      <c r="B21" s="113" t="s">
        <v>135</v>
      </c>
      <c r="C21" s="113" t="s">
        <v>135</v>
      </c>
      <c r="D21" s="113" t="s">
        <v>24</v>
      </c>
      <c r="E21" s="114">
        <v>510</v>
      </c>
      <c r="F21" s="114">
        <v>1510</v>
      </c>
      <c r="G21" s="115">
        <v>1.5953662E-3</v>
      </c>
      <c r="H21" s="115">
        <v>9.245236E-4</v>
      </c>
    </row>
    <row r="22" spans="1:8" x14ac:dyDescent="0.25">
      <c r="A22" s="113" t="s">
        <v>135</v>
      </c>
      <c r="B22" s="113" t="s">
        <v>135</v>
      </c>
      <c r="C22" s="113" t="s">
        <v>135</v>
      </c>
      <c r="D22" s="113" t="s">
        <v>31</v>
      </c>
      <c r="E22" s="114">
        <v>37</v>
      </c>
      <c r="F22" s="114">
        <v>111</v>
      </c>
      <c r="G22" s="115">
        <v>1.172753E-4</v>
      </c>
      <c r="H22" s="115">
        <v>6.7961700000000004E-5</v>
      </c>
    </row>
    <row r="23" spans="1:8" x14ac:dyDescent="0.25">
      <c r="A23" s="113" t="s">
        <v>135</v>
      </c>
      <c r="B23" s="113" t="s">
        <v>135</v>
      </c>
      <c r="C23" s="113" t="s">
        <v>135</v>
      </c>
      <c r="D23" s="113" t="s">
        <v>27</v>
      </c>
      <c r="E23" s="114">
        <v>968</v>
      </c>
      <c r="F23" s="114">
        <v>2898</v>
      </c>
      <c r="G23" s="115">
        <v>3.0618351999999998E-3</v>
      </c>
      <c r="H23" s="115">
        <v>1.7743505E-3</v>
      </c>
    </row>
    <row r="24" spans="1:8" x14ac:dyDescent="0.25">
      <c r="A24" s="113" t="s">
        <v>135</v>
      </c>
      <c r="B24" s="113" t="s">
        <v>135</v>
      </c>
      <c r="C24" s="113" t="s">
        <v>135</v>
      </c>
      <c r="D24" s="113" t="s">
        <v>17</v>
      </c>
      <c r="E24" s="114">
        <v>24</v>
      </c>
      <c r="F24" s="114">
        <v>72</v>
      </c>
      <c r="G24" s="115">
        <v>7.6070399999999996E-5</v>
      </c>
      <c r="H24" s="115">
        <v>4.4083199999999998E-5</v>
      </c>
    </row>
    <row r="25" spans="1:8" x14ac:dyDescent="0.25">
      <c r="A25" s="113" t="s">
        <v>135</v>
      </c>
      <c r="B25" s="113" t="s">
        <v>135</v>
      </c>
      <c r="C25" s="113" t="s">
        <v>135</v>
      </c>
      <c r="D25" s="113" t="s">
        <v>28</v>
      </c>
      <c r="E25" s="114">
        <v>60</v>
      </c>
      <c r="F25" s="114">
        <v>180</v>
      </c>
      <c r="G25" s="115">
        <v>1.901761E-4</v>
      </c>
      <c r="H25" s="115">
        <v>1.1020810000000001E-4</v>
      </c>
    </row>
    <row r="26" spans="1:8" x14ac:dyDescent="0.25">
      <c r="A26" s="113" t="s">
        <v>135</v>
      </c>
      <c r="B26" s="113" t="s">
        <v>135</v>
      </c>
      <c r="C26" s="113" t="s">
        <v>135</v>
      </c>
      <c r="D26" s="113" t="s">
        <v>19</v>
      </c>
      <c r="E26" s="114">
        <v>1772</v>
      </c>
      <c r="F26" s="114">
        <v>5371</v>
      </c>
      <c r="G26" s="115">
        <v>5.6746434999999998E-3</v>
      </c>
      <c r="H26" s="115">
        <v>3.2884874999999998E-3</v>
      </c>
    </row>
    <row r="27" spans="1:8" x14ac:dyDescent="0.25">
      <c r="A27" s="113" t="s">
        <v>135</v>
      </c>
      <c r="B27" s="113" t="s">
        <v>135</v>
      </c>
      <c r="C27" s="113" t="s">
        <v>135</v>
      </c>
      <c r="D27" s="113" t="s">
        <v>29</v>
      </c>
      <c r="E27" s="114">
        <v>39</v>
      </c>
      <c r="F27" s="114">
        <v>117</v>
      </c>
      <c r="G27" s="115">
        <v>1.2361450000000001E-4</v>
      </c>
      <c r="H27" s="115">
        <v>7.1635299999999995E-5</v>
      </c>
    </row>
    <row r="28" spans="1:8" x14ac:dyDescent="0.25">
      <c r="A28" s="113" t="s">
        <v>135</v>
      </c>
      <c r="B28" s="113" t="s">
        <v>135</v>
      </c>
      <c r="C28" s="113" t="s">
        <v>32</v>
      </c>
      <c r="D28" s="113" t="s">
        <v>22</v>
      </c>
      <c r="E28" s="114">
        <v>636</v>
      </c>
      <c r="F28" s="114">
        <v>1911</v>
      </c>
      <c r="G28" s="115">
        <v>2.0190362000000002E-3</v>
      </c>
      <c r="H28" s="115">
        <v>1.1700427000000001E-3</v>
      </c>
    </row>
    <row r="29" spans="1:8" x14ac:dyDescent="0.25">
      <c r="A29" s="113" t="s">
        <v>135</v>
      </c>
      <c r="B29" s="113" t="s">
        <v>135</v>
      </c>
      <c r="C29" s="113" t="s">
        <v>135</v>
      </c>
      <c r="D29" s="113" t="s">
        <v>27</v>
      </c>
      <c r="E29" s="114">
        <v>32</v>
      </c>
      <c r="F29" s="114">
        <v>34</v>
      </c>
      <c r="G29" s="115">
        <v>3.59222E-5</v>
      </c>
      <c r="H29" s="115">
        <v>2.0817100000000001E-5</v>
      </c>
    </row>
    <row r="30" spans="1:8" x14ac:dyDescent="0.25">
      <c r="A30" s="113" t="s">
        <v>135</v>
      </c>
      <c r="B30" s="113" t="s">
        <v>135</v>
      </c>
      <c r="C30" s="113" t="s">
        <v>135</v>
      </c>
      <c r="D30" s="113" t="s">
        <v>19</v>
      </c>
      <c r="E30" s="114">
        <v>1524</v>
      </c>
      <c r="F30" s="114">
        <v>4315</v>
      </c>
      <c r="G30" s="115">
        <v>4.5589437E-3</v>
      </c>
      <c r="H30" s="115">
        <v>2.6419332E-3</v>
      </c>
    </row>
    <row r="31" spans="1:8" x14ac:dyDescent="0.25">
      <c r="A31" s="113" t="s">
        <v>135</v>
      </c>
      <c r="B31" s="113" t="s">
        <v>135</v>
      </c>
      <c r="C31" s="113" t="s">
        <v>25</v>
      </c>
      <c r="D31" s="113" t="s">
        <v>22</v>
      </c>
      <c r="E31" s="114">
        <v>1184</v>
      </c>
      <c r="F31" s="114">
        <v>3551</v>
      </c>
      <c r="G31" s="115">
        <v>3.7517518000000001E-3</v>
      </c>
      <c r="H31" s="115">
        <v>2.174161E-3</v>
      </c>
    </row>
    <row r="32" spans="1:8" x14ac:dyDescent="0.25">
      <c r="A32" s="113" t="s">
        <v>135</v>
      </c>
      <c r="B32" s="113" t="s">
        <v>135</v>
      </c>
      <c r="C32" s="113" t="s">
        <v>135</v>
      </c>
      <c r="D32" s="113" t="s">
        <v>24</v>
      </c>
      <c r="E32" s="114">
        <v>96</v>
      </c>
      <c r="F32" s="114">
        <v>288</v>
      </c>
      <c r="G32" s="115">
        <v>3.042818E-4</v>
      </c>
      <c r="H32" s="115">
        <v>1.7633300000000001E-4</v>
      </c>
    </row>
    <row r="33" spans="1:8" x14ac:dyDescent="0.25">
      <c r="A33" s="113" t="s">
        <v>135</v>
      </c>
      <c r="B33" s="113" t="s">
        <v>135</v>
      </c>
      <c r="C33" s="113" t="s">
        <v>135</v>
      </c>
      <c r="D33" s="113" t="s">
        <v>27</v>
      </c>
      <c r="E33" s="114">
        <v>148</v>
      </c>
      <c r="F33" s="114">
        <v>462</v>
      </c>
      <c r="G33" s="115">
        <v>4.8811870000000003E-4</v>
      </c>
      <c r="H33" s="115">
        <v>2.8286750000000002E-4</v>
      </c>
    </row>
    <row r="34" spans="1:8" x14ac:dyDescent="0.25">
      <c r="A34" s="113" t="s">
        <v>135</v>
      </c>
      <c r="B34" s="113" t="s">
        <v>135</v>
      </c>
      <c r="C34" s="113" t="s">
        <v>135</v>
      </c>
      <c r="D34" s="113" t="s">
        <v>29</v>
      </c>
      <c r="E34" s="114">
        <v>25</v>
      </c>
      <c r="F34" s="114">
        <v>75</v>
      </c>
      <c r="G34" s="115">
        <v>7.9239999999999993E-5</v>
      </c>
      <c r="H34" s="115">
        <v>4.5920000000000001E-5</v>
      </c>
    </row>
    <row r="35" spans="1:8" x14ac:dyDescent="0.25">
      <c r="A35" s="113" t="s">
        <v>135</v>
      </c>
      <c r="B35" s="113" t="s">
        <v>135</v>
      </c>
      <c r="C35" s="113" t="s">
        <v>26</v>
      </c>
      <c r="D35" s="113" t="s">
        <v>22</v>
      </c>
      <c r="E35" s="114">
        <v>1345</v>
      </c>
      <c r="F35" s="114">
        <v>4035</v>
      </c>
      <c r="G35" s="115">
        <v>4.2631142000000002E-3</v>
      </c>
      <c r="H35" s="115">
        <v>2.4704983999999999E-3</v>
      </c>
    </row>
    <row r="36" spans="1:8" x14ac:dyDescent="0.25">
      <c r="A36" s="113" t="s">
        <v>135</v>
      </c>
      <c r="B36" s="113" t="s">
        <v>136</v>
      </c>
      <c r="C36" s="113" t="s">
        <v>135</v>
      </c>
      <c r="D36" s="113" t="s">
        <v>135</v>
      </c>
      <c r="E36" s="114">
        <v>316641</v>
      </c>
      <c r="F36" s="114">
        <v>946491.18</v>
      </c>
      <c r="G36" s="115">
        <v>1</v>
      </c>
      <c r="H36" s="115">
        <v>0.57950556090000005</v>
      </c>
    </row>
    <row r="37" spans="1:8" x14ac:dyDescent="0.25">
      <c r="A37" s="113" t="s">
        <v>135</v>
      </c>
      <c r="B37" s="113" t="s">
        <v>21</v>
      </c>
      <c r="C37" s="113" t="s">
        <v>16</v>
      </c>
      <c r="D37" s="113" t="s">
        <v>22</v>
      </c>
      <c r="E37" s="114">
        <v>232376</v>
      </c>
      <c r="F37" s="114">
        <v>686782.5</v>
      </c>
      <c r="G37" s="115" t="s">
        <v>135</v>
      </c>
      <c r="H37" s="115">
        <v>0.42049443910000001</v>
      </c>
    </row>
    <row r="38" spans="1:8" x14ac:dyDescent="0.25">
      <c r="A38" s="113" t="s">
        <v>135</v>
      </c>
      <c r="B38" s="113" t="s">
        <v>23</v>
      </c>
      <c r="C38" s="113" t="s">
        <v>135</v>
      </c>
      <c r="D38" s="113" t="s">
        <v>135</v>
      </c>
      <c r="E38" s="114">
        <v>549017</v>
      </c>
      <c r="F38" s="114">
        <v>1633273.68</v>
      </c>
      <c r="G38" s="115" t="s">
        <v>135</v>
      </c>
      <c r="H38" s="115">
        <v>1</v>
      </c>
    </row>
    <row r="39" spans="1:8" x14ac:dyDescent="0.25">
      <c r="A39" s="111"/>
      <c r="B39" s="111"/>
      <c r="C39" s="111"/>
      <c r="D39" s="111"/>
      <c r="E39" s="111"/>
      <c r="F39" s="111"/>
      <c r="G39" s="111"/>
      <c r="H39" s="111"/>
    </row>
    <row r="40" spans="1:8" x14ac:dyDescent="0.25">
      <c r="A40" s="110" t="s">
        <v>33</v>
      </c>
      <c r="B40" s="110"/>
      <c r="C40" s="110"/>
      <c r="D40" s="110"/>
      <c r="E40" s="110"/>
      <c r="F40" s="110"/>
      <c r="G40" s="110"/>
      <c r="H40" s="110"/>
    </row>
    <row r="41" spans="1:8" x14ac:dyDescent="0.25">
      <c r="A41" s="111"/>
      <c r="B41" s="111"/>
      <c r="C41" s="111"/>
      <c r="D41" s="111"/>
      <c r="E41" s="111"/>
      <c r="F41" s="111"/>
      <c r="G41" s="111"/>
      <c r="H41" s="111"/>
    </row>
  </sheetData>
  <hyperlinks>
    <hyperlink ref="R1" location="'Table of Contents'!A1" display="Return to Table of Contents" xr:uid="{4DD866CF-56DB-4A54-804F-F58ADBB7A90A}"/>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R42"/>
  <sheetViews>
    <sheetView workbookViewId="0"/>
  </sheetViews>
  <sheetFormatPr defaultColWidth="9.109375" defaultRowHeight="13.2" x14ac:dyDescent="0.25"/>
  <cols>
    <col min="1" max="1" width="34.44140625" style="6" customWidth="1"/>
    <col min="2" max="2" width="14" style="6" bestFit="1" customWidth="1"/>
    <col min="3" max="3" width="22.21875" style="6" bestFit="1" customWidth="1"/>
    <col min="4" max="4" width="21.88671875" style="6" bestFit="1" customWidth="1"/>
    <col min="5" max="5" width="10.6640625" style="6" bestFit="1" customWidth="1"/>
    <col min="6" max="6" width="11.109375" style="6" bestFit="1" customWidth="1"/>
    <col min="7" max="8" width="8.21875" style="6" bestFit="1" customWidth="1"/>
    <col min="9" max="16384" width="9.109375" style="6"/>
  </cols>
  <sheetData>
    <row r="1" spans="1:18" ht="13.8" x14ac:dyDescent="0.3">
      <c r="A1" s="116" t="s">
        <v>0</v>
      </c>
      <c r="B1" s="117"/>
      <c r="C1" s="117"/>
      <c r="D1" s="117"/>
      <c r="E1" s="117"/>
      <c r="F1" s="117"/>
      <c r="G1" s="117"/>
      <c r="H1" s="117"/>
      <c r="R1" s="130" t="s">
        <v>183</v>
      </c>
    </row>
    <row r="2" spans="1:18" x14ac:dyDescent="0.25">
      <c r="A2" s="116" t="s">
        <v>1</v>
      </c>
      <c r="B2" s="117"/>
      <c r="C2" s="117"/>
      <c r="D2" s="117"/>
      <c r="E2" s="117"/>
      <c r="F2" s="117"/>
      <c r="G2" s="117"/>
      <c r="H2" s="117"/>
    </row>
    <row r="3" spans="1:18" x14ac:dyDescent="0.25">
      <c r="A3" s="4" t="s">
        <v>163</v>
      </c>
      <c r="B3" s="5"/>
      <c r="C3" s="5"/>
      <c r="D3" s="5"/>
      <c r="E3" s="5"/>
      <c r="F3" s="5"/>
      <c r="G3" s="5"/>
      <c r="H3" s="5"/>
    </row>
    <row r="4" spans="1:18" x14ac:dyDescent="0.25">
      <c r="A4" s="111"/>
      <c r="B4" s="111"/>
      <c r="C4" s="111"/>
      <c r="D4" s="111"/>
      <c r="E4" s="111"/>
      <c r="F4" s="111"/>
      <c r="G4" s="111"/>
      <c r="H4" s="111"/>
    </row>
    <row r="5" spans="1:18" ht="52.8" x14ac:dyDescent="0.25">
      <c r="A5" s="112" t="s">
        <v>152</v>
      </c>
      <c r="B5" s="112" t="s">
        <v>153</v>
      </c>
      <c r="C5" s="112" t="s">
        <v>154</v>
      </c>
      <c r="D5" s="112" t="s">
        <v>155</v>
      </c>
      <c r="E5" s="112" t="s">
        <v>9</v>
      </c>
      <c r="F5" s="112" t="s">
        <v>156</v>
      </c>
      <c r="G5" s="112" t="s">
        <v>157</v>
      </c>
      <c r="H5" s="112" t="s">
        <v>158</v>
      </c>
    </row>
    <row r="6" spans="1:18" x14ac:dyDescent="0.25">
      <c r="A6" s="113" t="s">
        <v>34</v>
      </c>
      <c r="B6" s="113" t="s">
        <v>15</v>
      </c>
      <c r="C6" s="113" t="s">
        <v>16</v>
      </c>
      <c r="D6" s="113" t="s">
        <v>24</v>
      </c>
      <c r="E6" s="114">
        <v>10035</v>
      </c>
      <c r="F6" s="114">
        <v>29406</v>
      </c>
      <c r="G6" s="115">
        <v>1.9430322999999999E-2</v>
      </c>
      <c r="H6" s="115">
        <v>4.0113199999999996E-3</v>
      </c>
    </row>
    <row r="7" spans="1:18" x14ac:dyDescent="0.25">
      <c r="A7" s="113" t="s">
        <v>135</v>
      </c>
      <c r="B7" s="113" t="s">
        <v>135</v>
      </c>
      <c r="C7" s="113" t="s">
        <v>135</v>
      </c>
      <c r="D7" s="113" t="s">
        <v>35</v>
      </c>
      <c r="E7" s="114">
        <v>330</v>
      </c>
      <c r="F7" s="114">
        <v>1203</v>
      </c>
      <c r="G7" s="115">
        <v>7.9489489999999996E-4</v>
      </c>
      <c r="H7" s="115">
        <v>1.6410320000000001E-4</v>
      </c>
    </row>
    <row r="8" spans="1:18" x14ac:dyDescent="0.25">
      <c r="A8" s="113" t="s">
        <v>135</v>
      </c>
      <c r="B8" s="113" t="s">
        <v>135</v>
      </c>
      <c r="C8" s="113" t="s">
        <v>135</v>
      </c>
      <c r="D8" s="113" t="s">
        <v>31</v>
      </c>
      <c r="E8" s="114">
        <v>928</v>
      </c>
      <c r="F8" s="114">
        <v>3277</v>
      </c>
      <c r="G8" s="115">
        <v>2.1653121E-3</v>
      </c>
      <c r="H8" s="115">
        <v>4.4702089999999999E-4</v>
      </c>
    </row>
    <row r="9" spans="1:18" x14ac:dyDescent="0.25">
      <c r="A9" s="113" t="s">
        <v>135</v>
      </c>
      <c r="B9" s="113" t="s">
        <v>135</v>
      </c>
      <c r="C9" s="113" t="s">
        <v>135</v>
      </c>
      <c r="D9" s="113" t="s">
        <v>30</v>
      </c>
      <c r="E9" s="114">
        <v>265</v>
      </c>
      <c r="F9" s="114">
        <v>795</v>
      </c>
      <c r="G9" s="115">
        <v>5.2530459999999997E-4</v>
      </c>
      <c r="H9" s="115">
        <v>1.084472E-4</v>
      </c>
    </row>
    <row r="10" spans="1:18" x14ac:dyDescent="0.25">
      <c r="A10" s="113" t="s">
        <v>135</v>
      </c>
      <c r="B10" s="113" t="s">
        <v>135</v>
      </c>
      <c r="C10" s="113" t="s">
        <v>135</v>
      </c>
      <c r="D10" s="113" t="s">
        <v>27</v>
      </c>
      <c r="E10" s="114">
        <v>21729</v>
      </c>
      <c r="F10" s="114">
        <v>61947</v>
      </c>
      <c r="G10" s="115">
        <v>4.0932130099999998E-2</v>
      </c>
      <c r="H10" s="115">
        <v>8.4502905000000007E-3</v>
      </c>
    </row>
    <row r="11" spans="1:18" x14ac:dyDescent="0.25">
      <c r="A11" s="113" t="s">
        <v>135</v>
      </c>
      <c r="B11" s="113" t="s">
        <v>135</v>
      </c>
      <c r="C11" s="113" t="s">
        <v>135</v>
      </c>
      <c r="D11" s="113" t="s">
        <v>28</v>
      </c>
      <c r="E11" s="114">
        <v>2361</v>
      </c>
      <c r="F11" s="114">
        <v>7257</v>
      </c>
      <c r="G11" s="115">
        <v>4.7951388999999999E-3</v>
      </c>
      <c r="H11" s="115">
        <v>9.8993910000000004E-4</v>
      </c>
    </row>
    <row r="12" spans="1:18" x14ac:dyDescent="0.25">
      <c r="A12" s="113" t="s">
        <v>135</v>
      </c>
      <c r="B12" s="113" t="s">
        <v>135</v>
      </c>
      <c r="C12" s="113" t="s">
        <v>135</v>
      </c>
      <c r="D12" s="113" t="s">
        <v>19</v>
      </c>
      <c r="E12" s="114">
        <v>208</v>
      </c>
      <c r="F12" s="114">
        <v>708</v>
      </c>
      <c r="G12" s="115">
        <v>4.6781840000000003E-4</v>
      </c>
      <c r="H12" s="115">
        <v>9.6579399999999999E-5</v>
      </c>
    </row>
    <row r="13" spans="1:18" x14ac:dyDescent="0.25">
      <c r="A13" s="113" t="s">
        <v>135</v>
      </c>
      <c r="B13" s="113" t="s">
        <v>135</v>
      </c>
      <c r="C13" s="113" t="s">
        <v>135</v>
      </c>
      <c r="D13" s="113" t="s">
        <v>29</v>
      </c>
      <c r="E13" s="114">
        <v>393</v>
      </c>
      <c r="F13" s="114">
        <v>1144</v>
      </c>
      <c r="G13" s="115">
        <v>7.5591000000000005E-4</v>
      </c>
      <c r="H13" s="115">
        <v>1.5605489999999999E-4</v>
      </c>
    </row>
    <row r="14" spans="1:18" x14ac:dyDescent="0.25">
      <c r="A14" s="113" t="s">
        <v>135</v>
      </c>
      <c r="B14" s="113" t="s">
        <v>135</v>
      </c>
      <c r="C14" s="113" t="s">
        <v>135</v>
      </c>
      <c r="D14" s="113" t="s">
        <v>160</v>
      </c>
      <c r="E14" s="114">
        <v>4811</v>
      </c>
      <c r="F14" s="114">
        <v>13881</v>
      </c>
      <c r="G14" s="115">
        <v>9.1720164E-3</v>
      </c>
      <c r="H14" s="115">
        <v>1.8935296999999999E-3</v>
      </c>
    </row>
    <row r="15" spans="1:18" x14ac:dyDescent="0.25">
      <c r="A15" s="113" t="s">
        <v>135</v>
      </c>
      <c r="B15" s="113" t="s">
        <v>135</v>
      </c>
      <c r="C15" s="113" t="s">
        <v>159</v>
      </c>
      <c r="D15" s="113" t="s">
        <v>22</v>
      </c>
      <c r="E15" s="114">
        <v>128529</v>
      </c>
      <c r="F15" s="114">
        <v>380256</v>
      </c>
      <c r="G15" s="115">
        <v>0.25125814079999997</v>
      </c>
      <c r="H15" s="115">
        <v>5.18713362E-2</v>
      </c>
    </row>
    <row r="16" spans="1:18" x14ac:dyDescent="0.25">
      <c r="A16" s="113" t="s">
        <v>135</v>
      </c>
      <c r="B16" s="113" t="s">
        <v>135</v>
      </c>
      <c r="C16" s="113" t="s">
        <v>135</v>
      </c>
      <c r="D16" s="113" t="s">
        <v>24</v>
      </c>
      <c r="E16" s="114">
        <v>190</v>
      </c>
      <c r="F16" s="114">
        <v>570</v>
      </c>
      <c r="G16" s="115">
        <v>3.7663349999999998E-4</v>
      </c>
      <c r="H16" s="115">
        <v>7.7754600000000003E-5</v>
      </c>
    </row>
    <row r="17" spans="1:8" x14ac:dyDescent="0.25">
      <c r="A17" s="113" t="s">
        <v>135</v>
      </c>
      <c r="B17" s="113" t="s">
        <v>135</v>
      </c>
      <c r="C17" s="113" t="s">
        <v>135</v>
      </c>
      <c r="D17" s="113" t="s">
        <v>31</v>
      </c>
      <c r="E17" s="114">
        <v>75</v>
      </c>
      <c r="F17" s="114">
        <v>225</v>
      </c>
      <c r="G17" s="115">
        <v>1.4867109999999999E-4</v>
      </c>
      <c r="H17" s="115">
        <v>3.0692599999999998E-5</v>
      </c>
    </row>
    <row r="18" spans="1:8" x14ac:dyDescent="0.25">
      <c r="A18" s="113" t="s">
        <v>135</v>
      </c>
      <c r="B18" s="113" t="s">
        <v>135</v>
      </c>
      <c r="C18" s="113" t="s">
        <v>135</v>
      </c>
      <c r="D18" s="113" t="s">
        <v>27</v>
      </c>
      <c r="E18" s="114">
        <v>621</v>
      </c>
      <c r="F18" s="114">
        <v>1860</v>
      </c>
      <c r="G18" s="115">
        <v>1.2290145E-3</v>
      </c>
      <c r="H18" s="115">
        <v>2.5372559999999999E-4</v>
      </c>
    </row>
    <row r="19" spans="1:8" x14ac:dyDescent="0.25">
      <c r="A19" s="113" t="s">
        <v>135</v>
      </c>
      <c r="B19" s="113" t="s">
        <v>135</v>
      </c>
      <c r="C19" s="113" t="s">
        <v>135</v>
      </c>
      <c r="D19" s="113" t="s">
        <v>19</v>
      </c>
      <c r="E19" s="114">
        <v>252421</v>
      </c>
      <c r="F19" s="114">
        <v>752714.68</v>
      </c>
      <c r="G19" s="115">
        <v>0.49736412070000002</v>
      </c>
      <c r="H19" s="115">
        <v>0.1026790273</v>
      </c>
    </row>
    <row r="20" spans="1:8" x14ac:dyDescent="0.25">
      <c r="A20" s="113" t="s">
        <v>135</v>
      </c>
      <c r="B20" s="113" t="s">
        <v>135</v>
      </c>
      <c r="C20" s="113" t="s">
        <v>135</v>
      </c>
      <c r="D20" s="113" t="s">
        <v>160</v>
      </c>
      <c r="E20" s="114">
        <v>138</v>
      </c>
      <c r="F20" s="114">
        <v>429</v>
      </c>
      <c r="G20" s="115">
        <v>2.8346630000000001E-4</v>
      </c>
      <c r="H20" s="115">
        <v>5.8520599999999997E-5</v>
      </c>
    </row>
    <row r="21" spans="1:8" x14ac:dyDescent="0.25">
      <c r="A21" s="113" t="s">
        <v>135</v>
      </c>
      <c r="B21" s="113" t="s">
        <v>135</v>
      </c>
      <c r="C21" s="113" t="s">
        <v>45</v>
      </c>
      <c r="D21" s="113" t="s">
        <v>22</v>
      </c>
      <c r="E21" s="114">
        <v>53237</v>
      </c>
      <c r="F21" s="114">
        <v>155863</v>
      </c>
      <c r="G21" s="115">
        <v>0.1029881122</v>
      </c>
      <c r="H21" s="115">
        <v>2.1261524E-2</v>
      </c>
    </row>
    <row r="22" spans="1:8" x14ac:dyDescent="0.25">
      <c r="A22" s="113" t="s">
        <v>135</v>
      </c>
      <c r="B22" s="113" t="s">
        <v>135</v>
      </c>
      <c r="C22" s="113" t="s">
        <v>135</v>
      </c>
      <c r="D22" s="113" t="s">
        <v>24</v>
      </c>
      <c r="E22" s="114">
        <v>1348</v>
      </c>
      <c r="F22" s="114">
        <v>4545</v>
      </c>
      <c r="G22" s="115">
        <v>3.0031564E-3</v>
      </c>
      <c r="H22" s="115">
        <v>6.1999080000000001E-4</v>
      </c>
    </row>
    <row r="23" spans="1:8" x14ac:dyDescent="0.25">
      <c r="A23" s="113" t="s">
        <v>135</v>
      </c>
      <c r="B23" s="113" t="s">
        <v>135</v>
      </c>
      <c r="C23" s="113" t="s">
        <v>135</v>
      </c>
      <c r="D23" s="113" t="s">
        <v>27</v>
      </c>
      <c r="E23" s="114">
        <v>3568</v>
      </c>
      <c r="F23" s="114">
        <v>10703</v>
      </c>
      <c r="G23" s="115">
        <v>7.0721194999999997E-3</v>
      </c>
      <c r="H23" s="115">
        <v>1.4600135E-3</v>
      </c>
    </row>
    <row r="24" spans="1:8" x14ac:dyDescent="0.25">
      <c r="A24" s="113" t="s">
        <v>135</v>
      </c>
      <c r="B24" s="113" t="s">
        <v>135</v>
      </c>
      <c r="C24" s="113" t="s">
        <v>135</v>
      </c>
      <c r="D24" s="113" t="s">
        <v>17</v>
      </c>
      <c r="E24" s="114">
        <v>16</v>
      </c>
      <c r="F24" s="114">
        <v>48</v>
      </c>
      <c r="G24" s="115">
        <v>3.17165E-5</v>
      </c>
      <c r="H24" s="115">
        <v>6.5477576999999997E-6</v>
      </c>
    </row>
    <row r="25" spans="1:8" x14ac:dyDescent="0.25">
      <c r="A25" s="113" t="s">
        <v>135</v>
      </c>
      <c r="B25" s="113" t="s">
        <v>135</v>
      </c>
      <c r="C25" s="113" t="s">
        <v>135</v>
      </c>
      <c r="D25" s="113" t="s">
        <v>28</v>
      </c>
      <c r="E25" s="114">
        <v>73</v>
      </c>
      <c r="F25" s="114">
        <v>219</v>
      </c>
      <c r="G25" s="115">
        <v>1.4470649999999999E-4</v>
      </c>
      <c r="H25" s="115">
        <v>2.9874099999999999E-5</v>
      </c>
    </row>
    <row r="26" spans="1:8" x14ac:dyDescent="0.25">
      <c r="A26" s="113" t="s">
        <v>135</v>
      </c>
      <c r="B26" s="113" t="s">
        <v>135</v>
      </c>
      <c r="C26" s="113" t="s">
        <v>135</v>
      </c>
      <c r="D26" s="113" t="s">
        <v>19</v>
      </c>
      <c r="E26" s="114">
        <v>7482</v>
      </c>
      <c r="F26" s="114">
        <v>21599</v>
      </c>
      <c r="G26" s="115">
        <v>1.4271765800000001E-2</v>
      </c>
      <c r="H26" s="115">
        <v>2.9463545000000002E-3</v>
      </c>
    </row>
    <row r="27" spans="1:8" x14ac:dyDescent="0.25">
      <c r="A27" s="113" t="s">
        <v>135</v>
      </c>
      <c r="B27" s="113" t="s">
        <v>135</v>
      </c>
      <c r="C27" s="113" t="s">
        <v>135</v>
      </c>
      <c r="D27" s="113" t="s">
        <v>29</v>
      </c>
      <c r="E27" s="114">
        <v>13</v>
      </c>
      <c r="F27" s="114">
        <v>39</v>
      </c>
      <c r="G27" s="115">
        <v>2.5769700000000002E-5</v>
      </c>
      <c r="H27" s="115">
        <v>5.3200530999999998E-6</v>
      </c>
    </row>
    <row r="28" spans="1:8" x14ac:dyDescent="0.25">
      <c r="A28" s="113" t="s">
        <v>135</v>
      </c>
      <c r="B28" s="113" t="s">
        <v>135</v>
      </c>
      <c r="C28" s="113" t="s">
        <v>32</v>
      </c>
      <c r="D28" s="113" t="s">
        <v>22</v>
      </c>
      <c r="E28" s="114">
        <v>2091</v>
      </c>
      <c r="F28" s="114">
        <v>6233</v>
      </c>
      <c r="G28" s="115">
        <v>4.1185201000000001E-3</v>
      </c>
      <c r="H28" s="115">
        <v>8.5025360000000002E-4</v>
      </c>
    </row>
    <row r="29" spans="1:8" x14ac:dyDescent="0.25">
      <c r="A29" s="113" t="s">
        <v>135</v>
      </c>
      <c r="B29" s="113" t="s">
        <v>135</v>
      </c>
      <c r="C29" s="113" t="s">
        <v>135</v>
      </c>
      <c r="D29" s="113" t="s">
        <v>27</v>
      </c>
      <c r="E29" s="114">
        <v>66</v>
      </c>
      <c r="F29" s="114">
        <v>128</v>
      </c>
      <c r="G29" s="115">
        <v>8.4577299999999994E-5</v>
      </c>
      <c r="H29" s="115">
        <v>1.74607E-5</v>
      </c>
    </row>
    <row r="30" spans="1:8" x14ac:dyDescent="0.25">
      <c r="A30" s="113" t="s">
        <v>135</v>
      </c>
      <c r="B30" s="113" t="s">
        <v>135</v>
      </c>
      <c r="C30" s="113" t="s">
        <v>135</v>
      </c>
      <c r="D30" s="113" t="s">
        <v>19</v>
      </c>
      <c r="E30" s="114">
        <v>736</v>
      </c>
      <c r="F30" s="114">
        <v>3130</v>
      </c>
      <c r="G30" s="115">
        <v>2.0681802999999999E-3</v>
      </c>
      <c r="H30" s="115">
        <v>4.2696839999999998E-4</v>
      </c>
    </row>
    <row r="31" spans="1:8" x14ac:dyDescent="0.25">
      <c r="A31" s="113" t="s">
        <v>135</v>
      </c>
      <c r="B31" s="113" t="s">
        <v>135</v>
      </c>
      <c r="C31" s="113" t="s">
        <v>25</v>
      </c>
      <c r="D31" s="113" t="s">
        <v>22</v>
      </c>
      <c r="E31" s="114">
        <v>12159</v>
      </c>
      <c r="F31" s="114">
        <v>37446</v>
      </c>
      <c r="G31" s="115">
        <v>2.4742837300000001E-2</v>
      </c>
      <c r="H31" s="115">
        <v>5.1080693999999999E-3</v>
      </c>
    </row>
    <row r="32" spans="1:8" x14ac:dyDescent="0.25">
      <c r="A32" s="113" t="s">
        <v>135</v>
      </c>
      <c r="B32" s="113" t="s">
        <v>135</v>
      </c>
      <c r="C32" s="113" t="s">
        <v>135</v>
      </c>
      <c r="D32" s="113" t="s">
        <v>24</v>
      </c>
      <c r="E32" s="114">
        <v>489</v>
      </c>
      <c r="F32" s="114">
        <v>1462</v>
      </c>
      <c r="G32" s="115">
        <v>9.6603179999999996E-4</v>
      </c>
      <c r="H32" s="115">
        <v>1.994338E-4</v>
      </c>
    </row>
    <row r="33" spans="1:8" x14ac:dyDescent="0.25">
      <c r="A33" s="113" t="s">
        <v>135</v>
      </c>
      <c r="B33" s="113" t="s">
        <v>135</v>
      </c>
      <c r="C33" s="113" t="s">
        <v>135</v>
      </c>
      <c r="D33" s="113" t="s">
        <v>27</v>
      </c>
      <c r="E33" s="114">
        <v>376</v>
      </c>
      <c r="F33" s="114">
        <v>1101</v>
      </c>
      <c r="G33" s="115">
        <v>7.2749730000000001E-4</v>
      </c>
      <c r="H33" s="115">
        <v>1.501892E-4</v>
      </c>
    </row>
    <row r="34" spans="1:8" x14ac:dyDescent="0.25">
      <c r="A34" s="113" t="s">
        <v>135</v>
      </c>
      <c r="B34" s="113" t="s">
        <v>135</v>
      </c>
      <c r="C34" s="113" t="s">
        <v>135</v>
      </c>
      <c r="D34" s="113" t="s">
        <v>29</v>
      </c>
      <c r="E34" s="114">
        <v>1</v>
      </c>
      <c r="F34" s="114">
        <v>3</v>
      </c>
      <c r="G34" s="115">
        <v>1.9822814999999999E-6</v>
      </c>
      <c r="H34" s="115">
        <v>4.0923484999999998E-7</v>
      </c>
    </row>
    <row r="35" spans="1:8" x14ac:dyDescent="0.25">
      <c r="A35" s="113" t="s">
        <v>135</v>
      </c>
      <c r="B35" s="113" t="s">
        <v>135</v>
      </c>
      <c r="C35" s="113" t="s">
        <v>135</v>
      </c>
      <c r="D35" s="113" t="s">
        <v>160</v>
      </c>
      <c r="E35" s="114">
        <v>209</v>
      </c>
      <c r="F35" s="114">
        <v>589</v>
      </c>
      <c r="G35" s="115">
        <v>3.8918790000000002E-4</v>
      </c>
      <c r="H35" s="115">
        <v>8.0346399999999994E-5</v>
      </c>
    </row>
    <row r="36" spans="1:8" x14ac:dyDescent="0.25">
      <c r="A36" s="113" t="s">
        <v>135</v>
      </c>
      <c r="B36" s="113" t="s">
        <v>135</v>
      </c>
      <c r="C36" s="113" t="s">
        <v>26</v>
      </c>
      <c r="D36" s="113" t="s">
        <v>22</v>
      </c>
      <c r="E36" s="114">
        <v>4918</v>
      </c>
      <c r="F36" s="114">
        <v>14627</v>
      </c>
      <c r="G36" s="115">
        <v>9.6649436999999994E-3</v>
      </c>
      <c r="H36" s="115">
        <v>1.9952926999999999E-3</v>
      </c>
    </row>
    <row r="37" spans="1:8" x14ac:dyDescent="0.25">
      <c r="A37" s="113" t="s">
        <v>135</v>
      </c>
      <c r="B37" s="113" t="s">
        <v>136</v>
      </c>
      <c r="C37" s="113" t="s">
        <v>135</v>
      </c>
      <c r="D37" s="113" t="s">
        <v>135</v>
      </c>
      <c r="E37" s="114">
        <v>509816</v>
      </c>
      <c r="F37" s="114">
        <v>1513407.68</v>
      </c>
      <c r="G37" s="115">
        <v>1</v>
      </c>
      <c r="H37" s="115">
        <v>0.2064463902</v>
      </c>
    </row>
    <row r="38" spans="1:8" x14ac:dyDescent="0.25">
      <c r="A38" s="113" t="s">
        <v>135</v>
      </c>
      <c r="B38" s="113" t="s">
        <v>21</v>
      </c>
      <c r="C38" s="113" t="s">
        <v>16</v>
      </c>
      <c r="D38" s="113" t="s">
        <v>22</v>
      </c>
      <c r="E38" s="114">
        <v>2035089</v>
      </c>
      <c r="F38" s="114">
        <v>5817346.2199999997</v>
      </c>
      <c r="G38" s="115" t="s">
        <v>135</v>
      </c>
      <c r="H38" s="115">
        <v>0.7935536098</v>
      </c>
    </row>
    <row r="39" spans="1:8" x14ac:dyDescent="0.25">
      <c r="A39" s="113" t="s">
        <v>135</v>
      </c>
      <c r="B39" s="113" t="s">
        <v>23</v>
      </c>
      <c r="C39" s="113" t="s">
        <v>135</v>
      </c>
      <c r="D39" s="113" t="s">
        <v>135</v>
      </c>
      <c r="E39" s="114">
        <v>2544905</v>
      </c>
      <c r="F39" s="114">
        <v>7330753.9000000004</v>
      </c>
      <c r="G39" s="115" t="s">
        <v>135</v>
      </c>
      <c r="H39" s="115">
        <v>1</v>
      </c>
    </row>
    <row r="40" spans="1:8" x14ac:dyDescent="0.25">
      <c r="A40" s="111"/>
      <c r="B40" s="111"/>
      <c r="C40" s="111"/>
      <c r="D40" s="111"/>
      <c r="E40" s="111"/>
      <c r="F40" s="111"/>
      <c r="G40" s="111"/>
      <c r="H40" s="111"/>
    </row>
    <row r="41" spans="1:8" x14ac:dyDescent="0.25">
      <c r="A41" s="110" t="s">
        <v>33</v>
      </c>
      <c r="B41" s="110"/>
      <c r="C41" s="110"/>
      <c r="D41" s="110"/>
      <c r="E41" s="110"/>
      <c r="F41" s="110"/>
      <c r="G41" s="110"/>
      <c r="H41" s="110"/>
    </row>
    <row r="42" spans="1:8" x14ac:dyDescent="0.25">
      <c r="A42" s="111"/>
      <c r="B42" s="111"/>
      <c r="C42" s="111"/>
      <c r="D42" s="111"/>
      <c r="E42" s="111"/>
      <c r="F42" s="111"/>
      <c r="G42" s="111"/>
      <c r="H42" s="111"/>
    </row>
  </sheetData>
  <hyperlinks>
    <hyperlink ref="R1" location="'Table of Contents'!A1" display="Return to Table of Contents" xr:uid="{1398FC3A-8708-4053-A02E-1F9FDD7F4387}"/>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22356-DEF8-4E2C-84C4-16EFBCC04FC0}">
  <dimension ref="A1:R45"/>
  <sheetViews>
    <sheetView workbookViewId="0"/>
  </sheetViews>
  <sheetFormatPr defaultColWidth="9.109375" defaultRowHeight="13.2" x14ac:dyDescent="0.25"/>
  <cols>
    <col min="1" max="1" width="34.44140625" style="6" customWidth="1"/>
    <col min="2" max="2" width="14" style="6" bestFit="1" customWidth="1"/>
    <col min="3" max="3" width="22.21875" style="6" bestFit="1" customWidth="1"/>
    <col min="4" max="4" width="21.88671875" style="6" bestFit="1" customWidth="1"/>
    <col min="5" max="5" width="10.6640625" style="6" bestFit="1" customWidth="1"/>
    <col min="6" max="6" width="11.109375" style="6" bestFit="1" customWidth="1"/>
    <col min="7" max="8" width="8.21875" style="6" bestFit="1" customWidth="1"/>
    <col min="9" max="16384" width="9.109375" style="6"/>
  </cols>
  <sheetData>
    <row r="1" spans="1:18" ht="13.8" x14ac:dyDescent="0.3">
      <c r="A1" s="116" t="s">
        <v>0</v>
      </c>
      <c r="B1" s="117"/>
      <c r="C1" s="117"/>
      <c r="D1" s="117"/>
      <c r="E1" s="117"/>
      <c r="F1" s="117"/>
      <c r="G1" s="117"/>
      <c r="H1" s="117"/>
      <c r="R1" s="130" t="s">
        <v>183</v>
      </c>
    </row>
    <row r="2" spans="1:18" x14ac:dyDescent="0.25">
      <c r="A2" s="116" t="s">
        <v>1</v>
      </c>
      <c r="B2" s="117"/>
      <c r="C2" s="117"/>
      <c r="D2" s="117"/>
      <c r="E2" s="117"/>
      <c r="F2" s="117"/>
      <c r="G2" s="117"/>
      <c r="H2" s="117"/>
    </row>
    <row r="3" spans="1:18" x14ac:dyDescent="0.25">
      <c r="A3" s="116" t="s">
        <v>166</v>
      </c>
      <c r="B3" s="5"/>
      <c r="C3" s="5"/>
      <c r="D3" s="5"/>
      <c r="E3" s="5"/>
      <c r="F3" s="5"/>
      <c r="G3" s="5"/>
      <c r="H3" s="5"/>
    </row>
    <row r="4" spans="1:18" x14ac:dyDescent="0.25">
      <c r="A4" s="111"/>
      <c r="B4" s="111"/>
      <c r="C4" s="111"/>
      <c r="D4" s="111"/>
      <c r="E4" s="111"/>
      <c r="F4" s="111"/>
      <c r="G4" s="111"/>
      <c r="H4" s="111"/>
    </row>
    <row r="5" spans="1:18" ht="52.8" x14ac:dyDescent="0.25">
      <c r="A5" s="112" t="s">
        <v>152</v>
      </c>
      <c r="B5" s="112" t="s">
        <v>153</v>
      </c>
      <c r="C5" s="112" t="s">
        <v>154</v>
      </c>
      <c r="D5" s="112" t="s">
        <v>155</v>
      </c>
      <c r="E5" s="112" t="s">
        <v>9</v>
      </c>
      <c r="F5" s="112" t="s">
        <v>156</v>
      </c>
      <c r="G5" s="112" t="s">
        <v>157</v>
      </c>
      <c r="H5" s="112" t="s">
        <v>158</v>
      </c>
    </row>
    <row r="6" spans="1:18" x14ac:dyDescent="0.25">
      <c r="A6" s="113" t="s">
        <v>34</v>
      </c>
      <c r="B6" s="113" t="s">
        <v>15</v>
      </c>
      <c r="C6" s="113" t="s">
        <v>16</v>
      </c>
      <c r="D6" s="113" t="s">
        <v>24</v>
      </c>
      <c r="E6" s="114">
        <v>10163</v>
      </c>
      <c r="F6" s="114">
        <v>28876</v>
      </c>
      <c r="G6" s="115">
        <v>1.7414232700000001E-2</v>
      </c>
      <c r="H6" s="115">
        <v>4.2055907999999998E-3</v>
      </c>
    </row>
    <row r="7" spans="1:18" x14ac:dyDescent="0.25">
      <c r="A7" s="113" t="s">
        <v>135</v>
      </c>
      <c r="B7" s="113" t="s">
        <v>135</v>
      </c>
      <c r="C7" s="113" t="s">
        <v>135</v>
      </c>
      <c r="D7" s="113" t="s">
        <v>35</v>
      </c>
      <c r="E7" s="114">
        <v>432</v>
      </c>
      <c r="F7" s="114">
        <v>1508</v>
      </c>
      <c r="G7" s="115">
        <v>9.0942870000000002E-4</v>
      </c>
      <c r="H7" s="115">
        <v>2.196298E-4</v>
      </c>
    </row>
    <row r="8" spans="1:18" x14ac:dyDescent="0.25">
      <c r="A8" s="113" t="s">
        <v>135</v>
      </c>
      <c r="B8" s="113" t="s">
        <v>135</v>
      </c>
      <c r="C8" s="113" t="s">
        <v>135</v>
      </c>
      <c r="D8" s="113" t="s">
        <v>31</v>
      </c>
      <c r="E8" s="114">
        <v>2891</v>
      </c>
      <c r="F8" s="114">
        <v>9083</v>
      </c>
      <c r="G8" s="115">
        <v>5.4776796000000003E-3</v>
      </c>
      <c r="H8" s="115">
        <v>1.3228764999999999E-3</v>
      </c>
    </row>
    <row r="9" spans="1:18" x14ac:dyDescent="0.25">
      <c r="A9" s="113" t="s">
        <v>135</v>
      </c>
      <c r="B9" s="113" t="s">
        <v>135</v>
      </c>
      <c r="C9" s="113" t="s">
        <v>135</v>
      </c>
      <c r="D9" s="113" t="s">
        <v>30</v>
      </c>
      <c r="E9" s="114">
        <v>272</v>
      </c>
      <c r="F9" s="114">
        <v>816</v>
      </c>
      <c r="G9" s="115">
        <v>4.9210469999999996E-4</v>
      </c>
      <c r="H9" s="115">
        <v>1.188448E-4</v>
      </c>
    </row>
    <row r="10" spans="1:18" x14ac:dyDescent="0.25">
      <c r="A10" s="113" t="s">
        <v>135</v>
      </c>
      <c r="B10" s="113" t="s">
        <v>135</v>
      </c>
      <c r="C10" s="113" t="s">
        <v>135</v>
      </c>
      <c r="D10" s="113" t="s">
        <v>27</v>
      </c>
      <c r="E10" s="114">
        <v>19126</v>
      </c>
      <c r="F10" s="114">
        <v>55865</v>
      </c>
      <c r="G10" s="115">
        <v>3.3690473499999998E-2</v>
      </c>
      <c r="H10" s="115">
        <v>8.1363530000000007E-3</v>
      </c>
    </row>
    <row r="11" spans="1:18" x14ac:dyDescent="0.25">
      <c r="A11" s="113" t="s">
        <v>135</v>
      </c>
      <c r="B11" s="113" t="s">
        <v>135</v>
      </c>
      <c r="C11" s="113" t="s">
        <v>135</v>
      </c>
      <c r="D11" s="113" t="s">
        <v>17</v>
      </c>
      <c r="E11" s="114">
        <v>4</v>
      </c>
      <c r="F11" s="114">
        <v>12</v>
      </c>
      <c r="G11" s="115">
        <v>7.2368331000000001E-6</v>
      </c>
      <c r="H11" s="115">
        <v>1.7477175E-6</v>
      </c>
    </row>
    <row r="12" spans="1:18" x14ac:dyDescent="0.25">
      <c r="A12" s="113" t="s">
        <v>135</v>
      </c>
      <c r="B12" s="113" t="s">
        <v>135</v>
      </c>
      <c r="C12" s="113" t="s">
        <v>135</v>
      </c>
      <c r="D12" s="113" t="s">
        <v>28</v>
      </c>
      <c r="E12" s="114">
        <v>2301</v>
      </c>
      <c r="F12" s="114">
        <v>7318</v>
      </c>
      <c r="G12" s="115">
        <v>4.4132620999999999E-3</v>
      </c>
      <c r="H12" s="115">
        <v>1.0658163999999999E-3</v>
      </c>
    </row>
    <row r="13" spans="1:18" x14ac:dyDescent="0.25">
      <c r="A13" s="113" t="s">
        <v>135</v>
      </c>
      <c r="B13" s="113" t="s">
        <v>135</v>
      </c>
      <c r="C13" s="113" t="s">
        <v>135</v>
      </c>
      <c r="D13" s="113" t="s">
        <v>19</v>
      </c>
      <c r="E13" s="114">
        <v>25</v>
      </c>
      <c r="F13" s="114">
        <v>79</v>
      </c>
      <c r="G13" s="115">
        <v>4.7642500000000003E-5</v>
      </c>
      <c r="H13" s="115">
        <v>1.1505799999999999E-5</v>
      </c>
    </row>
    <row r="14" spans="1:18" x14ac:dyDescent="0.25">
      <c r="A14" s="113" t="s">
        <v>135</v>
      </c>
      <c r="B14" s="113" t="s">
        <v>135</v>
      </c>
      <c r="C14" s="113" t="s">
        <v>135</v>
      </c>
      <c r="D14" s="113" t="s">
        <v>29</v>
      </c>
      <c r="E14" s="114">
        <v>446</v>
      </c>
      <c r="F14" s="114">
        <v>1275</v>
      </c>
      <c r="G14" s="115">
        <v>7.6891350000000004E-4</v>
      </c>
      <c r="H14" s="115">
        <v>1.8569499999999999E-4</v>
      </c>
    </row>
    <row r="15" spans="1:18" x14ac:dyDescent="0.25">
      <c r="A15" s="113" t="s">
        <v>135</v>
      </c>
      <c r="B15" s="113" t="s">
        <v>135</v>
      </c>
      <c r="C15" s="113" t="s">
        <v>135</v>
      </c>
      <c r="D15" s="113" t="s">
        <v>160</v>
      </c>
      <c r="E15" s="114">
        <v>4862</v>
      </c>
      <c r="F15" s="114">
        <v>14063</v>
      </c>
      <c r="G15" s="115">
        <v>8.4809653000000006E-3</v>
      </c>
      <c r="H15" s="115">
        <v>2.0481791999999999E-3</v>
      </c>
    </row>
    <row r="16" spans="1:18" x14ac:dyDescent="0.25">
      <c r="A16" s="113" t="s">
        <v>135</v>
      </c>
      <c r="B16" s="113" t="s">
        <v>135</v>
      </c>
      <c r="C16" s="113" t="s">
        <v>159</v>
      </c>
      <c r="D16" s="113" t="s">
        <v>22</v>
      </c>
      <c r="E16" s="114">
        <v>137085</v>
      </c>
      <c r="F16" s="114">
        <v>408802</v>
      </c>
      <c r="G16" s="115">
        <v>0.24653598730000001</v>
      </c>
      <c r="H16" s="115">
        <v>5.9539199500000001E-2</v>
      </c>
    </row>
    <row r="17" spans="1:8" x14ac:dyDescent="0.25">
      <c r="A17" s="113" t="s">
        <v>135</v>
      </c>
      <c r="B17" s="113" t="s">
        <v>135</v>
      </c>
      <c r="C17" s="113" t="s">
        <v>135</v>
      </c>
      <c r="D17" s="113" t="s">
        <v>24</v>
      </c>
      <c r="E17" s="114">
        <v>68</v>
      </c>
      <c r="F17" s="114">
        <v>204</v>
      </c>
      <c r="G17" s="115">
        <v>1.230262E-4</v>
      </c>
      <c r="H17" s="115">
        <v>2.9711200000000001E-5</v>
      </c>
    </row>
    <row r="18" spans="1:8" x14ac:dyDescent="0.25">
      <c r="A18" s="113" t="s">
        <v>135</v>
      </c>
      <c r="B18" s="113" t="s">
        <v>135</v>
      </c>
      <c r="C18" s="113" t="s">
        <v>135</v>
      </c>
      <c r="D18" s="113" t="s">
        <v>31</v>
      </c>
      <c r="E18" s="114">
        <v>80</v>
      </c>
      <c r="F18" s="114">
        <v>231</v>
      </c>
      <c r="G18" s="115">
        <v>1.39309E-4</v>
      </c>
      <c r="H18" s="115">
        <v>3.3643599999999998E-5</v>
      </c>
    </row>
    <row r="19" spans="1:8" x14ac:dyDescent="0.25">
      <c r="A19" s="113" t="s">
        <v>135</v>
      </c>
      <c r="B19" s="113" t="s">
        <v>135</v>
      </c>
      <c r="C19" s="113" t="s">
        <v>135</v>
      </c>
      <c r="D19" s="113" t="s">
        <v>27</v>
      </c>
      <c r="E19" s="114">
        <v>559</v>
      </c>
      <c r="F19" s="114">
        <v>1593</v>
      </c>
      <c r="G19" s="115">
        <v>9.6068960000000002E-4</v>
      </c>
      <c r="H19" s="115">
        <v>2.3200949999999999E-4</v>
      </c>
    </row>
    <row r="20" spans="1:8" x14ac:dyDescent="0.25">
      <c r="A20" s="113" t="s">
        <v>135</v>
      </c>
      <c r="B20" s="113" t="s">
        <v>135</v>
      </c>
      <c r="C20" s="113" t="s">
        <v>135</v>
      </c>
      <c r="D20" s="113" t="s">
        <v>19</v>
      </c>
      <c r="E20" s="114">
        <v>292026</v>
      </c>
      <c r="F20" s="114">
        <v>872887</v>
      </c>
      <c r="G20" s="115">
        <v>0.52641146169999997</v>
      </c>
      <c r="H20" s="115">
        <v>0.1271299877</v>
      </c>
    </row>
    <row r="21" spans="1:8" x14ac:dyDescent="0.25">
      <c r="A21" s="113" t="s">
        <v>135</v>
      </c>
      <c r="B21" s="113" t="s">
        <v>135</v>
      </c>
      <c r="C21" s="113" t="s">
        <v>135</v>
      </c>
      <c r="D21" s="113" t="s">
        <v>160</v>
      </c>
      <c r="E21" s="114">
        <v>148</v>
      </c>
      <c r="F21" s="114">
        <v>478</v>
      </c>
      <c r="G21" s="115">
        <v>2.882672E-4</v>
      </c>
      <c r="H21" s="115">
        <v>6.9617399999999995E-5</v>
      </c>
    </row>
    <row r="22" spans="1:8" x14ac:dyDescent="0.25">
      <c r="A22" s="113" t="s">
        <v>135</v>
      </c>
      <c r="B22" s="113" t="s">
        <v>135</v>
      </c>
      <c r="C22" s="113" t="s">
        <v>45</v>
      </c>
      <c r="D22" s="113" t="s">
        <v>22</v>
      </c>
      <c r="E22" s="114">
        <v>56343</v>
      </c>
      <c r="F22" s="114">
        <v>167959.88</v>
      </c>
      <c r="G22" s="115">
        <v>0.1012914684</v>
      </c>
      <c r="H22" s="115">
        <v>2.44622013E-2</v>
      </c>
    </row>
    <row r="23" spans="1:8" x14ac:dyDescent="0.25">
      <c r="A23" s="113" t="s">
        <v>135</v>
      </c>
      <c r="B23" s="113" t="s">
        <v>135</v>
      </c>
      <c r="C23" s="113" t="s">
        <v>135</v>
      </c>
      <c r="D23" s="113" t="s">
        <v>24</v>
      </c>
      <c r="E23" s="114">
        <v>1100</v>
      </c>
      <c r="F23" s="114">
        <v>3805</v>
      </c>
      <c r="G23" s="115">
        <v>2.2946792000000001E-3</v>
      </c>
      <c r="H23" s="115">
        <v>5.5417210000000005E-4</v>
      </c>
    </row>
    <row r="24" spans="1:8" x14ac:dyDescent="0.25">
      <c r="A24" s="113" t="s">
        <v>135</v>
      </c>
      <c r="B24" s="113" t="s">
        <v>135</v>
      </c>
      <c r="C24" s="113" t="s">
        <v>135</v>
      </c>
      <c r="D24" s="113" t="s">
        <v>35</v>
      </c>
      <c r="E24" s="114">
        <v>20</v>
      </c>
      <c r="F24" s="114">
        <v>60</v>
      </c>
      <c r="G24" s="115">
        <v>3.6184199999999998E-5</v>
      </c>
      <c r="H24" s="115">
        <v>8.7385873000000006E-6</v>
      </c>
    </row>
    <row r="25" spans="1:8" x14ac:dyDescent="0.25">
      <c r="A25" s="113" t="s">
        <v>135</v>
      </c>
      <c r="B25" s="113" t="s">
        <v>135</v>
      </c>
      <c r="C25" s="113" t="s">
        <v>135</v>
      </c>
      <c r="D25" s="113" t="s">
        <v>31</v>
      </c>
      <c r="E25" s="114">
        <v>34</v>
      </c>
      <c r="F25" s="114">
        <v>84</v>
      </c>
      <c r="G25" s="115">
        <v>5.0657800000000001E-5</v>
      </c>
      <c r="H25" s="115">
        <v>1.2234E-5</v>
      </c>
    </row>
    <row r="26" spans="1:8" x14ac:dyDescent="0.25">
      <c r="A26" s="113" t="s">
        <v>135</v>
      </c>
      <c r="B26" s="113" t="s">
        <v>135</v>
      </c>
      <c r="C26" s="113" t="s">
        <v>135</v>
      </c>
      <c r="D26" s="113" t="s">
        <v>27</v>
      </c>
      <c r="E26" s="114">
        <v>4023</v>
      </c>
      <c r="F26" s="114">
        <v>12020</v>
      </c>
      <c r="G26" s="115">
        <v>7.2488945000000003E-3</v>
      </c>
      <c r="H26" s="115">
        <v>1.7506303000000001E-3</v>
      </c>
    </row>
    <row r="27" spans="1:8" x14ac:dyDescent="0.25">
      <c r="A27" s="113" t="s">
        <v>135</v>
      </c>
      <c r="B27" s="113" t="s">
        <v>135</v>
      </c>
      <c r="C27" s="113" t="s">
        <v>135</v>
      </c>
      <c r="D27" s="113" t="s">
        <v>17</v>
      </c>
      <c r="E27" s="114">
        <v>28</v>
      </c>
      <c r="F27" s="114">
        <v>84</v>
      </c>
      <c r="G27" s="115">
        <v>5.0657800000000001E-5</v>
      </c>
      <c r="H27" s="115">
        <v>1.2234E-5</v>
      </c>
    </row>
    <row r="28" spans="1:8" x14ac:dyDescent="0.25">
      <c r="A28" s="113" t="s">
        <v>135</v>
      </c>
      <c r="B28" s="113" t="s">
        <v>135</v>
      </c>
      <c r="C28" s="113" t="s">
        <v>135</v>
      </c>
      <c r="D28" s="113" t="s">
        <v>28</v>
      </c>
      <c r="E28" s="114">
        <v>15</v>
      </c>
      <c r="F28" s="114">
        <v>45</v>
      </c>
      <c r="G28" s="115">
        <v>2.71381E-5</v>
      </c>
      <c r="H28" s="115">
        <v>6.5539405E-6</v>
      </c>
    </row>
    <row r="29" spans="1:8" x14ac:dyDescent="0.25">
      <c r="A29" s="113" t="s">
        <v>135</v>
      </c>
      <c r="B29" s="113" t="s">
        <v>135</v>
      </c>
      <c r="C29" s="113" t="s">
        <v>135</v>
      </c>
      <c r="D29" s="113" t="s">
        <v>19</v>
      </c>
      <c r="E29" s="114">
        <v>5190</v>
      </c>
      <c r="F29" s="114">
        <v>14704</v>
      </c>
      <c r="G29" s="115">
        <v>8.8675327999999994E-3</v>
      </c>
      <c r="H29" s="115">
        <v>2.1415365E-3</v>
      </c>
    </row>
    <row r="30" spans="1:8" x14ac:dyDescent="0.25">
      <c r="A30" s="113" t="s">
        <v>135</v>
      </c>
      <c r="B30" s="113" t="s">
        <v>135</v>
      </c>
      <c r="C30" s="113" t="s">
        <v>135</v>
      </c>
      <c r="D30" s="113" t="s">
        <v>29</v>
      </c>
      <c r="E30" s="114">
        <v>46</v>
      </c>
      <c r="F30" s="114">
        <v>138</v>
      </c>
      <c r="G30" s="115">
        <v>8.3223600000000001E-5</v>
      </c>
      <c r="H30" s="115">
        <v>2.0098800000000001E-5</v>
      </c>
    </row>
    <row r="31" spans="1:8" x14ac:dyDescent="0.25">
      <c r="A31" s="113" t="s">
        <v>135</v>
      </c>
      <c r="B31" s="113" t="s">
        <v>135</v>
      </c>
      <c r="C31" s="113" t="s">
        <v>32</v>
      </c>
      <c r="D31" s="113" t="s">
        <v>22</v>
      </c>
      <c r="E31" s="114">
        <v>1006</v>
      </c>
      <c r="F31" s="114">
        <v>3206</v>
      </c>
      <c r="G31" s="115">
        <v>1.9334406E-3</v>
      </c>
      <c r="H31" s="115">
        <v>4.6693180000000002E-4</v>
      </c>
    </row>
    <row r="32" spans="1:8" x14ac:dyDescent="0.25">
      <c r="A32" s="113" t="s">
        <v>135</v>
      </c>
      <c r="B32" s="113" t="s">
        <v>135</v>
      </c>
      <c r="C32" s="113" t="s">
        <v>135</v>
      </c>
      <c r="D32" s="113" t="s">
        <v>27</v>
      </c>
      <c r="E32" s="114">
        <v>47</v>
      </c>
      <c r="F32" s="114">
        <v>139</v>
      </c>
      <c r="G32" s="115">
        <v>8.3826700000000002E-5</v>
      </c>
      <c r="H32" s="115">
        <v>2.0244399999999999E-5</v>
      </c>
    </row>
    <row r="33" spans="1:8" x14ac:dyDescent="0.25">
      <c r="A33" s="113" t="s">
        <v>135</v>
      </c>
      <c r="B33" s="113" t="s">
        <v>135</v>
      </c>
      <c r="C33" s="113" t="s">
        <v>135</v>
      </c>
      <c r="D33" s="113" t="s">
        <v>19</v>
      </c>
      <c r="E33" s="114">
        <v>911</v>
      </c>
      <c r="F33" s="114">
        <v>4236</v>
      </c>
      <c r="G33" s="115">
        <v>2.5546021E-3</v>
      </c>
      <c r="H33" s="115">
        <v>6.1694430000000001E-4</v>
      </c>
    </row>
    <row r="34" spans="1:8" x14ac:dyDescent="0.25">
      <c r="A34" s="113" t="s">
        <v>135</v>
      </c>
      <c r="B34" s="113" t="s">
        <v>135</v>
      </c>
      <c r="C34" s="113" t="s">
        <v>25</v>
      </c>
      <c r="D34" s="113" t="s">
        <v>22</v>
      </c>
      <c r="E34" s="114">
        <v>9777</v>
      </c>
      <c r="F34" s="114">
        <v>29610</v>
      </c>
      <c r="G34" s="115">
        <v>1.7856885699999998E-2</v>
      </c>
      <c r="H34" s="115">
        <v>4.3124927999999996E-3</v>
      </c>
    </row>
    <row r="35" spans="1:8" x14ac:dyDescent="0.25">
      <c r="A35" s="113" t="s">
        <v>135</v>
      </c>
      <c r="B35" s="113" t="s">
        <v>135</v>
      </c>
      <c r="C35" s="113" t="s">
        <v>135</v>
      </c>
      <c r="D35" s="113" t="s">
        <v>24</v>
      </c>
      <c r="E35" s="114">
        <v>582</v>
      </c>
      <c r="F35" s="114">
        <v>1739</v>
      </c>
      <c r="G35" s="115">
        <v>1.0487376999999999E-3</v>
      </c>
      <c r="H35" s="115">
        <v>2.5327340000000001E-4</v>
      </c>
    </row>
    <row r="36" spans="1:8" x14ac:dyDescent="0.25">
      <c r="A36" s="113" t="s">
        <v>135</v>
      </c>
      <c r="B36" s="113" t="s">
        <v>135</v>
      </c>
      <c r="C36" s="113" t="s">
        <v>135</v>
      </c>
      <c r="D36" s="113" t="s">
        <v>27</v>
      </c>
      <c r="E36" s="114">
        <v>357</v>
      </c>
      <c r="F36" s="114">
        <v>1076</v>
      </c>
      <c r="G36" s="115">
        <v>6.4890270000000005E-4</v>
      </c>
      <c r="H36" s="115">
        <v>1.5671200000000001E-4</v>
      </c>
    </row>
    <row r="37" spans="1:8" x14ac:dyDescent="0.25">
      <c r="A37" s="113" t="s">
        <v>135</v>
      </c>
      <c r="B37" s="113" t="s">
        <v>135</v>
      </c>
      <c r="C37" s="113" t="s">
        <v>135</v>
      </c>
      <c r="D37" s="113" t="s">
        <v>28</v>
      </c>
      <c r="E37" s="114">
        <v>17</v>
      </c>
      <c r="F37" s="114">
        <v>51</v>
      </c>
      <c r="G37" s="115">
        <v>3.0756500000000003E-5</v>
      </c>
      <c r="H37" s="115">
        <v>7.4277991999999999E-6</v>
      </c>
    </row>
    <row r="38" spans="1:8" x14ac:dyDescent="0.25">
      <c r="A38" s="113" t="s">
        <v>135</v>
      </c>
      <c r="B38" s="113" t="s">
        <v>135</v>
      </c>
      <c r="C38" s="113" t="s">
        <v>135</v>
      </c>
      <c r="D38" s="113" t="s">
        <v>160</v>
      </c>
      <c r="E38" s="114">
        <v>138</v>
      </c>
      <c r="F38" s="114">
        <v>390</v>
      </c>
      <c r="G38" s="115">
        <v>2.3519710000000001E-4</v>
      </c>
      <c r="H38" s="115">
        <v>5.68008E-5</v>
      </c>
    </row>
    <row r="39" spans="1:8" x14ac:dyDescent="0.25">
      <c r="A39" s="113" t="s">
        <v>135</v>
      </c>
      <c r="B39" s="113" t="s">
        <v>135</v>
      </c>
      <c r="C39" s="113" t="s">
        <v>26</v>
      </c>
      <c r="D39" s="113" t="s">
        <v>22</v>
      </c>
      <c r="E39" s="114">
        <v>5264</v>
      </c>
      <c r="F39" s="114">
        <v>15573</v>
      </c>
      <c r="G39" s="115">
        <v>9.3916001999999991E-3</v>
      </c>
      <c r="H39" s="115">
        <v>2.2681003E-3</v>
      </c>
    </row>
    <row r="40" spans="1:8" x14ac:dyDescent="0.25">
      <c r="A40" s="113" t="s">
        <v>135</v>
      </c>
      <c r="B40" s="113" t="s">
        <v>135</v>
      </c>
      <c r="C40" s="113" t="s">
        <v>135</v>
      </c>
      <c r="D40" s="113" t="s">
        <v>27</v>
      </c>
      <c r="E40" s="114">
        <v>58</v>
      </c>
      <c r="F40" s="114">
        <v>174</v>
      </c>
      <c r="G40" s="115">
        <v>1.049341E-4</v>
      </c>
      <c r="H40" s="115">
        <v>2.5341899999999999E-5</v>
      </c>
    </row>
    <row r="41" spans="1:8" x14ac:dyDescent="0.25">
      <c r="A41" s="113" t="s">
        <v>135</v>
      </c>
      <c r="B41" s="113" t="s">
        <v>136</v>
      </c>
      <c r="C41" s="113" t="s">
        <v>135</v>
      </c>
      <c r="D41" s="113" t="s">
        <v>135</v>
      </c>
      <c r="E41" s="114">
        <v>555444</v>
      </c>
      <c r="F41" s="114">
        <v>1658183.88</v>
      </c>
      <c r="G41" s="115">
        <v>1</v>
      </c>
      <c r="H41" s="115">
        <v>0.2415030769</v>
      </c>
    </row>
    <row r="42" spans="1:8" x14ac:dyDescent="0.25">
      <c r="A42" s="113" t="s">
        <v>135</v>
      </c>
      <c r="B42" s="113" t="s">
        <v>21</v>
      </c>
      <c r="C42" s="113" t="s">
        <v>16</v>
      </c>
      <c r="D42" s="113" t="s">
        <v>22</v>
      </c>
      <c r="E42" s="114">
        <v>1802108</v>
      </c>
      <c r="F42" s="114">
        <v>5207914.4800000004</v>
      </c>
      <c r="G42" s="115" t="s">
        <v>135</v>
      </c>
      <c r="H42" s="115">
        <v>0.75849692310000005</v>
      </c>
    </row>
    <row r="43" spans="1:8" x14ac:dyDescent="0.25">
      <c r="A43" s="113" t="s">
        <v>135</v>
      </c>
      <c r="B43" s="113" t="s">
        <v>23</v>
      </c>
      <c r="C43" s="113" t="s">
        <v>135</v>
      </c>
      <c r="D43" s="113" t="s">
        <v>135</v>
      </c>
      <c r="E43" s="114">
        <v>2357552</v>
      </c>
      <c r="F43" s="114">
        <v>6866098.3600000003</v>
      </c>
      <c r="G43" s="115" t="s">
        <v>135</v>
      </c>
      <c r="H43" s="115">
        <v>1</v>
      </c>
    </row>
    <row r="45" spans="1:8" x14ac:dyDescent="0.25">
      <c r="A45" s="110" t="s">
        <v>33</v>
      </c>
    </row>
  </sheetData>
  <hyperlinks>
    <hyperlink ref="R1" location="'Table of Contents'!A1" display="Return to Table of Contents" xr:uid="{C71A75D4-4A9C-418D-93ED-4C933AB1F12D}"/>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22C8C-464C-4008-A2AF-D61DD92DA71E}">
  <dimension ref="A1:R42"/>
  <sheetViews>
    <sheetView workbookViewId="0"/>
  </sheetViews>
  <sheetFormatPr defaultColWidth="9.109375" defaultRowHeight="13.2" x14ac:dyDescent="0.25"/>
  <cols>
    <col min="1" max="1" width="34.44140625" style="6" customWidth="1"/>
    <col min="2" max="2" width="14" style="6" bestFit="1" customWidth="1"/>
    <col min="3" max="3" width="22.21875" style="6" bestFit="1" customWidth="1"/>
    <col min="4" max="4" width="21.88671875" style="6" bestFit="1" customWidth="1"/>
    <col min="5" max="5" width="10.6640625" style="6" bestFit="1" customWidth="1"/>
    <col min="6" max="6" width="11.109375" style="6" bestFit="1" customWidth="1"/>
    <col min="7" max="8" width="8.21875" style="6" bestFit="1" customWidth="1"/>
    <col min="9" max="16384" width="9.109375" style="6"/>
  </cols>
  <sheetData>
    <row r="1" spans="1:18" ht="13.8" x14ac:dyDescent="0.3">
      <c r="A1" s="116" t="s">
        <v>0</v>
      </c>
      <c r="B1" s="117"/>
      <c r="C1" s="117"/>
      <c r="D1" s="117"/>
      <c r="E1" s="117"/>
      <c r="F1" s="117"/>
      <c r="G1" s="117"/>
      <c r="H1" s="117"/>
      <c r="R1" s="130" t="s">
        <v>183</v>
      </c>
    </row>
    <row r="2" spans="1:18" x14ac:dyDescent="0.25">
      <c r="A2" s="116" t="s">
        <v>1</v>
      </c>
      <c r="B2" s="117"/>
      <c r="C2" s="117"/>
      <c r="D2" s="117"/>
      <c r="E2" s="117"/>
      <c r="F2" s="117"/>
      <c r="G2" s="117"/>
      <c r="H2" s="117"/>
    </row>
    <row r="3" spans="1:18" x14ac:dyDescent="0.25">
      <c r="A3" s="116" t="s">
        <v>168</v>
      </c>
      <c r="B3" s="5"/>
      <c r="C3" s="5"/>
      <c r="D3" s="5"/>
      <c r="E3" s="5"/>
      <c r="F3" s="5"/>
      <c r="G3" s="5"/>
      <c r="H3" s="5"/>
    </row>
    <row r="4" spans="1:18" x14ac:dyDescent="0.25">
      <c r="A4" s="111"/>
      <c r="B4" s="111"/>
      <c r="C4" s="111"/>
      <c r="D4" s="111"/>
      <c r="E4" s="111"/>
      <c r="F4" s="111"/>
      <c r="G4" s="111"/>
      <c r="H4" s="111"/>
    </row>
    <row r="5" spans="1:18" ht="52.8" x14ac:dyDescent="0.25">
      <c r="A5" s="112" t="s">
        <v>152</v>
      </c>
      <c r="B5" s="112" t="s">
        <v>153</v>
      </c>
      <c r="C5" s="112" t="s">
        <v>154</v>
      </c>
      <c r="D5" s="112" t="s">
        <v>155</v>
      </c>
      <c r="E5" s="112" t="s">
        <v>9</v>
      </c>
      <c r="F5" s="112" t="s">
        <v>156</v>
      </c>
      <c r="G5" s="112" t="s">
        <v>157</v>
      </c>
      <c r="H5" s="112" t="s">
        <v>158</v>
      </c>
    </row>
    <row r="6" spans="1:18" x14ac:dyDescent="0.25">
      <c r="A6" s="113" t="s">
        <v>34</v>
      </c>
      <c r="B6" s="113" t="s">
        <v>15</v>
      </c>
      <c r="C6" s="113" t="s">
        <v>16</v>
      </c>
      <c r="D6" s="113" t="s">
        <v>24</v>
      </c>
      <c r="E6" s="114">
        <v>3080</v>
      </c>
      <c r="F6" s="114">
        <v>7990</v>
      </c>
      <c r="G6" s="115">
        <v>8.2191855000000001E-3</v>
      </c>
      <c r="H6" s="115">
        <v>4.9407792999999998E-3</v>
      </c>
    </row>
    <row r="7" spans="1:18" x14ac:dyDescent="0.25">
      <c r="A7" s="113" t="s">
        <v>135</v>
      </c>
      <c r="B7" s="113" t="s">
        <v>135</v>
      </c>
      <c r="C7" s="113" t="s">
        <v>135</v>
      </c>
      <c r="D7" s="113" t="s">
        <v>35</v>
      </c>
      <c r="E7" s="114">
        <v>538</v>
      </c>
      <c r="F7" s="114">
        <v>1568</v>
      </c>
      <c r="G7" s="115">
        <v>1.6129765999999999E-3</v>
      </c>
      <c r="H7" s="115">
        <v>9.6960480000000005E-4</v>
      </c>
    </row>
    <row r="8" spans="1:18" x14ac:dyDescent="0.25">
      <c r="A8" s="113" t="s">
        <v>135</v>
      </c>
      <c r="B8" s="113" t="s">
        <v>135</v>
      </c>
      <c r="C8" s="113" t="s">
        <v>135</v>
      </c>
      <c r="D8" s="113" t="s">
        <v>31</v>
      </c>
      <c r="E8" s="114">
        <v>5127</v>
      </c>
      <c r="F8" s="114">
        <v>15743</v>
      </c>
      <c r="G8" s="115">
        <v>1.6194572899999999E-2</v>
      </c>
      <c r="H8" s="115">
        <v>9.7350049000000001E-3</v>
      </c>
    </row>
    <row r="9" spans="1:18" x14ac:dyDescent="0.25">
      <c r="A9" s="113" t="s">
        <v>135</v>
      </c>
      <c r="B9" s="113" t="s">
        <v>135</v>
      </c>
      <c r="C9" s="113" t="s">
        <v>135</v>
      </c>
      <c r="D9" s="113" t="s">
        <v>30</v>
      </c>
      <c r="E9" s="114">
        <v>109</v>
      </c>
      <c r="F9" s="114">
        <v>327</v>
      </c>
      <c r="G9" s="115">
        <v>3.3637970000000001E-4</v>
      </c>
      <c r="H9" s="115">
        <v>2.0220709999999999E-4</v>
      </c>
    </row>
    <row r="10" spans="1:18" x14ac:dyDescent="0.25">
      <c r="A10" s="113" t="s">
        <v>135</v>
      </c>
      <c r="B10" s="113" t="s">
        <v>135</v>
      </c>
      <c r="C10" s="113" t="s">
        <v>135</v>
      </c>
      <c r="D10" s="113" t="s">
        <v>27</v>
      </c>
      <c r="E10" s="114">
        <v>4477</v>
      </c>
      <c r="F10" s="114">
        <v>13353</v>
      </c>
      <c r="G10" s="115">
        <v>1.3736017999999999E-2</v>
      </c>
      <c r="H10" s="115">
        <v>8.2570996999999993E-3</v>
      </c>
    </row>
    <row r="11" spans="1:18" x14ac:dyDescent="0.25">
      <c r="A11" s="113" t="s">
        <v>135</v>
      </c>
      <c r="B11" s="113" t="s">
        <v>135</v>
      </c>
      <c r="C11" s="113" t="s">
        <v>135</v>
      </c>
      <c r="D11" s="113" t="s">
        <v>17</v>
      </c>
      <c r="E11" s="114">
        <v>6</v>
      </c>
      <c r="F11" s="114">
        <v>18</v>
      </c>
      <c r="G11" s="115">
        <v>1.8516300000000001E-5</v>
      </c>
      <c r="H11" s="115">
        <v>1.11307E-5</v>
      </c>
    </row>
    <row r="12" spans="1:18" x14ac:dyDescent="0.25">
      <c r="A12" s="113" t="s">
        <v>135</v>
      </c>
      <c r="B12" s="113" t="s">
        <v>135</v>
      </c>
      <c r="C12" s="113" t="s">
        <v>135</v>
      </c>
      <c r="D12" s="113" t="s">
        <v>28</v>
      </c>
      <c r="E12" s="114">
        <v>246</v>
      </c>
      <c r="F12" s="114">
        <v>758</v>
      </c>
      <c r="G12" s="115">
        <v>7.797425E-4</v>
      </c>
      <c r="H12" s="115">
        <v>4.6872469999999997E-4</v>
      </c>
    </row>
    <row r="13" spans="1:18" x14ac:dyDescent="0.25">
      <c r="A13" s="113" t="s">
        <v>135</v>
      </c>
      <c r="B13" s="113" t="s">
        <v>135</v>
      </c>
      <c r="C13" s="113" t="s">
        <v>135</v>
      </c>
      <c r="D13" s="113" t="s">
        <v>19</v>
      </c>
      <c r="E13" s="114">
        <v>16</v>
      </c>
      <c r="F13" s="114">
        <v>48</v>
      </c>
      <c r="G13" s="115">
        <v>4.9376799999999998E-5</v>
      </c>
      <c r="H13" s="115">
        <v>2.9681800000000001E-5</v>
      </c>
    </row>
    <row r="14" spans="1:18" x14ac:dyDescent="0.25">
      <c r="A14" s="113" t="s">
        <v>135</v>
      </c>
      <c r="B14" s="113" t="s">
        <v>135</v>
      </c>
      <c r="C14" s="113" t="s">
        <v>135</v>
      </c>
      <c r="D14" s="113" t="s">
        <v>29</v>
      </c>
      <c r="E14" s="114">
        <v>291</v>
      </c>
      <c r="F14" s="114">
        <v>796</v>
      </c>
      <c r="G14" s="115">
        <v>8.1883249999999998E-4</v>
      </c>
      <c r="H14" s="115">
        <v>4.9222280000000001E-4</v>
      </c>
    </row>
    <row r="15" spans="1:18" x14ac:dyDescent="0.25">
      <c r="A15" s="113" t="s">
        <v>135</v>
      </c>
      <c r="B15" s="113" t="s">
        <v>135</v>
      </c>
      <c r="C15" s="113" t="s">
        <v>135</v>
      </c>
      <c r="D15" s="113" t="s">
        <v>160</v>
      </c>
      <c r="E15" s="114">
        <v>355</v>
      </c>
      <c r="F15" s="114">
        <v>1065</v>
      </c>
      <c r="G15" s="115">
        <v>1.0955485E-3</v>
      </c>
      <c r="H15" s="115">
        <v>6.585645E-4</v>
      </c>
    </row>
    <row r="16" spans="1:18" x14ac:dyDescent="0.25">
      <c r="A16" s="113" t="s">
        <v>135</v>
      </c>
      <c r="B16" s="113" t="s">
        <v>135</v>
      </c>
      <c r="C16" s="113" t="s">
        <v>159</v>
      </c>
      <c r="D16" s="113" t="s">
        <v>22</v>
      </c>
      <c r="E16" s="114">
        <v>81432</v>
      </c>
      <c r="F16" s="114">
        <v>241790.5</v>
      </c>
      <c r="G16" s="115">
        <v>0.2487260288</v>
      </c>
      <c r="H16" s="115">
        <v>0.14951608280000001</v>
      </c>
    </row>
    <row r="17" spans="1:8" x14ac:dyDescent="0.25">
      <c r="A17" s="113" t="s">
        <v>135</v>
      </c>
      <c r="B17" s="113" t="s">
        <v>135</v>
      </c>
      <c r="C17" s="113" t="s">
        <v>135</v>
      </c>
      <c r="D17" s="113" t="s">
        <v>24</v>
      </c>
      <c r="E17" s="114">
        <v>37</v>
      </c>
      <c r="F17" s="114">
        <v>111</v>
      </c>
      <c r="G17" s="115">
        <v>1.141839E-4</v>
      </c>
      <c r="H17" s="115">
        <v>6.8639099999999998E-5</v>
      </c>
    </row>
    <row r="18" spans="1:8" x14ac:dyDescent="0.25">
      <c r="A18" s="113" t="s">
        <v>135</v>
      </c>
      <c r="B18" s="113" t="s">
        <v>135</v>
      </c>
      <c r="C18" s="113" t="s">
        <v>135</v>
      </c>
      <c r="D18" s="113" t="s">
        <v>31</v>
      </c>
      <c r="E18" s="114">
        <v>31</v>
      </c>
      <c r="F18" s="114">
        <v>93</v>
      </c>
      <c r="G18" s="115">
        <v>9.5667600000000005E-5</v>
      </c>
      <c r="H18" s="115">
        <v>5.75084E-5</v>
      </c>
    </row>
    <row r="19" spans="1:8" x14ac:dyDescent="0.25">
      <c r="A19" s="113" t="s">
        <v>135</v>
      </c>
      <c r="B19" s="113" t="s">
        <v>135</v>
      </c>
      <c r="C19" s="113" t="s">
        <v>135</v>
      </c>
      <c r="D19" s="113" t="s">
        <v>27</v>
      </c>
      <c r="E19" s="114">
        <v>374</v>
      </c>
      <c r="F19" s="114">
        <v>1101</v>
      </c>
      <c r="G19" s="115">
        <v>1.1325810999999999E-3</v>
      </c>
      <c r="H19" s="115">
        <v>6.8082579999999998E-4</v>
      </c>
    </row>
    <row r="20" spans="1:8" x14ac:dyDescent="0.25">
      <c r="A20" s="113" t="s">
        <v>135</v>
      </c>
      <c r="B20" s="113" t="s">
        <v>135</v>
      </c>
      <c r="C20" s="113" t="s">
        <v>135</v>
      </c>
      <c r="D20" s="113" t="s">
        <v>28</v>
      </c>
      <c r="E20" s="114">
        <v>19</v>
      </c>
      <c r="F20" s="114">
        <v>57</v>
      </c>
      <c r="G20" s="115">
        <v>5.8634999999999997E-5</v>
      </c>
      <c r="H20" s="115">
        <v>3.5247099999999997E-5</v>
      </c>
    </row>
    <row r="21" spans="1:8" x14ac:dyDescent="0.25">
      <c r="A21" s="113" t="s">
        <v>135</v>
      </c>
      <c r="B21" s="113" t="s">
        <v>135</v>
      </c>
      <c r="C21" s="113" t="s">
        <v>135</v>
      </c>
      <c r="D21" s="113" t="s">
        <v>19</v>
      </c>
      <c r="E21" s="114">
        <v>204346</v>
      </c>
      <c r="F21" s="114">
        <v>617694</v>
      </c>
      <c r="G21" s="115">
        <v>0.63541196050000004</v>
      </c>
      <c r="H21" s="115">
        <v>0.38196367209999998</v>
      </c>
    </row>
    <row r="22" spans="1:8" x14ac:dyDescent="0.25">
      <c r="A22" s="113" t="s">
        <v>135</v>
      </c>
      <c r="B22" s="113" t="s">
        <v>135</v>
      </c>
      <c r="C22" s="113" t="s">
        <v>45</v>
      </c>
      <c r="D22" s="113" t="s">
        <v>22</v>
      </c>
      <c r="E22" s="114">
        <v>16501</v>
      </c>
      <c r="F22" s="114">
        <v>46851.29</v>
      </c>
      <c r="G22" s="115">
        <v>4.8195174399999999E-2</v>
      </c>
      <c r="H22" s="115">
        <v>2.8971449900000001E-2</v>
      </c>
    </row>
    <row r="23" spans="1:8" x14ac:dyDescent="0.25">
      <c r="A23" s="113" t="s">
        <v>135</v>
      </c>
      <c r="B23" s="113" t="s">
        <v>135</v>
      </c>
      <c r="C23" s="113" t="s">
        <v>135</v>
      </c>
      <c r="D23" s="113" t="s">
        <v>24</v>
      </c>
      <c r="E23" s="114">
        <v>810</v>
      </c>
      <c r="F23" s="114">
        <v>2444</v>
      </c>
      <c r="G23" s="115">
        <v>2.5141038E-3</v>
      </c>
      <c r="H23" s="115">
        <v>1.5112972000000001E-3</v>
      </c>
    </row>
    <row r="24" spans="1:8" x14ac:dyDescent="0.25">
      <c r="A24" s="113" t="s">
        <v>135</v>
      </c>
      <c r="B24" s="113" t="s">
        <v>135</v>
      </c>
      <c r="C24" s="113" t="s">
        <v>135</v>
      </c>
      <c r="D24" s="113" t="s">
        <v>31</v>
      </c>
      <c r="E24" s="114">
        <v>40</v>
      </c>
      <c r="F24" s="114">
        <v>123</v>
      </c>
      <c r="G24" s="115">
        <v>1.265281E-4</v>
      </c>
      <c r="H24" s="115">
        <v>7.6059599999999999E-5</v>
      </c>
    </row>
    <row r="25" spans="1:8" x14ac:dyDescent="0.25">
      <c r="A25" s="113" t="s">
        <v>135</v>
      </c>
      <c r="B25" s="113" t="s">
        <v>135</v>
      </c>
      <c r="C25" s="113" t="s">
        <v>135</v>
      </c>
      <c r="D25" s="113" t="s">
        <v>27</v>
      </c>
      <c r="E25" s="114">
        <v>861</v>
      </c>
      <c r="F25" s="114">
        <v>2555</v>
      </c>
      <c r="G25" s="115">
        <v>2.6282876999999998E-3</v>
      </c>
      <c r="H25" s="115">
        <v>1.5799363E-3</v>
      </c>
    </row>
    <row r="26" spans="1:8" x14ac:dyDescent="0.25">
      <c r="A26" s="113" t="s">
        <v>135</v>
      </c>
      <c r="B26" s="113" t="s">
        <v>135</v>
      </c>
      <c r="C26" s="113" t="s">
        <v>135</v>
      </c>
      <c r="D26" s="113" t="s">
        <v>17</v>
      </c>
      <c r="E26" s="114">
        <v>13</v>
      </c>
      <c r="F26" s="114">
        <v>39</v>
      </c>
      <c r="G26" s="115">
        <v>4.0118699999999999E-5</v>
      </c>
      <c r="H26" s="115">
        <v>2.4116399999999998E-5</v>
      </c>
    </row>
    <row r="27" spans="1:8" x14ac:dyDescent="0.25">
      <c r="A27" s="113" t="s">
        <v>135</v>
      </c>
      <c r="B27" s="113" t="s">
        <v>135</v>
      </c>
      <c r="C27" s="113" t="s">
        <v>135</v>
      </c>
      <c r="D27" s="113" t="s">
        <v>19</v>
      </c>
      <c r="E27" s="114">
        <v>1658</v>
      </c>
      <c r="F27" s="114">
        <v>4924</v>
      </c>
      <c r="G27" s="115">
        <v>5.0652401999999996E-3</v>
      </c>
      <c r="H27" s="115">
        <v>3.0448557000000002E-3</v>
      </c>
    </row>
    <row r="28" spans="1:8" x14ac:dyDescent="0.25">
      <c r="A28" s="113" t="s">
        <v>135</v>
      </c>
      <c r="B28" s="113" t="s">
        <v>135</v>
      </c>
      <c r="C28" s="113" t="s">
        <v>135</v>
      </c>
      <c r="D28" s="113" t="s">
        <v>29</v>
      </c>
      <c r="E28" s="114">
        <v>53</v>
      </c>
      <c r="F28" s="114">
        <v>159</v>
      </c>
      <c r="G28" s="115">
        <v>1.6356079999999999E-4</v>
      </c>
      <c r="H28" s="115">
        <v>9.8320900000000003E-5</v>
      </c>
    </row>
    <row r="29" spans="1:8" x14ac:dyDescent="0.25">
      <c r="A29" s="113" t="s">
        <v>135</v>
      </c>
      <c r="B29" s="113" t="s">
        <v>135</v>
      </c>
      <c r="C29" s="113" t="s">
        <v>32</v>
      </c>
      <c r="D29" s="113" t="s">
        <v>22</v>
      </c>
      <c r="E29" s="114">
        <v>133</v>
      </c>
      <c r="F29" s="114">
        <v>402</v>
      </c>
      <c r="G29" s="115">
        <v>4.1353100000000002E-4</v>
      </c>
      <c r="H29" s="115">
        <v>2.4858490000000003E-4</v>
      </c>
    </row>
    <row r="30" spans="1:8" x14ac:dyDescent="0.25">
      <c r="A30" s="113" t="s">
        <v>135</v>
      </c>
      <c r="B30" s="113" t="s">
        <v>135</v>
      </c>
      <c r="C30" s="113" t="s">
        <v>135</v>
      </c>
      <c r="D30" s="113" t="s">
        <v>27</v>
      </c>
      <c r="E30" s="114">
        <v>22</v>
      </c>
      <c r="F30" s="114">
        <v>22</v>
      </c>
      <c r="G30" s="115">
        <v>2.2631000000000001E-5</v>
      </c>
      <c r="H30" s="115">
        <v>1.3604100000000001E-5</v>
      </c>
    </row>
    <row r="31" spans="1:8" x14ac:dyDescent="0.25">
      <c r="A31" s="113" t="s">
        <v>135</v>
      </c>
      <c r="B31" s="113" t="s">
        <v>135</v>
      </c>
      <c r="C31" s="113" t="s">
        <v>135</v>
      </c>
      <c r="D31" s="113" t="s">
        <v>19</v>
      </c>
      <c r="E31" s="114">
        <v>1488</v>
      </c>
      <c r="F31" s="114">
        <v>3888</v>
      </c>
      <c r="G31" s="115">
        <v>3.9995235999999998E-3</v>
      </c>
      <c r="H31" s="115">
        <v>2.4042239999999999E-3</v>
      </c>
    </row>
    <row r="32" spans="1:8" x14ac:dyDescent="0.25">
      <c r="A32" s="113" t="s">
        <v>135</v>
      </c>
      <c r="B32" s="113" t="s">
        <v>135</v>
      </c>
      <c r="C32" s="113" t="s">
        <v>25</v>
      </c>
      <c r="D32" s="113" t="s">
        <v>22</v>
      </c>
      <c r="E32" s="114">
        <v>1044</v>
      </c>
      <c r="F32" s="114">
        <v>3090</v>
      </c>
      <c r="G32" s="115">
        <v>3.1786337E-3</v>
      </c>
      <c r="H32" s="115">
        <v>1.9107645000000001E-3</v>
      </c>
    </row>
    <row r="33" spans="1:8" x14ac:dyDescent="0.25">
      <c r="A33" s="113" t="s">
        <v>135</v>
      </c>
      <c r="B33" s="113" t="s">
        <v>135</v>
      </c>
      <c r="C33" s="113" t="s">
        <v>135</v>
      </c>
      <c r="D33" s="113" t="s">
        <v>24</v>
      </c>
      <c r="E33" s="114">
        <v>115</v>
      </c>
      <c r="F33" s="114">
        <v>345</v>
      </c>
      <c r="G33" s="115">
        <v>3.54896E-4</v>
      </c>
      <c r="H33" s="115">
        <v>2.133378E-4</v>
      </c>
    </row>
    <row r="34" spans="1:8" x14ac:dyDescent="0.25">
      <c r="A34" s="113" t="s">
        <v>135</v>
      </c>
      <c r="B34" s="113" t="s">
        <v>135</v>
      </c>
      <c r="C34" s="113" t="s">
        <v>135</v>
      </c>
      <c r="D34" s="113" t="s">
        <v>27</v>
      </c>
      <c r="E34" s="114">
        <v>166</v>
      </c>
      <c r="F34" s="114">
        <v>510</v>
      </c>
      <c r="G34" s="115">
        <v>5.2462889999999995E-4</v>
      </c>
      <c r="H34" s="115">
        <v>3.1536889999999999E-4</v>
      </c>
    </row>
    <row r="35" spans="1:8" x14ac:dyDescent="0.25">
      <c r="A35" s="113" t="s">
        <v>135</v>
      </c>
      <c r="B35" s="113" t="s">
        <v>135</v>
      </c>
      <c r="C35" s="113" t="s">
        <v>26</v>
      </c>
      <c r="D35" s="113" t="s">
        <v>22</v>
      </c>
      <c r="E35" s="114">
        <v>1417</v>
      </c>
      <c r="F35" s="114">
        <v>4251</v>
      </c>
      <c r="G35" s="115">
        <v>4.3729359000000004E-3</v>
      </c>
      <c r="H35" s="115">
        <v>2.6286924999999999E-3</v>
      </c>
    </row>
    <row r="36" spans="1:8" x14ac:dyDescent="0.25">
      <c r="A36" s="113" t="s">
        <v>135</v>
      </c>
      <c r="B36" s="113" t="s">
        <v>136</v>
      </c>
      <c r="C36" s="113" t="s">
        <v>135</v>
      </c>
      <c r="D36" s="113" t="s">
        <v>135</v>
      </c>
      <c r="E36" s="114">
        <v>324805</v>
      </c>
      <c r="F36" s="114">
        <v>972115.79</v>
      </c>
      <c r="G36" s="115">
        <v>1</v>
      </c>
      <c r="H36" s="115">
        <v>0.6011276083</v>
      </c>
    </row>
    <row r="37" spans="1:8" x14ac:dyDescent="0.25">
      <c r="A37" s="113" t="s">
        <v>135</v>
      </c>
      <c r="B37" s="113" t="s">
        <v>21</v>
      </c>
      <c r="C37" s="113" t="s">
        <v>16</v>
      </c>
      <c r="D37" s="113" t="s">
        <v>22</v>
      </c>
      <c r="E37" s="114">
        <v>218842</v>
      </c>
      <c r="F37" s="114">
        <v>645038</v>
      </c>
      <c r="G37" s="115" t="s">
        <v>135</v>
      </c>
      <c r="H37" s="115">
        <v>0.3988723917</v>
      </c>
    </row>
    <row r="38" spans="1:8" x14ac:dyDescent="0.25">
      <c r="A38" s="113" t="s">
        <v>135</v>
      </c>
      <c r="B38" s="113" t="s">
        <v>23</v>
      </c>
      <c r="C38" s="113" t="s">
        <v>135</v>
      </c>
      <c r="D38" s="113" t="s">
        <v>135</v>
      </c>
      <c r="E38" s="114">
        <v>543647</v>
      </c>
      <c r="F38" s="114">
        <v>1617153.79</v>
      </c>
      <c r="G38" s="115" t="s">
        <v>135</v>
      </c>
      <c r="H38" s="115">
        <v>1</v>
      </c>
    </row>
    <row r="40" spans="1:8" x14ac:dyDescent="0.25">
      <c r="A40" s="110" t="s">
        <v>33</v>
      </c>
    </row>
    <row r="42" spans="1:8" x14ac:dyDescent="0.25">
      <c r="A42" s="110"/>
    </row>
  </sheetData>
  <hyperlinks>
    <hyperlink ref="R1" location="'Table of Contents'!A1" display="Return to Table of Contents" xr:uid="{3709FA4A-E13E-4A55-ADC3-7EB102E0E701}"/>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78235-BF94-4727-9FC0-844D5E2407BD}">
  <dimension ref="A1:R42"/>
  <sheetViews>
    <sheetView workbookViewId="0"/>
  </sheetViews>
  <sheetFormatPr defaultColWidth="9.109375" defaultRowHeight="13.2" x14ac:dyDescent="0.25"/>
  <cols>
    <col min="1" max="1" width="34.44140625" style="6" customWidth="1"/>
    <col min="2" max="2" width="14" style="6" bestFit="1" customWidth="1"/>
    <col min="3" max="3" width="22.21875" style="6" bestFit="1" customWidth="1"/>
    <col min="4" max="4" width="21.88671875" style="6" bestFit="1" customWidth="1"/>
    <col min="5" max="5" width="10.6640625" style="6" bestFit="1" customWidth="1"/>
    <col min="6" max="6" width="11.109375" style="6" bestFit="1" customWidth="1"/>
    <col min="7" max="8" width="8.21875" style="6" bestFit="1" customWidth="1"/>
    <col min="9" max="16384" width="9.109375" style="6"/>
  </cols>
  <sheetData>
    <row r="1" spans="1:18" ht="13.8" x14ac:dyDescent="0.3">
      <c r="A1" s="116" t="s">
        <v>0</v>
      </c>
      <c r="B1" s="117"/>
      <c r="C1" s="117"/>
      <c r="D1" s="117"/>
      <c r="E1" s="117"/>
      <c r="F1" s="117"/>
      <c r="G1" s="117"/>
      <c r="H1" s="117"/>
      <c r="R1" s="130" t="s">
        <v>183</v>
      </c>
    </row>
    <row r="2" spans="1:18" x14ac:dyDescent="0.25">
      <c r="A2" s="116" t="s">
        <v>1</v>
      </c>
      <c r="B2" s="117"/>
      <c r="C2" s="117"/>
      <c r="D2" s="117"/>
      <c r="E2" s="117"/>
      <c r="F2" s="117"/>
      <c r="G2" s="117"/>
      <c r="H2" s="117"/>
    </row>
    <row r="3" spans="1:18" x14ac:dyDescent="0.25">
      <c r="A3" s="159" t="s">
        <v>170</v>
      </c>
      <c r="B3" s="159"/>
      <c r="C3" s="159"/>
      <c r="D3" s="159"/>
      <c r="E3" s="159"/>
      <c r="F3" s="159"/>
      <c r="G3" s="159"/>
      <c r="H3" s="159"/>
    </row>
    <row r="4" spans="1:18" x14ac:dyDescent="0.25">
      <c r="A4" s="111"/>
      <c r="B4" s="111"/>
      <c r="C4" s="111"/>
      <c r="D4" s="111"/>
      <c r="E4" s="111"/>
      <c r="F4" s="111"/>
      <c r="G4" s="111"/>
      <c r="H4" s="111"/>
    </row>
    <row r="5" spans="1:18" ht="52.8" x14ac:dyDescent="0.25">
      <c r="A5" s="112" t="s">
        <v>152</v>
      </c>
      <c r="B5" s="112" t="s">
        <v>153</v>
      </c>
      <c r="C5" s="112" t="s">
        <v>154</v>
      </c>
      <c r="D5" s="112" t="s">
        <v>155</v>
      </c>
      <c r="E5" s="112" t="s">
        <v>9</v>
      </c>
      <c r="F5" s="112" t="s">
        <v>156</v>
      </c>
      <c r="G5" s="112" t="s">
        <v>157</v>
      </c>
      <c r="H5" s="112" t="s">
        <v>158</v>
      </c>
    </row>
    <row r="6" spans="1:18" x14ac:dyDescent="0.25">
      <c r="A6" s="113" t="s">
        <v>34</v>
      </c>
      <c r="B6" s="113" t="s">
        <v>15</v>
      </c>
      <c r="C6" s="113" t="s">
        <v>16</v>
      </c>
      <c r="D6" s="113" t="s">
        <v>24</v>
      </c>
      <c r="E6" s="114">
        <v>11717</v>
      </c>
      <c r="F6" s="114">
        <v>34175</v>
      </c>
      <c r="G6" s="115">
        <v>2.1643077300000001E-2</v>
      </c>
      <c r="H6" s="115">
        <v>4.6671734000000003E-3</v>
      </c>
    </row>
    <row r="7" spans="1:18" x14ac:dyDescent="0.25">
      <c r="A7" s="113" t="s">
        <v>135</v>
      </c>
      <c r="B7" s="113" t="s">
        <v>135</v>
      </c>
      <c r="C7" s="113" t="s">
        <v>135</v>
      </c>
      <c r="D7" s="113" t="s">
        <v>35</v>
      </c>
      <c r="E7" s="114">
        <v>335</v>
      </c>
      <c r="F7" s="114">
        <v>1242</v>
      </c>
      <c r="G7" s="115">
        <v>7.8656039999999998E-4</v>
      </c>
      <c r="H7" s="115">
        <v>1.6961609999999999E-4</v>
      </c>
    </row>
    <row r="8" spans="1:18" x14ac:dyDescent="0.25">
      <c r="A8" s="113" t="s">
        <v>135</v>
      </c>
      <c r="B8" s="113" t="s">
        <v>135</v>
      </c>
      <c r="C8" s="113" t="s">
        <v>135</v>
      </c>
      <c r="D8" s="113" t="s">
        <v>31</v>
      </c>
      <c r="E8" s="114">
        <v>1324</v>
      </c>
      <c r="F8" s="114">
        <v>4413</v>
      </c>
      <c r="G8" s="115">
        <v>2.7947593000000001E-3</v>
      </c>
      <c r="H8" s="115">
        <v>6.0266970000000003E-4</v>
      </c>
    </row>
    <row r="9" spans="1:18" x14ac:dyDescent="0.25">
      <c r="A9" s="113" t="s">
        <v>135</v>
      </c>
      <c r="B9" s="113" t="s">
        <v>135</v>
      </c>
      <c r="C9" s="113" t="s">
        <v>135</v>
      </c>
      <c r="D9" s="113" t="s">
        <v>30</v>
      </c>
      <c r="E9" s="114">
        <v>257</v>
      </c>
      <c r="F9" s="114">
        <v>771</v>
      </c>
      <c r="G9" s="115">
        <v>4.8827540000000001E-4</v>
      </c>
      <c r="H9" s="115">
        <v>1.052931E-4</v>
      </c>
    </row>
    <row r="10" spans="1:18" x14ac:dyDescent="0.25">
      <c r="A10" s="113" t="s">
        <v>135</v>
      </c>
      <c r="B10" s="113" t="s">
        <v>135</v>
      </c>
      <c r="C10" s="113" t="s">
        <v>135</v>
      </c>
      <c r="D10" s="113" t="s">
        <v>27</v>
      </c>
      <c r="E10" s="114">
        <v>20176</v>
      </c>
      <c r="F10" s="114">
        <v>57756</v>
      </c>
      <c r="G10" s="115">
        <v>3.6576958999999999E-2</v>
      </c>
      <c r="H10" s="115">
        <v>7.8875572000000008E-3</v>
      </c>
    </row>
    <row r="11" spans="1:18" x14ac:dyDescent="0.25">
      <c r="A11" s="113" t="s">
        <v>135</v>
      </c>
      <c r="B11" s="113" t="s">
        <v>135</v>
      </c>
      <c r="C11" s="113" t="s">
        <v>135</v>
      </c>
      <c r="D11" s="113" t="s">
        <v>28</v>
      </c>
      <c r="E11" s="114">
        <v>2039</v>
      </c>
      <c r="F11" s="114">
        <v>6518</v>
      </c>
      <c r="G11" s="115">
        <v>4.1278588999999997E-3</v>
      </c>
      <c r="H11" s="115">
        <v>8.9014300000000003E-4</v>
      </c>
    </row>
    <row r="12" spans="1:18" x14ac:dyDescent="0.25">
      <c r="A12" s="113" t="s">
        <v>135</v>
      </c>
      <c r="B12" s="113" t="s">
        <v>135</v>
      </c>
      <c r="C12" s="113" t="s">
        <v>135</v>
      </c>
      <c r="D12" s="113" t="s">
        <v>19</v>
      </c>
      <c r="E12" s="114">
        <v>28</v>
      </c>
      <c r="F12" s="114">
        <v>84</v>
      </c>
      <c r="G12" s="115">
        <v>5.31973E-5</v>
      </c>
      <c r="H12" s="115">
        <v>1.14716E-5</v>
      </c>
    </row>
    <row r="13" spans="1:18" x14ac:dyDescent="0.25">
      <c r="A13" s="113" t="s">
        <v>135</v>
      </c>
      <c r="B13" s="113" t="s">
        <v>135</v>
      </c>
      <c r="C13" s="113" t="s">
        <v>135</v>
      </c>
      <c r="D13" s="113" t="s">
        <v>29</v>
      </c>
      <c r="E13" s="114">
        <v>269</v>
      </c>
      <c r="F13" s="114">
        <v>790</v>
      </c>
      <c r="G13" s="115">
        <v>5.0030820000000005E-4</v>
      </c>
      <c r="H13" s="115">
        <v>1.0788779999999999E-4</v>
      </c>
    </row>
    <row r="14" spans="1:18" x14ac:dyDescent="0.25">
      <c r="A14" s="113" t="s">
        <v>135</v>
      </c>
      <c r="B14" s="113" t="s">
        <v>135</v>
      </c>
      <c r="C14" s="113" t="s">
        <v>135</v>
      </c>
      <c r="D14" s="113" t="s">
        <v>160</v>
      </c>
      <c r="E14" s="114">
        <v>5068</v>
      </c>
      <c r="F14" s="114">
        <v>14794</v>
      </c>
      <c r="G14" s="115">
        <v>9.3690618E-3</v>
      </c>
      <c r="H14" s="115">
        <v>2.0203704999999998E-3</v>
      </c>
    </row>
    <row r="15" spans="1:18" x14ac:dyDescent="0.25">
      <c r="A15" s="113" t="s">
        <v>135</v>
      </c>
      <c r="B15" s="113" t="s">
        <v>135</v>
      </c>
      <c r="C15" s="113" t="s">
        <v>159</v>
      </c>
      <c r="D15" s="113" t="s">
        <v>22</v>
      </c>
      <c r="E15" s="114">
        <v>139984</v>
      </c>
      <c r="F15" s="114">
        <v>414983.5</v>
      </c>
      <c r="G15" s="115">
        <v>0.26280965560000003</v>
      </c>
      <c r="H15" s="115">
        <v>5.6673005399999997E-2</v>
      </c>
    </row>
    <row r="16" spans="1:18" x14ac:dyDescent="0.25">
      <c r="A16" s="113" t="s">
        <v>135</v>
      </c>
      <c r="B16" s="113" t="s">
        <v>135</v>
      </c>
      <c r="C16" s="113" t="s">
        <v>135</v>
      </c>
      <c r="D16" s="113" t="s">
        <v>24</v>
      </c>
      <c r="E16" s="114">
        <v>229</v>
      </c>
      <c r="F16" s="114">
        <v>735</v>
      </c>
      <c r="G16" s="115">
        <v>4.6547659999999997E-4</v>
      </c>
      <c r="H16" s="115">
        <v>1.003767E-4</v>
      </c>
    </row>
    <row r="17" spans="1:8" x14ac:dyDescent="0.25">
      <c r="A17" s="113" t="s">
        <v>135</v>
      </c>
      <c r="B17" s="113" t="s">
        <v>135</v>
      </c>
      <c r="C17" s="113" t="s">
        <v>135</v>
      </c>
      <c r="D17" s="113" t="s">
        <v>31</v>
      </c>
      <c r="E17" s="114">
        <v>42</v>
      </c>
      <c r="F17" s="114">
        <v>118</v>
      </c>
      <c r="G17" s="115">
        <v>7.4729599999999997E-5</v>
      </c>
      <c r="H17" s="115">
        <v>1.61149E-5</v>
      </c>
    </row>
    <row r="18" spans="1:8" x14ac:dyDescent="0.25">
      <c r="A18" s="113" t="s">
        <v>135</v>
      </c>
      <c r="B18" s="113" t="s">
        <v>135</v>
      </c>
      <c r="C18" s="113" t="s">
        <v>135</v>
      </c>
      <c r="D18" s="113" t="s">
        <v>27</v>
      </c>
      <c r="E18" s="114">
        <v>664</v>
      </c>
      <c r="F18" s="114">
        <v>1875</v>
      </c>
      <c r="G18" s="115">
        <v>1.1874402E-3</v>
      </c>
      <c r="H18" s="115">
        <v>2.5606290000000002E-4</v>
      </c>
    </row>
    <row r="19" spans="1:8" x14ac:dyDescent="0.25">
      <c r="A19" s="113" t="s">
        <v>135</v>
      </c>
      <c r="B19" s="113" t="s">
        <v>135</v>
      </c>
      <c r="C19" s="113" t="s">
        <v>135</v>
      </c>
      <c r="D19" s="113" t="s">
        <v>19</v>
      </c>
      <c r="E19" s="114">
        <v>265910</v>
      </c>
      <c r="F19" s="114">
        <v>791195</v>
      </c>
      <c r="G19" s="115">
        <v>0.50106494710000005</v>
      </c>
      <c r="H19" s="115">
        <v>0.10805103940000001</v>
      </c>
    </row>
    <row r="20" spans="1:8" x14ac:dyDescent="0.25">
      <c r="A20" s="113" t="s">
        <v>135</v>
      </c>
      <c r="B20" s="113" t="s">
        <v>135</v>
      </c>
      <c r="C20" s="113" t="s">
        <v>135</v>
      </c>
      <c r="D20" s="113" t="s">
        <v>160</v>
      </c>
      <c r="E20" s="114">
        <v>229</v>
      </c>
      <c r="F20" s="114">
        <v>704</v>
      </c>
      <c r="G20" s="115">
        <v>4.458442E-4</v>
      </c>
      <c r="H20" s="115">
        <v>9.6143099999999998E-5</v>
      </c>
    </row>
    <row r="21" spans="1:8" x14ac:dyDescent="0.25">
      <c r="A21" s="113" t="s">
        <v>135</v>
      </c>
      <c r="B21" s="113" t="s">
        <v>135</v>
      </c>
      <c r="C21" s="113" t="s">
        <v>45</v>
      </c>
      <c r="D21" s="113" t="s">
        <v>22</v>
      </c>
      <c r="E21" s="114">
        <v>55237</v>
      </c>
      <c r="F21" s="114">
        <v>164959.34</v>
      </c>
      <c r="G21" s="115">
        <v>0.1044689905</v>
      </c>
      <c r="H21" s="115">
        <v>2.2527983800000002E-2</v>
      </c>
    </row>
    <row r="22" spans="1:8" x14ac:dyDescent="0.25">
      <c r="A22" s="113" t="s">
        <v>135</v>
      </c>
      <c r="B22" s="113" t="s">
        <v>135</v>
      </c>
      <c r="C22" s="113" t="s">
        <v>135</v>
      </c>
      <c r="D22" s="113" t="s">
        <v>24</v>
      </c>
      <c r="E22" s="114">
        <v>1849</v>
      </c>
      <c r="F22" s="114">
        <v>5631</v>
      </c>
      <c r="G22" s="115">
        <v>3.5661205000000001E-3</v>
      </c>
      <c r="H22" s="115">
        <v>7.6900809999999999E-4</v>
      </c>
    </row>
    <row r="23" spans="1:8" x14ac:dyDescent="0.25">
      <c r="A23" s="113" t="s">
        <v>135</v>
      </c>
      <c r="B23" s="113" t="s">
        <v>135</v>
      </c>
      <c r="C23" s="113" t="s">
        <v>135</v>
      </c>
      <c r="D23" s="113" t="s">
        <v>27</v>
      </c>
      <c r="E23" s="114">
        <v>3621</v>
      </c>
      <c r="F23" s="114">
        <v>10885</v>
      </c>
      <c r="G23" s="115">
        <v>6.8934864E-3</v>
      </c>
      <c r="H23" s="115">
        <v>1.4865306E-3</v>
      </c>
    </row>
    <row r="24" spans="1:8" x14ac:dyDescent="0.25">
      <c r="A24" s="113" t="s">
        <v>135</v>
      </c>
      <c r="B24" s="113" t="s">
        <v>135</v>
      </c>
      <c r="C24" s="113" t="s">
        <v>135</v>
      </c>
      <c r="D24" s="113" t="s">
        <v>17</v>
      </c>
      <c r="E24" s="114">
        <v>15</v>
      </c>
      <c r="F24" s="114">
        <v>45</v>
      </c>
      <c r="G24" s="115">
        <v>2.8498599999999998E-5</v>
      </c>
      <c r="H24" s="115">
        <v>6.1455099999999997E-6</v>
      </c>
    </row>
    <row r="25" spans="1:8" x14ac:dyDescent="0.25">
      <c r="A25" s="113" t="s">
        <v>135</v>
      </c>
      <c r="B25" s="113" t="s">
        <v>135</v>
      </c>
      <c r="C25" s="113" t="s">
        <v>135</v>
      </c>
      <c r="D25" s="113" t="s">
        <v>19</v>
      </c>
      <c r="E25" s="114">
        <v>5957</v>
      </c>
      <c r="F25" s="114">
        <v>17268</v>
      </c>
      <c r="G25" s="115">
        <v>1.09358496E-2</v>
      </c>
      <c r="H25" s="115">
        <v>2.358237E-3</v>
      </c>
    </row>
    <row r="26" spans="1:8" x14ac:dyDescent="0.25">
      <c r="A26" s="113" t="s">
        <v>135</v>
      </c>
      <c r="B26" s="113" t="s">
        <v>135</v>
      </c>
      <c r="C26" s="113" t="s">
        <v>135</v>
      </c>
      <c r="D26" s="113" t="s">
        <v>29</v>
      </c>
      <c r="E26" s="114">
        <v>12</v>
      </c>
      <c r="F26" s="114">
        <v>36</v>
      </c>
      <c r="G26" s="115">
        <v>2.27989E-5</v>
      </c>
      <c r="H26" s="115">
        <v>4.9164080000000003E-6</v>
      </c>
    </row>
    <row r="27" spans="1:8" x14ac:dyDescent="0.25">
      <c r="A27" s="113" t="s">
        <v>135</v>
      </c>
      <c r="B27" s="113" t="s">
        <v>135</v>
      </c>
      <c r="C27" s="113" t="s">
        <v>32</v>
      </c>
      <c r="D27" s="113" t="s">
        <v>22</v>
      </c>
      <c r="E27" s="114">
        <v>504</v>
      </c>
      <c r="F27" s="114">
        <v>1540</v>
      </c>
      <c r="G27" s="115">
        <v>9.7528420000000005E-4</v>
      </c>
      <c r="H27" s="115">
        <v>2.10313E-4</v>
      </c>
    </row>
    <row r="28" spans="1:8" x14ac:dyDescent="0.25">
      <c r="A28" s="113" t="s">
        <v>135</v>
      </c>
      <c r="B28" s="113" t="s">
        <v>135</v>
      </c>
      <c r="C28" s="113" t="s">
        <v>135</v>
      </c>
      <c r="D28" s="113" t="s">
        <v>27</v>
      </c>
      <c r="E28" s="114">
        <v>84</v>
      </c>
      <c r="F28" s="114">
        <v>110</v>
      </c>
      <c r="G28" s="115">
        <v>6.9663200000000001E-5</v>
      </c>
      <c r="H28" s="115">
        <v>1.50224E-5</v>
      </c>
    </row>
    <row r="29" spans="1:8" x14ac:dyDescent="0.25">
      <c r="A29" s="113" t="s">
        <v>135</v>
      </c>
      <c r="B29" s="113" t="s">
        <v>135</v>
      </c>
      <c r="C29" s="113" t="s">
        <v>135</v>
      </c>
      <c r="D29" s="113" t="s">
        <v>19</v>
      </c>
      <c r="E29" s="114">
        <v>862</v>
      </c>
      <c r="F29" s="114">
        <v>3204</v>
      </c>
      <c r="G29" s="115">
        <v>2.0290979E-3</v>
      </c>
      <c r="H29" s="115">
        <v>4.3756030000000003E-4</v>
      </c>
    </row>
    <row r="30" spans="1:8" x14ac:dyDescent="0.25">
      <c r="A30" s="113" t="s">
        <v>135</v>
      </c>
      <c r="B30" s="113" t="s">
        <v>135</v>
      </c>
      <c r="C30" s="113" t="s">
        <v>25</v>
      </c>
      <c r="D30" s="113" t="s">
        <v>22</v>
      </c>
      <c r="E30" s="114">
        <v>8454</v>
      </c>
      <c r="F30" s="114">
        <v>25296</v>
      </c>
      <c r="G30" s="115">
        <v>1.6019993699999999E-2</v>
      </c>
      <c r="H30" s="115">
        <v>3.4545959999999999E-3</v>
      </c>
    </row>
    <row r="31" spans="1:8" x14ac:dyDescent="0.25">
      <c r="A31" s="113" t="s">
        <v>135</v>
      </c>
      <c r="B31" s="113" t="s">
        <v>135</v>
      </c>
      <c r="C31" s="113" t="s">
        <v>135</v>
      </c>
      <c r="D31" s="113" t="s">
        <v>24</v>
      </c>
      <c r="E31" s="114">
        <v>672</v>
      </c>
      <c r="F31" s="114">
        <v>2008</v>
      </c>
      <c r="G31" s="115">
        <v>1.2716692999999999E-3</v>
      </c>
      <c r="H31" s="115">
        <v>2.7422630000000002E-4</v>
      </c>
    </row>
    <row r="32" spans="1:8" x14ac:dyDescent="0.25">
      <c r="A32" s="113" t="s">
        <v>135</v>
      </c>
      <c r="B32" s="113" t="s">
        <v>135</v>
      </c>
      <c r="C32" s="113" t="s">
        <v>135</v>
      </c>
      <c r="D32" s="113" t="s">
        <v>31</v>
      </c>
      <c r="E32" s="114">
        <v>4</v>
      </c>
      <c r="F32" s="114">
        <v>16</v>
      </c>
      <c r="G32" s="115">
        <v>1.0132800000000001E-5</v>
      </c>
      <c r="H32" s="115">
        <v>2.1850701999999999E-6</v>
      </c>
    </row>
    <row r="33" spans="1:8" x14ac:dyDescent="0.25">
      <c r="A33" s="113" t="s">
        <v>135</v>
      </c>
      <c r="B33" s="113" t="s">
        <v>135</v>
      </c>
      <c r="C33" s="113" t="s">
        <v>135</v>
      </c>
      <c r="D33" s="113" t="s">
        <v>27</v>
      </c>
      <c r="E33" s="114">
        <v>524</v>
      </c>
      <c r="F33" s="114">
        <v>1444</v>
      </c>
      <c r="G33" s="115">
        <v>9.1448729999999995E-4</v>
      </c>
      <c r="H33" s="115">
        <v>1.9720259999999999E-4</v>
      </c>
    </row>
    <row r="34" spans="1:8" x14ac:dyDescent="0.25">
      <c r="A34" s="113" t="s">
        <v>135</v>
      </c>
      <c r="B34" s="113" t="s">
        <v>135</v>
      </c>
      <c r="C34" s="113" t="s">
        <v>135</v>
      </c>
      <c r="D34" s="113" t="s">
        <v>160</v>
      </c>
      <c r="E34" s="114">
        <v>319</v>
      </c>
      <c r="F34" s="114">
        <v>913</v>
      </c>
      <c r="G34" s="115">
        <v>5.7820419999999998E-4</v>
      </c>
      <c r="H34" s="115">
        <v>1.2468559999999999E-4</v>
      </c>
    </row>
    <row r="35" spans="1:8" x14ac:dyDescent="0.25">
      <c r="A35" s="113" t="s">
        <v>135</v>
      </c>
      <c r="B35" s="113" t="s">
        <v>135</v>
      </c>
      <c r="C35" s="113" t="s">
        <v>26</v>
      </c>
      <c r="D35" s="113" t="s">
        <v>22</v>
      </c>
      <c r="E35" s="114">
        <v>5232</v>
      </c>
      <c r="F35" s="114">
        <v>15518</v>
      </c>
      <c r="G35" s="115">
        <v>9.8275719999999997E-3</v>
      </c>
      <c r="H35" s="115">
        <v>2.1192450000000001E-3</v>
      </c>
    </row>
    <row r="36" spans="1:8" x14ac:dyDescent="0.25">
      <c r="A36" s="113" t="s">
        <v>135</v>
      </c>
      <c r="B36" s="113" t="s">
        <v>136</v>
      </c>
      <c r="C36" s="113" t="s">
        <v>135</v>
      </c>
      <c r="D36" s="113" t="s">
        <v>135</v>
      </c>
      <c r="E36" s="114">
        <v>531617</v>
      </c>
      <c r="F36" s="114">
        <v>1579026.84</v>
      </c>
      <c r="G36" s="115">
        <v>1</v>
      </c>
      <c r="H36" s="115">
        <v>0.21564278249999999</v>
      </c>
    </row>
    <row r="37" spans="1:8" x14ac:dyDescent="0.25">
      <c r="A37" s="113" t="s">
        <v>135</v>
      </c>
      <c r="B37" s="113" t="s">
        <v>21</v>
      </c>
      <c r="C37" s="113" t="s">
        <v>16</v>
      </c>
      <c r="D37" s="113" t="s">
        <v>22</v>
      </c>
      <c r="E37" s="114">
        <v>2010414</v>
      </c>
      <c r="F37" s="114">
        <v>5743392.3099999996</v>
      </c>
      <c r="G37" s="115" t="s">
        <v>135</v>
      </c>
      <c r="H37" s="115">
        <v>0.78435721749999998</v>
      </c>
    </row>
    <row r="38" spans="1:8" x14ac:dyDescent="0.25">
      <c r="A38" s="113" t="s">
        <v>135</v>
      </c>
      <c r="B38" s="113" t="s">
        <v>23</v>
      </c>
      <c r="C38" s="113" t="s">
        <v>135</v>
      </c>
      <c r="D38" s="113" t="s">
        <v>135</v>
      </c>
      <c r="E38" s="114">
        <v>2542031</v>
      </c>
      <c r="F38" s="114">
        <v>7322419.1500000004</v>
      </c>
      <c r="G38" s="115" t="s">
        <v>135</v>
      </c>
      <c r="H38" s="115">
        <v>1</v>
      </c>
    </row>
    <row r="40" spans="1:8" x14ac:dyDescent="0.25">
      <c r="A40" s="110" t="s">
        <v>33</v>
      </c>
    </row>
    <row r="42" spans="1:8" x14ac:dyDescent="0.25">
      <c r="A42" s="110"/>
    </row>
  </sheetData>
  <mergeCells count="1">
    <mergeCell ref="A3:H3"/>
  </mergeCells>
  <hyperlinks>
    <hyperlink ref="R1" location="'Table of Contents'!A1" display="Return to Table of Contents" xr:uid="{9098C0AE-D5B5-48C6-AEF4-FD6E5295F723}"/>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38"/>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51</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3606</v>
      </c>
      <c r="F8" s="50">
        <v>10766</v>
      </c>
      <c r="G8" s="51">
        <v>6.5100000000000005E-2</v>
      </c>
      <c r="H8" s="52">
        <v>2.3E-3</v>
      </c>
    </row>
    <row r="9" spans="1:18" x14ac:dyDescent="0.25">
      <c r="A9" s="48"/>
      <c r="B9" s="49"/>
      <c r="C9" s="49"/>
      <c r="D9" s="49" t="s">
        <v>35</v>
      </c>
      <c r="E9" s="49">
        <v>27</v>
      </c>
      <c r="F9" s="49">
        <v>81</v>
      </c>
      <c r="G9" s="51">
        <v>5.0000000000000001E-4</v>
      </c>
      <c r="H9" s="52">
        <v>0</v>
      </c>
    </row>
    <row r="10" spans="1:18" x14ac:dyDescent="0.25">
      <c r="A10" s="48"/>
      <c r="B10" s="49"/>
      <c r="C10" s="49"/>
      <c r="D10" s="49" t="s">
        <v>31</v>
      </c>
      <c r="E10" s="49">
        <v>420</v>
      </c>
      <c r="F10" s="50">
        <v>1424</v>
      </c>
      <c r="G10" s="51">
        <v>8.6E-3</v>
      </c>
      <c r="H10" s="52">
        <v>2.9999999999999997E-4</v>
      </c>
    </row>
    <row r="11" spans="1:18" x14ac:dyDescent="0.25">
      <c r="A11" s="48"/>
      <c r="B11" s="49"/>
      <c r="C11" s="49"/>
      <c r="D11" s="49" t="s">
        <v>30</v>
      </c>
      <c r="E11" s="49">
        <v>620</v>
      </c>
      <c r="F11" s="50">
        <v>1860</v>
      </c>
      <c r="G11" s="51">
        <v>1.12E-2</v>
      </c>
      <c r="H11" s="52">
        <v>4.0000000000000002E-4</v>
      </c>
    </row>
    <row r="12" spans="1:18" x14ac:dyDescent="0.25">
      <c r="A12" s="48"/>
      <c r="B12" s="49"/>
      <c r="C12" s="49"/>
      <c r="D12" s="49" t="s">
        <v>27</v>
      </c>
      <c r="E12" s="50">
        <v>16730</v>
      </c>
      <c r="F12" s="50">
        <v>49582</v>
      </c>
      <c r="G12" s="51">
        <v>0.3</v>
      </c>
      <c r="H12" s="52">
        <v>1.0800000000000001E-2</v>
      </c>
    </row>
    <row r="13" spans="1:18" x14ac:dyDescent="0.25">
      <c r="A13" s="48"/>
      <c r="B13" s="49"/>
      <c r="C13" s="49"/>
      <c r="D13" s="49" t="s">
        <v>17</v>
      </c>
      <c r="E13" s="50">
        <v>1303</v>
      </c>
      <c r="F13" s="50">
        <v>3851</v>
      </c>
      <c r="G13" s="51">
        <v>2.3300000000000001E-2</v>
      </c>
      <c r="H13" s="52">
        <v>8.0000000000000004E-4</v>
      </c>
    </row>
    <row r="14" spans="1:18" x14ac:dyDescent="0.25">
      <c r="A14" s="48"/>
      <c r="B14" s="49"/>
      <c r="C14" s="49"/>
      <c r="D14" s="49" t="s">
        <v>28</v>
      </c>
      <c r="E14" s="50">
        <v>2814</v>
      </c>
      <c r="F14" s="50">
        <v>8411</v>
      </c>
      <c r="G14" s="51">
        <v>5.0799999999999998E-2</v>
      </c>
      <c r="H14" s="52">
        <v>1.8E-3</v>
      </c>
    </row>
    <row r="15" spans="1:18" x14ac:dyDescent="0.25">
      <c r="A15" s="48"/>
      <c r="B15" s="49"/>
      <c r="C15" s="49"/>
      <c r="D15" s="49" t="s">
        <v>19</v>
      </c>
      <c r="E15" s="49">
        <v>269</v>
      </c>
      <c r="F15" s="49">
        <v>909</v>
      </c>
      <c r="G15" s="51">
        <v>5.4999999999999997E-3</v>
      </c>
      <c r="H15" s="52">
        <v>2.0000000000000001E-4</v>
      </c>
    </row>
    <row r="16" spans="1:18" x14ac:dyDescent="0.25">
      <c r="A16" s="48"/>
      <c r="B16" s="49"/>
      <c r="C16" s="49"/>
      <c r="D16" s="49" t="s">
        <v>29</v>
      </c>
      <c r="E16" s="50">
        <v>1463</v>
      </c>
      <c r="F16" s="50">
        <v>4108</v>
      </c>
      <c r="G16" s="51">
        <v>2.4799999999999999E-2</v>
      </c>
      <c r="H16" s="52">
        <v>8.9999999999999998E-4</v>
      </c>
    </row>
    <row r="17" spans="1:8" x14ac:dyDescent="0.25">
      <c r="A17" s="48"/>
      <c r="B17" s="49"/>
      <c r="C17" s="49" t="s">
        <v>18</v>
      </c>
      <c r="D17" s="49" t="s">
        <v>22</v>
      </c>
      <c r="E17" s="50">
        <v>2243</v>
      </c>
      <c r="F17" s="50">
        <v>6484</v>
      </c>
      <c r="G17" s="51">
        <v>3.9199999999999999E-2</v>
      </c>
      <c r="H17" s="52">
        <v>1.4E-3</v>
      </c>
    </row>
    <row r="18" spans="1:8" x14ac:dyDescent="0.25">
      <c r="A18" s="48"/>
      <c r="B18" s="49"/>
      <c r="C18" s="49"/>
      <c r="D18" s="49" t="s">
        <v>27</v>
      </c>
      <c r="E18" s="49">
        <v>1</v>
      </c>
      <c r="F18" s="49">
        <v>3</v>
      </c>
      <c r="G18" s="51">
        <v>0</v>
      </c>
      <c r="H18" s="52">
        <v>0</v>
      </c>
    </row>
    <row r="19" spans="1:8" x14ac:dyDescent="0.25">
      <c r="A19" s="48"/>
      <c r="B19" s="49"/>
      <c r="C19" s="49"/>
      <c r="D19" s="49" t="s">
        <v>19</v>
      </c>
      <c r="E19" s="50">
        <v>17511</v>
      </c>
      <c r="F19" s="50">
        <v>51053</v>
      </c>
      <c r="G19" s="51">
        <v>0.308</v>
      </c>
      <c r="H19" s="52">
        <v>1.11E-2</v>
      </c>
    </row>
    <row r="20" spans="1:8" x14ac:dyDescent="0.25">
      <c r="A20" s="48"/>
      <c r="B20" s="49"/>
      <c r="C20" s="49" t="s">
        <v>32</v>
      </c>
      <c r="D20" s="49" t="s">
        <v>22</v>
      </c>
      <c r="E20" s="49">
        <v>818</v>
      </c>
      <c r="F20" s="50">
        <v>2239</v>
      </c>
      <c r="G20" s="51">
        <v>1.35E-2</v>
      </c>
      <c r="H20" s="52">
        <v>5.0000000000000001E-4</v>
      </c>
    </row>
    <row r="21" spans="1:8" x14ac:dyDescent="0.25">
      <c r="A21" s="48"/>
      <c r="B21" s="49"/>
      <c r="C21" s="49"/>
      <c r="D21" s="49" t="s">
        <v>27</v>
      </c>
      <c r="E21" s="49">
        <v>13</v>
      </c>
      <c r="F21" s="49">
        <v>39</v>
      </c>
      <c r="G21" s="51">
        <v>2.0000000000000001E-4</v>
      </c>
      <c r="H21" s="52">
        <v>0</v>
      </c>
    </row>
    <row r="22" spans="1:8" x14ac:dyDescent="0.25">
      <c r="A22" s="48"/>
      <c r="B22" s="49"/>
      <c r="C22" s="49"/>
      <c r="D22" s="49" t="s">
        <v>19</v>
      </c>
      <c r="E22" s="49">
        <v>340</v>
      </c>
      <c r="F22" s="49">
        <v>954</v>
      </c>
      <c r="G22" s="51">
        <v>5.7999999999999996E-3</v>
      </c>
      <c r="H22" s="52">
        <v>2.0000000000000001E-4</v>
      </c>
    </row>
    <row r="23" spans="1:8" x14ac:dyDescent="0.25">
      <c r="A23" s="48"/>
      <c r="B23" s="49"/>
      <c r="C23" s="49"/>
      <c r="D23" s="49" t="s">
        <v>29</v>
      </c>
      <c r="E23" s="49">
        <v>1</v>
      </c>
      <c r="F23" s="49">
        <v>3</v>
      </c>
      <c r="G23" s="51">
        <v>0</v>
      </c>
      <c r="H23" s="52">
        <v>0</v>
      </c>
    </row>
    <row r="24" spans="1:8" x14ac:dyDescent="0.25">
      <c r="A24" s="48"/>
      <c r="B24" s="49"/>
      <c r="C24" s="49" t="s">
        <v>25</v>
      </c>
      <c r="D24" s="49" t="s">
        <v>22</v>
      </c>
      <c r="E24" s="49">
        <v>850</v>
      </c>
      <c r="F24" s="50">
        <v>2613</v>
      </c>
      <c r="G24" s="51">
        <v>1.5800000000000002E-2</v>
      </c>
      <c r="H24" s="52">
        <v>5.9999999999999995E-4</v>
      </c>
    </row>
    <row r="25" spans="1:8" x14ac:dyDescent="0.25">
      <c r="A25" s="48"/>
      <c r="B25" s="49"/>
      <c r="C25" s="49"/>
      <c r="D25" s="49" t="s">
        <v>24</v>
      </c>
      <c r="E25" s="49">
        <v>73</v>
      </c>
      <c r="F25" s="49">
        <v>191</v>
      </c>
      <c r="G25" s="51">
        <v>1.1999999999999999E-3</v>
      </c>
      <c r="H25" s="52">
        <v>0</v>
      </c>
    </row>
    <row r="26" spans="1:8" x14ac:dyDescent="0.25">
      <c r="A26" s="48"/>
      <c r="B26" s="49"/>
      <c r="C26" s="49"/>
      <c r="D26" s="49" t="s">
        <v>27</v>
      </c>
      <c r="E26" s="50">
        <v>1162</v>
      </c>
      <c r="F26" s="50">
        <v>3548</v>
      </c>
      <c r="G26" s="51">
        <v>2.1399999999999999E-2</v>
      </c>
      <c r="H26" s="52">
        <v>8.0000000000000004E-4</v>
      </c>
    </row>
    <row r="27" spans="1:8" x14ac:dyDescent="0.25">
      <c r="A27" s="48"/>
      <c r="B27" s="49"/>
      <c r="C27" s="49"/>
      <c r="D27" s="49" t="s">
        <v>28</v>
      </c>
      <c r="E27" s="49">
        <v>147</v>
      </c>
      <c r="F27" s="49">
        <v>453</v>
      </c>
      <c r="G27" s="51">
        <v>2.7000000000000001E-3</v>
      </c>
      <c r="H27" s="52">
        <v>1E-4</v>
      </c>
    </row>
    <row r="28" spans="1:8" x14ac:dyDescent="0.25">
      <c r="A28" s="48"/>
      <c r="B28" s="49"/>
      <c r="C28" s="49"/>
      <c r="D28" s="49" t="s">
        <v>19</v>
      </c>
      <c r="E28" s="50">
        <v>1985</v>
      </c>
      <c r="F28" s="50">
        <v>6501</v>
      </c>
      <c r="G28" s="51">
        <v>3.9300000000000002E-2</v>
      </c>
      <c r="H28" s="52">
        <v>1.4E-3</v>
      </c>
    </row>
    <row r="29" spans="1:8" x14ac:dyDescent="0.25">
      <c r="A29" s="48"/>
      <c r="B29" s="49"/>
      <c r="C29" s="49"/>
      <c r="D29" s="49" t="s">
        <v>29</v>
      </c>
      <c r="E29" s="49">
        <v>157</v>
      </c>
      <c r="F29" s="49">
        <v>566</v>
      </c>
      <c r="G29" s="51">
        <v>3.3999999999999998E-3</v>
      </c>
      <c r="H29" s="52">
        <v>1E-4</v>
      </c>
    </row>
    <row r="30" spans="1:8" x14ac:dyDescent="0.25">
      <c r="A30" s="48"/>
      <c r="B30" s="49"/>
      <c r="C30" s="49" t="s">
        <v>26</v>
      </c>
      <c r="D30" s="49" t="s">
        <v>22</v>
      </c>
      <c r="E30" s="49">
        <v>307</v>
      </c>
      <c r="F30" s="49">
        <v>921</v>
      </c>
      <c r="G30" s="51">
        <v>5.5999999999999999E-3</v>
      </c>
      <c r="H30" s="52">
        <v>2.0000000000000001E-4</v>
      </c>
    </row>
    <row r="31" spans="1:8" x14ac:dyDescent="0.25">
      <c r="A31" s="48"/>
      <c r="B31" s="49"/>
      <c r="C31" s="49"/>
      <c r="D31" s="49" t="s">
        <v>24</v>
      </c>
      <c r="E31" s="49">
        <v>13</v>
      </c>
      <c r="F31" s="49">
        <v>39</v>
      </c>
      <c r="G31" s="51">
        <v>2.0000000000000001E-4</v>
      </c>
      <c r="H31" s="52">
        <v>0</v>
      </c>
    </row>
    <row r="32" spans="1:8" x14ac:dyDescent="0.25">
      <c r="A32" s="48"/>
      <c r="B32" s="49"/>
      <c r="C32" s="49"/>
      <c r="D32" s="49" t="s">
        <v>27</v>
      </c>
      <c r="E32" s="49">
        <v>296</v>
      </c>
      <c r="F32" s="49">
        <v>998</v>
      </c>
      <c r="G32" s="51">
        <v>6.0000000000000001E-3</v>
      </c>
      <c r="H32" s="52">
        <v>2.0000000000000001E-4</v>
      </c>
    </row>
    <row r="33" spans="1:8" x14ac:dyDescent="0.25">
      <c r="A33" s="48"/>
      <c r="B33" s="49"/>
      <c r="C33" s="49"/>
      <c r="D33" s="49" t="s">
        <v>19</v>
      </c>
      <c r="E33" s="50">
        <v>2675</v>
      </c>
      <c r="F33" s="50">
        <v>7899</v>
      </c>
      <c r="G33" s="51">
        <v>4.7699999999999999E-2</v>
      </c>
      <c r="H33" s="52">
        <v>1.6999999999999999E-3</v>
      </c>
    </row>
    <row r="34" spans="1:8" x14ac:dyDescent="0.25">
      <c r="A34" s="48"/>
      <c r="B34" s="49" t="s">
        <v>20</v>
      </c>
      <c r="C34" s="49"/>
      <c r="D34" s="49"/>
      <c r="E34" s="50">
        <v>55844</v>
      </c>
      <c r="F34" s="50">
        <v>165496</v>
      </c>
      <c r="G34" s="53">
        <v>1</v>
      </c>
      <c r="H34" s="52">
        <v>3.61E-2</v>
      </c>
    </row>
    <row r="35" spans="1:8" x14ac:dyDescent="0.25">
      <c r="A35" s="48"/>
      <c r="B35" s="49" t="s">
        <v>21</v>
      </c>
      <c r="C35" s="49" t="s">
        <v>16</v>
      </c>
      <c r="D35" s="49" t="s">
        <v>22</v>
      </c>
      <c r="E35" s="50">
        <v>1521396</v>
      </c>
      <c r="F35" s="50">
        <v>4418485</v>
      </c>
      <c r="G35" s="49"/>
      <c r="H35" s="52">
        <v>0.96399999999999997</v>
      </c>
    </row>
    <row r="36" spans="1:8" ht="13.8" thickBot="1" x14ac:dyDescent="0.3">
      <c r="A36" s="54"/>
      <c r="B36" s="55" t="s">
        <v>23</v>
      </c>
      <c r="C36" s="55"/>
      <c r="D36" s="55"/>
      <c r="E36" s="56">
        <v>1577240</v>
      </c>
      <c r="F36" s="56">
        <v>4583981</v>
      </c>
      <c r="G36" s="55"/>
      <c r="H36" s="57">
        <v>1</v>
      </c>
    </row>
    <row r="38" spans="1:8" x14ac:dyDescent="0.25">
      <c r="A38" s="58" t="s">
        <v>33</v>
      </c>
    </row>
  </sheetData>
  <mergeCells count="1">
    <mergeCell ref="E5:E7"/>
  </mergeCells>
  <hyperlinks>
    <hyperlink ref="R1" location="'Table of Contents'!A1" display="Return to Table of Contents" xr:uid="{FFA0EB22-89A4-4E21-9349-435E7C592504}"/>
  </hyperlinks>
  <pageMargins left="0.75" right="0.75" top="1" bottom="1" header="0.5" footer="0.5"/>
  <legacy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55320-6B57-40BD-B770-590A73B410BE}">
  <sheetPr>
    <pageSetUpPr fitToPage="1"/>
  </sheetPr>
  <dimension ref="A1:R45"/>
  <sheetViews>
    <sheetView zoomScaleNormal="100" workbookViewId="0"/>
  </sheetViews>
  <sheetFormatPr defaultColWidth="10.109375" defaultRowHeight="12" customHeight="1" x14ac:dyDescent="0.3"/>
  <cols>
    <col min="1" max="1" width="37.6640625" bestFit="1" customWidth="1"/>
    <col min="2" max="2" width="14.88671875" bestFit="1" customWidth="1"/>
    <col min="3" max="3" width="23.44140625" bestFit="1" customWidth="1"/>
    <col min="4" max="4" width="22.44140625" bestFit="1" customWidth="1"/>
    <col min="5" max="6" width="12" bestFit="1" customWidth="1"/>
    <col min="7" max="7" width="8.21875" bestFit="1" customWidth="1"/>
    <col min="8" max="8" width="8.44140625" customWidth="1"/>
  </cols>
  <sheetData>
    <row r="1" spans="1:18" s="38" customFormat="1" ht="13.8" x14ac:dyDescent="0.3">
      <c r="A1" s="160" t="s">
        <v>0</v>
      </c>
      <c r="B1" s="160"/>
      <c r="C1" s="160"/>
      <c r="D1" s="160"/>
      <c r="E1" s="160"/>
      <c r="F1" s="160"/>
      <c r="G1" s="160"/>
      <c r="H1" s="160"/>
      <c r="R1" s="130" t="s">
        <v>183</v>
      </c>
    </row>
    <row r="2" spans="1:18" s="38" customFormat="1" ht="13.2" x14ac:dyDescent="0.25">
      <c r="A2" s="160" t="s">
        <v>1</v>
      </c>
      <c r="B2" s="160"/>
      <c r="C2" s="160"/>
      <c r="D2" s="160"/>
      <c r="E2" s="160"/>
      <c r="F2" s="160"/>
      <c r="G2" s="160"/>
      <c r="H2" s="160"/>
    </row>
    <row r="3" spans="1:18" s="38" customFormat="1" ht="13.2" x14ac:dyDescent="0.25">
      <c r="A3" s="160" t="s">
        <v>172</v>
      </c>
      <c r="B3" s="160"/>
      <c r="C3" s="160"/>
      <c r="D3" s="160"/>
      <c r="E3" s="160"/>
      <c r="F3" s="160"/>
      <c r="G3" s="160"/>
      <c r="H3" s="160"/>
    </row>
    <row r="4" spans="1:18" s="6" customFormat="1" ht="13.2" x14ac:dyDescent="0.25">
      <c r="A4" s="7"/>
    </row>
    <row r="5" spans="1:18" s="6" customFormat="1" ht="52.8" x14ac:dyDescent="0.25">
      <c r="A5" s="112" t="s">
        <v>152</v>
      </c>
      <c r="B5" s="112" t="s">
        <v>153</v>
      </c>
      <c r="C5" s="112" t="s">
        <v>154</v>
      </c>
      <c r="D5" s="112" t="s">
        <v>155</v>
      </c>
      <c r="E5" s="112" t="s">
        <v>9</v>
      </c>
      <c r="F5" s="112" t="s">
        <v>156</v>
      </c>
      <c r="G5" s="112" t="s">
        <v>157</v>
      </c>
      <c r="H5" s="112" t="s">
        <v>158</v>
      </c>
    </row>
    <row r="6" spans="1:18" s="6" customFormat="1" ht="13.2" x14ac:dyDescent="0.25">
      <c r="A6" s="113" t="s">
        <v>34</v>
      </c>
      <c r="B6" s="113" t="s">
        <v>15</v>
      </c>
      <c r="C6" s="113" t="s">
        <v>16</v>
      </c>
      <c r="D6" s="113" t="s">
        <v>24</v>
      </c>
      <c r="E6" s="114">
        <v>12200</v>
      </c>
      <c r="F6" s="114">
        <v>36084.5</v>
      </c>
      <c r="G6" s="115">
        <v>2.0865966999999999E-2</v>
      </c>
      <c r="H6" s="115">
        <v>5.2565360999999996E-3</v>
      </c>
    </row>
    <row r="7" spans="1:18" s="6" customFormat="1" ht="13.2" x14ac:dyDescent="0.25">
      <c r="A7" s="113" t="s">
        <v>135</v>
      </c>
      <c r="B7" s="113" t="s">
        <v>135</v>
      </c>
      <c r="C7" s="113" t="s">
        <v>135</v>
      </c>
      <c r="D7" s="113" t="s">
        <v>35</v>
      </c>
      <c r="E7" s="114">
        <v>478</v>
      </c>
      <c r="F7" s="114">
        <v>1694</v>
      </c>
      <c r="G7" s="115">
        <v>9.795603999999999E-4</v>
      </c>
      <c r="H7" s="115">
        <v>2.4677E-4</v>
      </c>
    </row>
    <row r="8" spans="1:18" s="6" customFormat="1" ht="13.2" x14ac:dyDescent="0.25">
      <c r="A8" s="113" t="s">
        <v>135</v>
      </c>
      <c r="B8" s="113" t="s">
        <v>135</v>
      </c>
      <c r="C8" s="113" t="s">
        <v>135</v>
      </c>
      <c r="D8" s="113" t="s">
        <v>31</v>
      </c>
      <c r="E8" s="114">
        <v>3145</v>
      </c>
      <c r="F8" s="114">
        <v>9760</v>
      </c>
      <c r="G8" s="115">
        <v>5.6437483999999998E-3</v>
      </c>
      <c r="H8" s="115">
        <v>1.4217680999999999E-3</v>
      </c>
    </row>
    <row r="9" spans="1:18" s="6" customFormat="1" ht="13.2" x14ac:dyDescent="0.25">
      <c r="A9" s="113" t="s">
        <v>135</v>
      </c>
      <c r="B9" s="113" t="s">
        <v>135</v>
      </c>
      <c r="C9" s="113" t="s">
        <v>135</v>
      </c>
      <c r="D9" s="113" t="s">
        <v>30</v>
      </c>
      <c r="E9" s="114">
        <v>315</v>
      </c>
      <c r="F9" s="114">
        <v>945</v>
      </c>
      <c r="G9" s="115">
        <v>5.4644899999999996E-4</v>
      </c>
      <c r="H9" s="115">
        <v>1.37661E-4</v>
      </c>
    </row>
    <row r="10" spans="1:18" s="6" customFormat="1" ht="13.2" x14ac:dyDescent="0.25">
      <c r="A10" s="113" t="s">
        <v>135</v>
      </c>
      <c r="B10" s="113" t="s">
        <v>135</v>
      </c>
      <c r="C10" s="113" t="s">
        <v>135</v>
      </c>
      <c r="D10" s="113" t="s">
        <v>27</v>
      </c>
      <c r="E10" s="114">
        <v>18190</v>
      </c>
      <c r="F10" s="114">
        <v>52726</v>
      </c>
      <c r="G10" s="115">
        <v>3.0488962800000002E-2</v>
      </c>
      <c r="H10" s="115">
        <v>7.6807526999999997E-3</v>
      </c>
    </row>
    <row r="11" spans="1:18" s="6" customFormat="1" ht="13.2" x14ac:dyDescent="0.25">
      <c r="A11" s="113" t="s">
        <v>135</v>
      </c>
      <c r="B11" s="113" t="s">
        <v>135</v>
      </c>
      <c r="C11" s="113" t="s">
        <v>135</v>
      </c>
      <c r="D11" s="113" t="s">
        <v>17</v>
      </c>
      <c r="E11" s="114">
        <v>25</v>
      </c>
      <c r="F11" s="114">
        <v>75</v>
      </c>
      <c r="G11" s="115">
        <v>4.3368999999999998E-5</v>
      </c>
      <c r="H11" s="115">
        <v>1.0925500000000001E-5</v>
      </c>
    </row>
    <row r="12" spans="1:18" s="6" customFormat="1" ht="13.2" x14ac:dyDescent="0.25">
      <c r="A12" s="113" t="s">
        <v>135</v>
      </c>
      <c r="B12" s="113" t="s">
        <v>135</v>
      </c>
      <c r="C12" s="113" t="s">
        <v>135</v>
      </c>
      <c r="D12" s="113" t="s">
        <v>28</v>
      </c>
      <c r="E12" s="114">
        <v>1244</v>
      </c>
      <c r="F12" s="114">
        <v>3388</v>
      </c>
      <c r="G12" s="115">
        <v>1.9591208999999998E-3</v>
      </c>
      <c r="H12" s="115">
        <v>4.9353999999999999E-4</v>
      </c>
    </row>
    <row r="13" spans="1:18" s="6" customFormat="1" ht="13.2" x14ac:dyDescent="0.25">
      <c r="A13" s="113" t="s">
        <v>135</v>
      </c>
      <c r="B13" s="113" t="s">
        <v>135</v>
      </c>
      <c r="C13" s="113" t="s">
        <v>135</v>
      </c>
      <c r="D13" s="113" t="s">
        <v>19</v>
      </c>
      <c r="E13" s="114">
        <v>443</v>
      </c>
      <c r="F13" s="114">
        <v>1329</v>
      </c>
      <c r="G13" s="115">
        <v>7.6849809999999998E-4</v>
      </c>
      <c r="H13" s="115">
        <v>1.935994E-4</v>
      </c>
    </row>
    <row r="14" spans="1:18" s="6" customFormat="1" ht="13.2" x14ac:dyDescent="0.25">
      <c r="A14" s="113" t="s">
        <v>135</v>
      </c>
      <c r="B14" s="113" t="s">
        <v>135</v>
      </c>
      <c r="C14" s="113" t="s">
        <v>135</v>
      </c>
      <c r="D14" s="113" t="s">
        <v>29</v>
      </c>
      <c r="E14" s="114">
        <v>421</v>
      </c>
      <c r="F14" s="114">
        <v>1306</v>
      </c>
      <c r="G14" s="115">
        <v>7.551983E-4</v>
      </c>
      <c r="H14" s="115">
        <v>1.9024889999999999E-4</v>
      </c>
    </row>
    <row r="15" spans="1:18" s="6" customFormat="1" ht="13.2" x14ac:dyDescent="0.25">
      <c r="A15" s="113" t="s">
        <v>135</v>
      </c>
      <c r="B15" s="113" t="s">
        <v>135</v>
      </c>
      <c r="C15" s="113" t="s">
        <v>135</v>
      </c>
      <c r="D15" s="113" t="s">
        <v>160</v>
      </c>
      <c r="E15" s="114">
        <v>4592</v>
      </c>
      <c r="F15" s="114">
        <v>13441</v>
      </c>
      <c r="G15" s="115">
        <v>7.7722972999999997E-3</v>
      </c>
      <c r="H15" s="115">
        <v>1.9579902999999998E-3</v>
      </c>
    </row>
    <row r="16" spans="1:18" s="6" customFormat="1" ht="13.2" x14ac:dyDescent="0.25">
      <c r="A16" s="113" t="s">
        <v>135</v>
      </c>
      <c r="B16" s="113" t="s">
        <v>135</v>
      </c>
      <c r="C16" s="113" t="s">
        <v>159</v>
      </c>
      <c r="D16" s="113" t="s">
        <v>22</v>
      </c>
      <c r="E16" s="114">
        <v>153088</v>
      </c>
      <c r="F16" s="114">
        <v>456655</v>
      </c>
      <c r="G16" s="115">
        <v>0.26406208139999998</v>
      </c>
      <c r="H16" s="115">
        <v>6.6522287499999999E-2</v>
      </c>
    </row>
    <row r="17" spans="1:8" s="6" customFormat="1" ht="13.2" x14ac:dyDescent="0.25">
      <c r="A17" s="113" t="s">
        <v>135</v>
      </c>
      <c r="B17" s="113" t="s">
        <v>135</v>
      </c>
      <c r="C17" s="113" t="s">
        <v>135</v>
      </c>
      <c r="D17" s="113" t="s">
        <v>24</v>
      </c>
      <c r="E17" s="114">
        <v>101</v>
      </c>
      <c r="F17" s="114">
        <v>303</v>
      </c>
      <c r="G17" s="115">
        <v>1.7521060000000001E-4</v>
      </c>
      <c r="H17" s="115">
        <v>4.4138899999999998E-5</v>
      </c>
    </row>
    <row r="18" spans="1:8" s="6" customFormat="1" ht="13.2" x14ac:dyDescent="0.25">
      <c r="A18" s="113" t="s">
        <v>135</v>
      </c>
      <c r="B18" s="113" t="s">
        <v>135</v>
      </c>
      <c r="C18" s="113" t="s">
        <v>135</v>
      </c>
      <c r="D18" s="113" t="s">
        <v>35</v>
      </c>
      <c r="E18" s="114">
        <v>5</v>
      </c>
      <c r="F18" s="114">
        <v>24</v>
      </c>
      <c r="G18" s="115">
        <v>1.38781E-5</v>
      </c>
      <c r="H18" s="115">
        <v>3.4961511000000002E-6</v>
      </c>
    </row>
    <row r="19" spans="1:8" s="6" customFormat="1" ht="13.2" x14ac:dyDescent="0.25">
      <c r="A19" s="113" t="s">
        <v>135</v>
      </c>
      <c r="B19" s="113" t="s">
        <v>135</v>
      </c>
      <c r="C19" s="113" t="s">
        <v>135</v>
      </c>
      <c r="D19" s="113" t="s">
        <v>31</v>
      </c>
      <c r="E19" s="114">
        <v>41</v>
      </c>
      <c r="F19" s="114">
        <v>113</v>
      </c>
      <c r="G19" s="115">
        <v>6.53426E-5</v>
      </c>
      <c r="H19" s="115">
        <v>1.6461E-5</v>
      </c>
    </row>
    <row r="20" spans="1:8" s="6" customFormat="1" ht="13.2" x14ac:dyDescent="0.25">
      <c r="A20" s="113" t="s">
        <v>135</v>
      </c>
      <c r="B20" s="113" t="s">
        <v>135</v>
      </c>
      <c r="C20" s="113" t="s">
        <v>135</v>
      </c>
      <c r="D20" s="113" t="s">
        <v>27</v>
      </c>
      <c r="E20" s="114">
        <v>814</v>
      </c>
      <c r="F20" s="114">
        <v>2313</v>
      </c>
      <c r="G20" s="115">
        <v>1.337499E-3</v>
      </c>
      <c r="H20" s="115">
        <v>3.3694159999999999E-4</v>
      </c>
    </row>
    <row r="21" spans="1:8" s="6" customFormat="1" ht="13.2" x14ac:dyDescent="0.25">
      <c r="A21" s="113" t="s">
        <v>135</v>
      </c>
      <c r="B21" s="113" t="s">
        <v>135</v>
      </c>
      <c r="C21" s="113" t="s">
        <v>135</v>
      </c>
      <c r="D21" s="113" t="s">
        <v>19</v>
      </c>
      <c r="E21" s="114">
        <v>298952</v>
      </c>
      <c r="F21" s="114">
        <v>895041.5</v>
      </c>
      <c r="G21" s="115">
        <v>0.51756034959999997</v>
      </c>
      <c r="H21" s="115">
        <v>0.13038334839999999</v>
      </c>
    </row>
    <row r="22" spans="1:8" s="6" customFormat="1" ht="13.2" x14ac:dyDescent="0.25">
      <c r="A22" s="113" t="s">
        <v>135</v>
      </c>
      <c r="B22" s="113" t="s">
        <v>135</v>
      </c>
      <c r="C22" s="113" t="s">
        <v>135</v>
      </c>
      <c r="D22" s="113" t="s">
        <v>160</v>
      </c>
      <c r="E22" s="114">
        <v>279</v>
      </c>
      <c r="F22" s="114">
        <v>892</v>
      </c>
      <c r="G22" s="115">
        <v>5.1580159999999996E-4</v>
      </c>
      <c r="H22" s="115">
        <v>1.2994029999999999E-4</v>
      </c>
    </row>
    <row r="23" spans="1:8" s="6" customFormat="1" ht="13.2" x14ac:dyDescent="0.25">
      <c r="A23" s="113" t="s">
        <v>135</v>
      </c>
      <c r="B23" s="113" t="s">
        <v>135</v>
      </c>
      <c r="C23" s="113" t="s">
        <v>45</v>
      </c>
      <c r="D23" s="113" t="s">
        <v>22</v>
      </c>
      <c r="E23" s="114">
        <v>60200</v>
      </c>
      <c r="F23" s="114">
        <v>178046.62</v>
      </c>
      <c r="G23" s="115">
        <v>0.10295597569999999</v>
      </c>
      <c r="H23" s="115">
        <v>2.59365789E-2</v>
      </c>
    </row>
    <row r="24" spans="1:8" s="6" customFormat="1" ht="13.2" x14ac:dyDescent="0.25">
      <c r="A24" s="113" t="s">
        <v>135</v>
      </c>
      <c r="B24" s="113" t="s">
        <v>135</v>
      </c>
      <c r="C24" s="113" t="s">
        <v>135</v>
      </c>
      <c r="D24" s="113" t="s">
        <v>24</v>
      </c>
      <c r="E24" s="114">
        <v>1665</v>
      </c>
      <c r="F24" s="114">
        <v>5044</v>
      </c>
      <c r="G24" s="115">
        <v>2.9167077E-3</v>
      </c>
      <c r="H24" s="115">
        <v>7.3477440000000002E-4</v>
      </c>
    </row>
    <row r="25" spans="1:8" s="6" customFormat="1" ht="13.2" x14ac:dyDescent="0.25">
      <c r="A25" s="113" t="s">
        <v>135</v>
      </c>
      <c r="B25" s="113" t="s">
        <v>135</v>
      </c>
      <c r="C25" s="113" t="s">
        <v>135</v>
      </c>
      <c r="D25" s="113" t="s">
        <v>31</v>
      </c>
      <c r="E25" s="114">
        <v>38</v>
      </c>
      <c r="F25" s="114">
        <v>114</v>
      </c>
      <c r="G25" s="115">
        <v>6.5920799999999994E-5</v>
      </c>
      <c r="H25" s="115">
        <v>1.6606700000000001E-5</v>
      </c>
    </row>
    <row r="26" spans="1:8" s="6" customFormat="1" ht="13.2" x14ac:dyDescent="0.25">
      <c r="A26" s="113" t="s">
        <v>135</v>
      </c>
      <c r="B26" s="113" t="s">
        <v>135</v>
      </c>
      <c r="C26" s="113" t="s">
        <v>135</v>
      </c>
      <c r="D26" s="113" t="s">
        <v>27</v>
      </c>
      <c r="E26" s="114">
        <v>4269</v>
      </c>
      <c r="F26" s="114">
        <v>12796</v>
      </c>
      <c r="G26" s="115">
        <v>7.3993241999999997E-3</v>
      </c>
      <c r="H26" s="115">
        <v>1.8640313E-3</v>
      </c>
    </row>
    <row r="27" spans="1:8" s="6" customFormat="1" ht="13.2" x14ac:dyDescent="0.25">
      <c r="A27" s="113" t="s">
        <v>135</v>
      </c>
      <c r="B27" s="113" t="s">
        <v>135</v>
      </c>
      <c r="C27" s="113" t="s">
        <v>135</v>
      </c>
      <c r="D27" s="113" t="s">
        <v>17</v>
      </c>
      <c r="E27" s="114">
        <v>25</v>
      </c>
      <c r="F27" s="114">
        <v>75</v>
      </c>
      <c r="G27" s="115">
        <v>4.3368999999999998E-5</v>
      </c>
      <c r="H27" s="115">
        <v>1.0925500000000001E-5</v>
      </c>
    </row>
    <row r="28" spans="1:8" s="6" customFormat="1" ht="13.2" x14ac:dyDescent="0.25">
      <c r="A28" s="113" t="s">
        <v>135</v>
      </c>
      <c r="B28" s="113" t="s">
        <v>135</v>
      </c>
      <c r="C28" s="113" t="s">
        <v>135</v>
      </c>
      <c r="D28" s="113" t="s">
        <v>28</v>
      </c>
      <c r="E28" s="114">
        <v>129</v>
      </c>
      <c r="F28" s="114">
        <v>387</v>
      </c>
      <c r="G28" s="115">
        <v>2.237839E-4</v>
      </c>
      <c r="H28" s="115">
        <v>5.6375400000000002E-5</v>
      </c>
    </row>
    <row r="29" spans="1:8" s="6" customFormat="1" ht="13.2" x14ac:dyDescent="0.25">
      <c r="A29" s="113" t="s">
        <v>135</v>
      </c>
      <c r="B29" s="113" t="s">
        <v>135</v>
      </c>
      <c r="C29" s="113" t="s">
        <v>135</v>
      </c>
      <c r="D29" s="113" t="s">
        <v>19</v>
      </c>
      <c r="E29" s="114">
        <v>879</v>
      </c>
      <c r="F29" s="114">
        <v>2283</v>
      </c>
      <c r="G29" s="115">
        <v>1.3201514E-3</v>
      </c>
      <c r="H29" s="115">
        <v>3.3257140000000001E-4</v>
      </c>
    </row>
    <row r="30" spans="1:8" s="6" customFormat="1" ht="13.2" x14ac:dyDescent="0.25">
      <c r="A30" s="113" t="s">
        <v>135</v>
      </c>
      <c r="B30" s="113" t="s">
        <v>135</v>
      </c>
      <c r="C30" s="113" t="s">
        <v>135</v>
      </c>
      <c r="D30" s="113" t="s">
        <v>29</v>
      </c>
      <c r="E30" s="114">
        <v>12</v>
      </c>
      <c r="F30" s="114">
        <v>36</v>
      </c>
      <c r="G30" s="115">
        <v>2.0817100000000001E-5</v>
      </c>
      <c r="H30" s="115">
        <v>5.2442267000000004E-6</v>
      </c>
    </row>
    <row r="31" spans="1:8" s="6" customFormat="1" ht="13.2" x14ac:dyDescent="0.25">
      <c r="A31" s="113" t="s">
        <v>135</v>
      </c>
      <c r="B31" s="113" t="s">
        <v>135</v>
      </c>
      <c r="C31" s="113" t="s">
        <v>32</v>
      </c>
      <c r="D31" s="113" t="s">
        <v>22</v>
      </c>
      <c r="E31" s="114">
        <v>542</v>
      </c>
      <c r="F31" s="114">
        <v>1813</v>
      </c>
      <c r="G31" s="115">
        <v>1.0483725000000001E-3</v>
      </c>
      <c r="H31" s="115">
        <v>2.6410510000000003E-4</v>
      </c>
    </row>
    <row r="32" spans="1:8" s="6" customFormat="1" ht="13.2" x14ac:dyDescent="0.25">
      <c r="A32" s="113" t="s">
        <v>135</v>
      </c>
      <c r="B32" s="113" t="s">
        <v>135</v>
      </c>
      <c r="C32" s="113" t="s">
        <v>135</v>
      </c>
      <c r="D32" s="113" t="s">
        <v>27</v>
      </c>
      <c r="E32" s="114">
        <v>86</v>
      </c>
      <c r="F32" s="114">
        <v>196</v>
      </c>
      <c r="G32" s="115">
        <v>1.133376E-4</v>
      </c>
      <c r="H32" s="115">
        <v>2.85519E-5</v>
      </c>
    </row>
    <row r="33" spans="1:8" s="6" customFormat="1" ht="13.2" x14ac:dyDescent="0.25">
      <c r="A33" s="113" t="s">
        <v>135</v>
      </c>
      <c r="B33" s="113" t="s">
        <v>135</v>
      </c>
      <c r="C33" s="113" t="s">
        <v>135</v>
      </c>
      <c r="D33" s="113" t="s">
        <v>19</v>
      </c>
      <c r="E33" s="114">
        <v>840</v>
      </c>
      <c r="F33" s="114">
        <v>3941.5</v>
      </c>
      <c r="G33" s="115">
        <v>2.2791838E-3</v>
      </c>
      <c r="H33" s="115">
        <v>5.7417000000000004E-4</v>
      </c>
    </row>
    <row r="34" spans="1:8" s="6" customFormat="1" ht="13.2" x14ac:dyDescent="0.25">
      <c r="A34" s="113" t="s">
        <v>135</v>
      </c>
      <c r="B34" s="113" t="s">
        <v>135</v>
      </c>
      <c r="C34" s="113" t="s">
        <v>25</v>
      </c>
      <c r="D34" s="113" t="s">
        <v>22</v>
      </c>
      <c r="E34" s="114">
        <v>8903</v>
      </c>
      <c r="F34" s="114">
        <v>26402</v>
      </c>
      <c r="G34" s="115">
        <v>1.52670333E-2</v>
      </c>
      <c r="H34" s="115">
        <v>3.8460576000000002E-3</v>
      </c>
    </row>
    <row r="35" spans="1:8" s="6" customFormat="1" ht="13.2" x14ac:dyDescent="0.25">
      <c r="A35" s="113" t="s">
        <v>135</v>
      </c>
      <c r="B35" s="113" t="s">
        <v>135</v>
      </c>
      <c r="C35" s="113" t="s">
        <v>135</v>
      </c>
      <c r="D35" s="113" t="s">
        <v>24</v>
      </c>
      <c r="E35" s="114">
        <v>661</v>
      </c>
      <c r="F35" s="114">
        <v>1984</v>
      </c>
      <c r="G35" s="115">
        <v>1.1472538E-3</v>
      </c>
      <c r="H35" s="115">
        <v>2.8901520000000001E-4</v>
      </c>
    </row>
    <row r="36" spans="1:8" s="6" customFormat="1" ht="13.2" x14ac:dyDescent="0.25">
      <c r="A36" s="113" t="s">
        <v>135</v>
      </c>
      <c r="B36" s="113" t="s">
        <v>135</v>
      </c>
      <c r="C36" s="113" t="s">
        <v>135</v>
      </c>
      <c r="D36" s="113" t="s">
        <v>30</v>
      </c>
      <c r="E36" s="114">
        <v>49</v>
      </c>
      <c r="F36" s="114">
        <v>147</v>
      </c>
      <c r="G36" s="115">
        <v>8.50032E-5</v>
      </c>
      <c r="H36" s="115">
        <v>2.1413899999999998E-5</v>
      </c>
    </row>
    <row r="37" spans="1:8" s="6" customFormat="1" ht="13.2" x14ac:dyDescent="0.25">
      <c r="A37" s="113" t="s">
        <v>135</v>
      </c>
      <c r="B37" s="113" t="s">
        <v>135</v>
      </c>
      <c r="C37" s="113" t="s">
        <v>135</v>
      </c>
      <c r="D37" s="113" t="s">
        <v>27</v>
      </c>
      <c r="E37" s="114">
        <v>310</v>
      </c>
      <c r="F37" s="114">
        <v>934</v>
      </c>
      <c r="G37" s="115">
        <v>5.4008820000000005E-4</v>
      </c>
      <c r="H37" s="115">
        <v>1.360585E-4</v>
      </c>
    </row>
    <row r="38" spans="1:8" s="6" customFormat="1" ht="13.2" x14ac:dyDescent="0.25">
      <c r="A38" s="113" t="s">
        <v>135</v>
      </c>
      <c r="B38" s="113" t="s">
        <v>135</v>
      </c>
      <c r="C38" s="113" t="s">
        <v>135</v>
      </c>
      <c r="D38" s="113" t="s">
        <v>160</v>
      </c>
      <c r="E38" s="114">
        <v>171</v>
      </c>
      <c r="F38" s="114">
        <v>479</v>
      </c>
      <c r="G38" s="115">
        <v>2.7698309999999999E-4</v>
      </c>
      <c r="H38" s="115">
        <v>6.97773E-5</v>
      </c>
    </row>
    <row r="39" spans="1:8" s="6" customFormat="1" ht="13.2" x14ac:dyDescent="0.25">
      <c r="A39" s="113" t="s">
        <v>135</v>
      </c>
      <c r="B39" s="113" t="s">
        <v>135</v>
      </c>
      <c r="C39" s="113" t="s">
        <v>26</v>
      </c>
      <c r="D39" s="113" t="s">
        <v>22</v>
      </c>
      <c r="E39" s="114">
        <v>6234</v>
      </c>
      <c r="F39" s="114">
        <v>18579</v>
      </c>
      <c r="G39" s="115">
        <v>1.0743360800000001E-2</v>
      </c>
      <c r="H39" s="115">
        <v>2.7064580000000001E-3</v>
      </c>
    </row>
    <row r="40" spans="1:8" s="6" customFormat="1" ht="13.2" x14ac:dyDescent="0.25">
      <c r="A40" s="113" t="s">
        <v>135</v>
      </c>
      <c r="B40" s="113" t="s">
        <v>136</v>
      </c>
      <c r="C40" s="113" t="s">
        <v>135</v>
      </c>
      <c r="D40" s="113" t="s">
        <v>135</v>
      </c>
      <c r="E40" s="114">
        <v>579346</v>
      </c>
      <c r="F40" s="114">
        <v>1729347.12</v>
      </c>
      <c r="G40" s="115">
        <v>1</v>
      </c>
      <c r="H40" s="115">
        <v>0.25191912109999998</v>
      </c>
    </row>
    <row r="41" spans="1:8" s="6" customFormat="1" ht="13.2" x14ac:dyDescent="0.25">
      <c r="A41" s="113" t="s">
        <v>135</v>
      </c>
      <c r="B41" s="113" t="s">
        <v>21</v>
      </c>
      <c r="C41" s="113" t="s">
        <v>16</v>
      </c>
      <c r="D41" s="113" t="s">
        <v>22</v>
      </c>
      <c r="E41" s="114">
        <v>1777525</v>
      </c>
      <c r="F41" s="114">
        <v>5135344.66</v>
      </c>
      <c r="G41" s="115" t="s">
        <v>135</v>
      </c>
      <c r="H41" s="115">
        <v>0.74808087889999997</v>
      </c>
    </row>
    <row r="42" spans="1:8" s="6" customFormat="1" ht="13.2" x14ac:dyDescent="0.25">
      <c r="A42" s="113" t="s">
        <v>135</v>
      </c>
      <c r="B42" s="113" t="s">
        <v>23</v>
      </c>
      <c r="C42" s="113" t="s">
        <v>135</v>
      </c>
      <c r="D42" s="113" t="s">
        <v>135</v>
      </c>
      <c r="E42" s="114">
        <v>2356871</v>
      </c>
      <c r="F42" s="114">
        <v>6864691.7800000003</v>
      </c>
      <c r="G42" s="115" t="s">
        <v>135</v>
      </c>
      <c r="H42" s="115">
        <v>1</v>
      </c>
    </row>
    <row r="43" spans="1:8" s="6" customFormat="1" ht="13.2" x14ac:dyDescent="0.25"/>
    <row r="44" spans="1:8" s="6" customFormat="1" ht="13.2" x14ac:dyDescent="0.25">
      <c r="A44" s="110" t="s">
        <v>33</v>
      </c>
    </row>
    <row r="45" spans="1:8" s="6" customFormat="1" ht="13.2" x14ac:dyDescent="0.25"/>
  </sheetData>
  <mergeCells count="3">
    <mergeCell ref="A1:H1"/>
    <mergeCell ref="A2:H2"/>
    <mergeCell ref="A3:H3"/>
  </mergeCells>
  <hyperlinks>
    <hyperlink ref="R1" location="'Table of Contents'!A1" display="Return to Table of Contents" xr:uid="{48A15497-48C7-40D1-87FB-EBF1C968C0A0}"/>
  </hyperlinks>
  <printOptions horizontalCentered="1"/>
  <pageMargins left="0.05" right="0.05" top="0.5" bottom="0.5" header="0" footer="0"/>
  <pageSetup orientation="landscape" horizontalDpi="300" verticalDpi="30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6C0DD-D298-49C1-A3B3-A6E32130CB71}">
  <sheetPr>
    <pageSetUpPr fitToPage="1"/>
  </sheetPr>
  <dimension ref="A1:R36"/>
  <sheetViews>
    <sheetView zoomScaleNormal="100" workbookViewId="0"/>
  </sheetViews>
  <sheetFormatPr defaultColWidth="10.109375" defaultRowHeight="12" customHeight="1" x14ac:dyDescent="0.3"/>
  <cols>
    <col min="1" max="1" width="38.5546875" bestFit="1" customWidth="1"/>
    <col min="2" max="2" width="14.88671875" bestFit="1" customWidth="1"/>
    <col min="3" max="3" width="23.44140625" bestFit="1" customWidth="1"/>
    <col min="4" max="4" width="21.5546875" bestFit="1" customWidth="1"/>
    <col min="5" max="6" width="12" bestFit="1" customWidth="1"/>
    <col min="7" max="7" width="8.21875" bestFit="1" customWidth="1"/>
    <col min="8" max="8" width="8.44140625" customWidth="1"/>
  </cols>
  <sheetData>
    <row r="1" spans="1:18" s="38" customFormat="1" ht="13.8" x14ac:dyDescent="0.3">
      <c r="A1" s="160" t="s">
        <v>0</v>
      </c>
      <c r="B1" s="160"/>
      <c r="C1" s="160"/>
      <c r="D1" s="160"/>
      <c r="E1" s="160"/>
      <c r="F1" s="160"/>
      <c r="G1" s="160"/>
      <c r="H1" s="160"/>
      <c r="R1" s="130" t="s">
        <v>183</v>
      </c>
    </row>
    <row r="2" spans="1:18" s="38" customFormat="1" ht="13.2" x14ac:dyDescent="0.25">
      <c r="A2" s="160" t="s">
        <v>1</v>
      </c>
      <c r="B2" s="160"/>
      <c r="C2" s="160"/>
      <c r="D2" s="160"/>
      <c r="E2" s="160"/>
      <c r="F2" s="160"/>
      <c r="G2" s="160"/>
      <c r="H2" s="160"/>
    </row>
    <row r="3" spans="1:18" s="38" customFormat="1" ht="13.2" x14ac:dyDescent="0.25">
      <c r="A3" s="160" t="s">
        <v>173</v>
      </c>
      <c r="B3" s="160"/>
      <c r="C3" s="160"/>
      <c r="D3" s="160"/>
      <c r="E3" s="160"/>
      <c r="F3" s="160"/>
      <c r="G3" s="160"/>
      <c r="H3" s="160"/>
    </row>
    <row r="4" spans="1:18" s="6" customFormat="1" ht="13.2" x14ac:dyDescent="0.25">
      <c r="A4" s="7"/>
    </row>
    <row r="5" spans="1:18" s="6" customFormat="1" ht="52.8" x14ac:dyDescent="0.25">
      <c r="A5" s="112" t="s">
        <v>152</v>
      </c>
      <c r="B5" s="112" t="s">
        <v>153</v>
      </c>
      <c r="C5" s="112" t="s">
        <v>154</v>
      </c>
      <c r="D5" s="112" t="s">
        <v>155</v>
      </c>
      <c r="E5" s="112" t="s">
        <v>9</v>
      </c>
      <c r="F5" s="112" t="s">
        <v>156</v>
      </c>
      <c r="G5" s="112" t="s">
        <v>157</v>
      </c>
      <c r="H5" s="112" t="s">
        <v>158</v>
      </c>
    </row>
    <row r="6" spans="1:18" s="6" customFormat="1" ht="13.2" x14ac:dyDescent="0.25">
      <c r="A6" s="113" t="s">
        <v>34</v>
      </c>
      <c r="B6" s="113" t="s">
        <v>15</v>
      </c>
      <c r="C6" s="113" t="s">
        <v>16</v>
      </c>
      <c r="D6" s="113" t="s">
        <v>24</v>
      </c>
      <c r="E6" s="114">
        <v>1150</v>
      </c>
      <c r="F6" s="114">
        <v>3317</v>
      </c>
      <c r="G6" s="115">
        <v>1.9304827999999999E-3</v>
      </c>
      <c r="H6" s="115">
        <v>1.6992654000000001E-3</v>
      </c>
    </row>
    <row r="7" spans="1:18" s="6" customFormat="1" ht="13.2" x14ac:dyDescent="0.25">
      <c r="A7" s="113" t="s">
        <v>135</v>
      </c>
      <c r="B7" s="113" t="s">
        <v>135</v>
      </c>
      <c r="C7" s="113" t="s">
        <v>135</v>
      </c>
      <c r="D7" s="113" t="s">
        <v>35</v>
      </c>
      <c r="E7" s="114">
        <v>103</v>
      </c>
      <c r="F7" s="114">
        <v>309</v>
      </c>
      <c r="G7" s="115">
        <v>1.7983699999999999E-4</v>
      </c>
      <c r="H7" s="115">
        <v>1.5829759999999999E-4</v>
      </c>
    </row>
    <row r="8" spans="1:18" s="6" customFormat="1" ht="13.2" x14ac:dyDescent="0.25">
      <c r="A8" s="113" t="s">
        <v>135</v>
      </c>
      <c r="B8" s="113" t="s">
        <v>135</v>
      </c>
      <c r="C8" s="113" t="s">
        <v>135</v>
      </c>
      <c r="D8" s="113" t="s">
        <v>31</v>
      </c>
      <c r="E8" s="114">
        <v>154</v>
      </c>
      <c r="F8" s="114">
        <v>428</v>
      </c>
      <c r="G8" s="115">
        <v>2.4909459999999999E-4</v>
      </c>
      <c r="H8" s="115">
        <v>2.1926000000000001E-4</v>
      </c>
    </row>
    <row r="9" spans="1:18" s="6" customFormat="1" ht="13.2" x14ac:dyDescent="0.25">
      <c r="A9" s="113" t="s">
        <v>135</v>
      </c>
      <c r="B9" s="113" t="s">
        <v>135</v>
      </c>
      <c r="C9" s="113" t="s">
        <v>135</v>
      </c>
      <c r="D9" s="113" t="s">
        <v>174</v>
      </c>
      <c r="E9" s="114">
        <v>187</v>
      </c>
      <c r="F9" s="114">
        <v>561</v>
      </c>
      <c r="G9" s="115">
        <v>3.265001E-4</v>
      </c>
      <c r="H9" s="115">
        <v>2.8739459999999999E-4</v>
      </c>
    </row>
    <row r="10" spans="1:18" s="6" customFormat="1" ht="13.2" x14ac:dyDescent="0.25">
      <c r="A10" s="113" t="s">
        <v>135</v>
      </c>
      <c r="B10" s="113" t="s">
        <v>135</v>
      </c>
      <c r="C10" s="113" t="s">
        <v>135</v>
      </c>
      <c r="D10" s="113" t="s">
        <v>27</v>
      </c>
      <c r="E10" s="114">
        <v>1520</v>
      </c>
      <c r="F10" s="114">
        <v>4184</v>
      </c>
      <c r="G10" s="115">
        <v>2.4350739000000001E-3</v>
      </c>
      <c r="H10" s="115">
        <v>2.1434206999999999E-3</v>
      </c>
    </row>
    <row r="11" spans="1:18" s="6" customFormat="1" ht="13.2" x14ac:dyDescent="0.25">
      <c r="A11" s="113" t="s">
        <v>135</v>
      </c>
      <c r="B11" s="113" t="s">
        <v>135</v>
      </c>
      <c r="C11" s="113" t="s">
        <v>135</v>
      </c>
      <c r="D11" s="113" t="s">
        <v>19</v>
      </c>
      <c r="E11" s="114">
        <v>60</v>
      </c>
      <c r="F11" s="114">
        <v>180</v>
      </c>
      <c r="G11" s="115">
        <v>1.0475940000000001E-4</v>
      </c>
      <c r="H11" s="115">
        <v>9.2212200000000005E-5</v>
      </c>
    </row>
    <row r="12" spans="1:18" s="6" customFormat="1" ht="13.2" x14ac:dyDescent="0.25">
      <c r="A12" s="113" t="s">
        <v>135</v>
      </c>
      <c r="B12" s="113" t="s">
        <v>135</v>
      </c>
      <c r="C12" s="113" t="s">
        <v>135</v>
      </c>
      <c r="D12" s="113" t="s">
        <v>29</v>
      </c>
      <c r="E12" s="114">
        <v>72</v>
      </c>
      <c r="F12" s="114">
        <v>216</v>
      </c>
      <c r="G12" s="115">
        <v>1.257113E-4</v>
      </c>
      <c r="H12" s="115">
        <v>1.106546E-4</v>
      </c>
    </row>
    <row r="13" spans="1:18" s="6" customFormat="1" ht="13.2" x14ac:dyDescent="0.25">
      <c r="A13" s="113" t="s">
        <v>135</v>
      </c>
      <c r="B13" s="113" t="s">
        <v>135</v>
      </c>
      <c r="C13" s="113" t="s">
        <v>159</v>
      </c>
      <c r="D13" s="113" t="s">
        <v>22</v>
      </c>
      <c r="E13" s="114">
        <v>210531</v>
      </c>
      <c r="F13" s="114">
        <v>623549</v>
      </c>
      <c r="G13" s="115">
        <v>0.36290341819999999</v>
      </c>
      <c r="H13" s="115">
        <v>0.31943781310000002</v>
      </c>
    </row>
    <row r="14" spans="1:18" s="6" customFormat="1" ht="13.2" x14ac:dyDescent="0.25">
      <c r="A14" s="113" t="s">
        <v>135</v>
      </c>
      <c r="B14" s="113" t="s">
        <v>135</v>
      </c>
      <c r="C14" s="113" t="s">
        <v>135</v>
      </c>
      <c r="D14" s="113" t="s">
        <v>24</v>
      </c>
      <c r="E14" s="114">
        <v>314</v>
      </c>
      <c r="F14" s="114">
        <v>727</v>
      </c>
      <c r="G14" s="115">
        <v>4.2311159999999998E-4</v>
      </c>
      <c r="H14" s="115">
        <v>3.7243470000000001E-4</v>
      </c>
    </row>
    <row r="15" spans="1:18" s="6" customFormat="1" ht="13.2" x14ac:dyDescent="0.25">
      <c r="A15" s="113" t="s">
        <v>135</v>
      </c>
      <c r="B15" s="113" t="s">
        <v>135</v>
      </c>
      <c r="C15" s="113" t="s">
        <v>135</v>
      </c>
      <c r="D15" s="113" t="s">
        <v>35</v>
      </c>
      <c r="E15" s="114">
        <v>10</v>
      </c>
      <c r="F15" s="114">
        <v>30</v>
      </c>
      <c r="G15" s="115">
        <v>1.7459899999999999E-5</v>
      </c>
      <c r="H15" s="115">
        <v>1.5368700000000001E-5</v>
      </c>
    </row>
    <row r="16" spans="1:18" s="6" customFormat="1" ht="13.2" x14ac:dyDescent="0.25">
      <c r="A16" s="113" t="s">
        <v>135</v>
      </c>
      <c r="B16" s="113" t="s">
        <v>135</v>
      </c>
      <c r="C16" s="113" t="s">
        <v>135</v>
      </c>
      <c r="D16" s="113" t="s">
        <v>31</v>
      </c>
      <c r="E16" s="114">
        <v>14</v>
      </c>
      <c r="F16" s="114">
        <v>42</v>
      </c>
      <c r="G16" s="115">
        <v>2.4443900000000002E-5</v>
      </c>
      <c r="H16" s="115">
        <v>2.1516199999999999E-5</v>
      </c>
    </row>
    <row r="17" spans="1:8" s="6" customFormat="1" ht="13.2" x14ac:dyDescent="0.25">
      <c r="A17" s="113" t="s">
        <v>135</v>
      </c>
      <c r="B17" s="113" t="s">
        <v>135</v>
      </c>
      <c r="C17" s="113" t="s">
        <v>135</v>
      </c>
      <c r="D17" s="113" t="s">
        <v>27</v>
      </c>
      <c r="E17" s="114">
        <v>958</v>
      </c>
      <c r="F17" s="114">
        <v>2987</v>
      </c>
      <c r="G17" s="115">
        <v>1.7384239000000001E-3</v>
      </c>
      <c r="H17" s="115">
        <v>1.5302097000000001E-3</v>
      </c>
    </row>
    <row r="18" spans="1:8" s="6" customFormat="1" ht="13.2" x14ac:dyDescent="0.25">
      <c r="A18" s="113" t="s">
        <v>135</v>
      </c>
      <c r="B18" s="113" t="s">
        <v>135</v>
      </c>
      <c r="C18" s="113" t="s">
        <v>135</v>
      </c>
      <c r="D18" s="113" t="s">
        <v>19</v>
      </c>
      <c r="E18" s="114">
        <v>349673</v>
      </c>
      <c r="F18" s="114">
        <v>1041665</v>
      </c>
      <c r="G18" s="115">
        <v>0.60624552229999995</v>
      </c>
      <c r="H18" s="115">
        <v>0.53363438900000004</v>
      </c>
    </row>
    <row r="19" spans="1:8" s="6" customFormat="1" ht="13.2" x14ac:dyDescent="0.25">
      <c r="A19" s="113" t="s">
        <v>135</v>
      </c>
      <c r="B19" s="113" t="s">
        <v>135</v>
      </c>
      <c r="C19" s="113" t="s">
        <v>45</v>
      </c>
      <c r="D19" s="113" t="s">
        <v>22</v>
      </c>
      <c r="E19" s="114">
        <v>3507</v>
      </c>
      <c r="F19" s="114">
        <v>10807</v>
      </c>
      <c r="G19" s="115">
        <v>6.2896376E-3</v>
      </c>
      <c r="H19" s="115">
        <v>5.5363162000000004E-3</v>
      </c>
    </row>
    <row r="20" spans="1:8" s="6" customFormat="1" ht="13.2" x14ac:dyDescent="0.25">
      <c r="A20" s="113" t="s">
        <v>135</v>
      </c>
      <c r="B20" s="113" t="s">
        <v>135</v>
      </c>
      <c r="C20" s="113" t="s">
        <v>135</v>
      </c>
      <c r="D20" s="113" t="s">
        <v>24</v>
      </c>
      <c r="E20" s="114">
        <v>291</v>
      </c>
      <c r="F20" s="114">
        <v>688</v>
      </c>
      <c r="G20" s="115">
        <v>4.0041369999999998E-4</v>
      </c>
      <c r="H20" s="115">
        <v>3.5245539999999997E-4</v>
      </c>
    </row>
    <row r="21" spans="1:8" s="6" customFormat="1" ht="13.2" x14ac:dyDescent="0.25">
      <c r="A21" s="113" t="s">
        <v>135</v>
      </c>
      <c r="B21" s="113" t="s">
        <v>135</v>
      </c>
      <c r="C21" s="113" t="s">
        <v>135</v>
      </c>
      <c r="D21" s="113" t="s">
        <v>27</v>
      </c>
      <c r="E21" s="114">
        <v>151</v>
      </c>
      <c r="F21" s="114">
        <v>453</v>
      </c>
      <c r="G21" s="115">
        <v>2.6364450000000001E-4</v>
      </c>
      <c r="H21" s="115">
        <v>2.3206729999999999E-4</v>
      </c>
    </row>
    <row r="22" spans="1:8" s="6" customFormat="1" ht="13.2" x14ac:dyDescent="0.25">
      <c r="A22" s="113" t="s">
        <v>135</v>
      </c>
      <c r="B22" s="113" t="s">
        <v>135</v>
      </c>
      <c r="C22" s="113" t="s">
        <v>135</v>
      </c>
      <c r="D22" s="113" t="s">
        <v>17</v>
      </c>
      <c r="E22" s="114">
        <v>14</v>
      </c>
      <c r="F22" s="114">
        <v>42</v>
      </c>
      <c r="G22" s="115">
        <v>2.4443900000000002E-5</v>
      </c>
      <c r="H22" s="115">
        <v>2.1516199999999999E-5</v>
      </c>
    </row>
    <row r="23" spans="1:8" s="6" customFormat="1" ht="13.2" x14ac:dyDescent="0.25">
      <c r="A23" s="113" t="s">
        <v>135</v>
      </c>
      <c r="B23" s="113" t="s">
        <v>135</v>
      </c>
      <c r="C23" s="113" t="s">
        <v>135</v>
      </c>
      <c r="D23" s="113" t="s">
        <v>19</v>
      </c>
      <c r="E23" s="114">
        <v>1760</v>
      </c>
      <c r="F23" s="114">
        <v>5124</v>
      </c>
      <c r="G23" s="115">
        <v>2.9821507000000001E-3</v>
      </c>
      <c r="H23" s="115">
        <v>2.6249731000000001E-3</v>
      </c>
    </row>
    <row r="24" spans="1:8" s="6" customFormat="1" ht="13.2" x14ac:dyDescent="0.25">
      <c r="A24" s="113" t="s">
        <v>135</v>
      </c>
      <c r="B24" s="113" t="s">
        <v>135</v>
      </c>
      <c r="C24" s="113" t="s">
        <v>135</v>
      </c>
      <c r="D24" s="113" t="s">
        <v>29</v>
      </c>
      <c r="E24" s="114">
        <v>47</v>
      </c>
      <c r="F24" s="114">
        <v>141</v>
      </c>
      <c r="G24" s="115">
        <v>8.2061499999999993E-5</v>
      </c>
      <c r="H24" s="115">
        <v>7.2232900000000004E-5</v>
      </c>
    </row>
    <row r="25" spans="1:8" s="6" customFormat="1" ht="13.2" x14ac:dyDescent="0.25">
      <c r="A25" s="113" t="s">
        <v>135</v>
      </c>
      <c r="B25" s="113" t="s">
        <v>135</v>
      </c>
      <c r="C25" s="113" t="s">
        <v>32</v>
      </c>
      <c r="D25" s="113" t="s">
        <v>22</v>
      </c>
      <c r="E25" s="114">
        <v>43</v>
      </c>
      <c r="F25" s="114">
        <v>129</v>
      </c>
      <c r="G25" s="115">
        <v>7.5077600000000001E-5</v>
      </c>
      <c r="H25" s="115">
        <v>6.6085400000000003E-5</v>
      </c>
    </row>
    <row r="26" spans="1:8" s="6" customFormat="1" ht="13.2" x14ac:dyDescent="0.25">
      <c r="A26" s="113" t="s">
        <v>135</v>
      </c>
      <c r="B26" s="113" t="s">
        <v>135</v>
      </c>
      <c r="C26" s="113" t="s">
        <v>135</v>
      </c>
      <c r="D26" s="113" t="s">
        <v>27</v>
      </c>
      <c r="E26" s="114">
        <v>44</v>
      </c>
      <c r="F26" s="114">
        <v>60</v>
      </c>
      <c r="G26" s="115">
        <v>3.4919799999999997E-5</v>
      </c>
      <c r="H26" s="115">
        <v>3.0737400000000002E-5</v>
      </c>
    </row>
    <row r="27" spans="1:8" s="6" customFormat="1" ht="13.2" x14ac:dyDescent="0.25">
      <c r="A27" s="113" t="s">
        <v>135</v>
      </c>
      <c r="B27" s="113" t="s">
        <v>135</v>
      </c>
      <c r="C27" s="113" t="s">
        <v>135</v>
      </c>
      <c r="D27" s="113" t="s">
        <v>19</v>
      </c>
      <c r="E27" s="114">
        <v>962</v>
      </c>
      <c r="F27" s="114">
        <v>2325</v>
      </c>
      <c r="G27" s="115">
        <v>1.3531422E-3</v>
      </c>
      <c r="H27" s="115">
        <v>1.1910739E-3</v>
      </c>
    </row>
    <row r="28" spans="1:8" s="6" customFormat="1" ht="13.2" x14ac:dyDescent="0.25">
      <c r="A28" s="113" t="s">
        <v>135</v>
      </c>
      <c r="B28" s="113" t="s">
        <v>135</v>
      </c>
      <c r="C28" s="113" t="s">
        <v>25</v>
      </c>
      <c r="D28" s="113" t="s">
        <v>22</v>
      </c>
      <c r="E28" s="114">
        <v>2556</v>
      </c>
      <c r="F28" s="114">
        <v>9079</v>
      </c>
      <c r="G28" s="115">
        <v>5.2839473999999999E-3</v>
      </c>
      <c r="H28" s="115">
        <v>4.6510793999999999E-3</v>
      </c>
    </row>
    <row r="29" spans="1:8" s="6" customFormat="1" ht="13.2" x14ac:dyDescent="0.25">
      <c r="A29" s="113" t="s">
        <v>135</v>
      </c>
      <c r="B29" s="113" t="s">
        <v>135</v>
      </c>
      <c r="C29" s="113" t="s">
        <v>135</v>
      </c>
      <c r="D29" s="113" t="s">
        <v>24</v>
      </c>
      <c r="E29" s="114">
        <v>16</v>
      </c>
      <c r="F29" s="114">
        <v>48</v>
      </c>
      <c r="G29" s="115">
        <v>2.7935800000000001E-5</v>
      </c>
      <c r="H29" s="115">
        <v>2.45899E-5</v>
      </c>
    </row>
    <row r="30" spans="1:8" s="6" customFormat="1" ht="13.2" x14ac:dyDescent="0.25">
      <c r="A30" s="113" t="s">
        <v>135</v>
      </c>
      <c r="B30" s="113" t="s">
        <v>135</v>
      </c>
      <c r="C30" s="113" t="s">
        <v>135</v>
      </c>
      <c r="D30" s="113" t="s">
        <v>27</v>
      </c>
      <c r="E30" s="114">
        <v>3</v>
      </c>
      <c r="F30" s="114">
        <v>18</v>
      </c>
      <c r="G30" s="115">
        <v>1.0475900000000001E-5</v>
      </c>
      <c r="H30" s="115">
        <v>9.2212170000000006E-6</v>
      </c>
    </row>
    <row r="31" spans="1:8" s="6" customFormat="1" ht="13.2" x14ac:dyDescent="0.25">
      <c r="A31" s="113" t="s">
        <v>135</v>
      </c>
      <c r="B31" s="113" t="s">
        <v>135</v>
      </c>
      <c r="C31" s="113" t="s">
        <v>26</v>
      </c>
      <c r="D31" s="113" t="s">
        <v>22</v>
      </c>
      <c r="E31" s="114">
        <v>3852</v>
      </c>
      <c r="F31" s="114">
        <v>11114</v>
      </c>
      <c r="G31" s="115">
        <v>6.4683105999999999E-3</v>
      </c>
      <c r="H31" s="115">
        <v>5.6935891999999998E-3</v>
      </c>
    </row>
    <row r="32" spans="1:8" s="6" customFormat="1" ht="13.2" x14ac:dyDescent="0.25">
      <c r="A32" s="113" t="s">
        <v>135</v>
      </c>
      <c r="B32" s="113" t="s">
        <v>136</v>
      </c>
      <c r="C32" s="113" t="s">
        <v>135</v>
      </c>
      <c r="D32" s="113" t="s">
        <v>135</v>
      </c>
      <c r="E32" s="114">
        <v>577992</v>
      </c>
      <c r="F32" s="114">
        <v>1718223</v>
      </c>
      <c r="G32" s="115">
        <v>1</v>
      </c>
      <c r="H32" s="115">
        <v>0.88022817389999997</v>
      </c>
    </row>
    <row r="33" spans="1:8" s="6" customFormat="1" ht="13.2" x14ac:dyDescent="0.25">
      <c r="A33" s="113" t="s">
        <v>135</v>
      </c>
      <c r="B33" s="113" t="s">
        <v>21</v>
      </c>
      <c r="C33" s="113" t="s">
        <v>16</v>
      </c>
      <c r="D33" s="113" t="s">
        <v>22</v>
      </c>
      <c r="E33" s="114">
        <v>77437</v>
      </c>
      <c r="F33" s="114">
        <v>233797</v>
      </c>
      <c r="G33" s="115" t="s">
        <v>135</v>
      </c>
      <c r="H33" s="115">
        <v>0.11977182610000001</v>
      </c>
    </row>
    <row r="34" spans="1:8" s="6" customFormat="1" ht="13.2" x14ac:dyDescent="0.25">
      <c r="A34" s="113" t="s">
        <v>135</v>
      </c>
      <c r="B34" s="113" t="s">
        <v>23</v>
      </c>
      <c r="C34" s="113" t="s">
        <v>135</v>
      </c>
      <c r="D34" s="113" t="s">
        <v>135</v>
      </c>
      <c r="E34" s="114">
        <v>655429</v>
      </c>
      <c r="F34" s="114">
        <v>1952020</v>
      </c>
      <c r="G34" s="115" t="s">
        <v>135</v>
      </c>
      <c r="H34" s="115">
        <v>1</v>
      </c>
    </row>
    <row r="35" spans="1:8" s="6" customFormat="1" ht="13.2" x14ac:dyDescent="0.25"/>
    <row r="36" spans="1:8" s="6" customFormat="1" ht="13.2" x14ac:dyDescent="0.25">
      <c r="A36" s="110" t="s">
        <v>33</v>
      </c>
    </row>
  </sheetData>
  <mergeCells count="3">
    <mergeCell ref="A1:H1"/>
    <mergeCell ref="A2:H2"/>
    <mergeCell ref="A3:H3"/>
  </mergeCells>
  <hyperlinks>
    <hyperlink ref="R1" location="'Table of Contents'!A1" display="Return to Table of Contents" xr:uid="{141F574C-B59F-4E91-9236-FC993666AEEC}"/>
  </hyperlinks>
  <printOptions horizontalCentered="1"/>
  <pageMargins left="0.05" right="0.05" top="0.5" bottom="0.5" header="0" footer="0"/>
  <pageSetup orientation="landscape" horizontalDpi="300" verticalDpi="30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F2D82-C04F-44BC-AD38-D289FB55431A}">
  <dimension ref="A1:R48"/>
  <sheetViews>
    <sheetView workbookViewId="0">
      <pane ySplit="5" topLeftCell="A18" activePane="bottomLeft" state="frozen"/>
      <selection pane="bottomLeft"/>
    </sheetView>
  </sheetViews>
  <sheetFormatPr defaultRowHeight="14.4" x14ac:dyDescent="0.3"/>
  <cols>
    <col min="1" max="1" width="35" style="6" bestFit="1" customWidth="1"/>
    <col min="2" max="2" width="14" style="6" bestFit="1" customWidth="1"/>
    <col min="3" max="3" width="22.21875" style="6" bestFit="1" customWidth="1"/>
    <col min="4" max="4" width="21.88671875" style="6" bestFit="1" customWidth="1"/>
    <col min="5" max="5" width="10.6640625" style="6" bestFit="1" customWidth="1"/>
    <col min="6" max="6" width="11.109375" style="6" bestFit="1" customWidth="1"/>
    <col min="7" max="8" width="8.21875" style="6" bestFit="1" customWidth="1"/>
  </cols>
  <sheetData>
    <row r="1" spans="1:18" ht="14.4" customHeight="1" x14ac:dyDescent="0.3">
      <c r="A1" s="160" t="s">
        <v>0</v>
      </c>
      <c r="B1" s="160"/>
      <c r="C1" s="160"/>
      <c r="D1" s="160"/>
      <c r="E1" s="160"/>
      <c r="F1" s="160"/>
      <c r="G1" s="160"/>
      <c r="H1" s="160"/>
      <c r="R1" s="130" t="s">
        <v>183</v>
      </c>
    </row>
    <row r="2" spans="1:18" x14ac:dyDescent="0.3">
      <c r="A2" s="160" t="s">
        <v>1</v>
      </c>
      <c r="B2" s="160"/>
      <c r="C2" s="160"/>
      <c r="D2" s="160"/>
      <c r="E2" s="160"/>
      <c r="F2" s="160"/>
      <c r="G2" s="160"/>
      <c r="H2" s="160"/>
    </row>
    <row r="3" spans="1:18" x14ac:dyDescent="0.3">
      <c r="A3" s="160" t="s">
        <v>178</v>
      </c>
      <c r="B3" s="160"/>
      <c r="C3" s="160"/>
      <c r="D3" s="160"/>
      <c r="E3" s="160"/>
      <c r="F3" s="160"/>
      <c r="G3" s="160"/>
      <c r="H3" s="160"/>
    </row>
    <row r="4" spans="1:18" ht="15" thickBot="1" x14ac:dyDescent="0.35">
      <c r="A4" s="7"/>
    </row>
    <row r="5" spans="1:18" ht="53.4" x14ac:dyDescent="0.3">
      <c r="A5" s="118" t="s">
        <v>152</v>
      </c>
      <c r="B5" s="119" t="s">
        <v>153</v>
      </c>
      <c r="C5" s="119" t="s">
        <v>154</v>
      </c>
      <c r="D5" s="119" t="s">
        <v>155</v>
      </c>
      <c r="E5" s="119" t="s">
        <v>9</v>
      </c>
      <c r="F5" s="119" t="s">
        <v>156</v>
      </c>
      <c r="G5" s="119" t="s">
        <v>157</v>
      </c>
      <c r="H5" s="120" t="s">
        <v>158</v>
      </c>
    </row>
    <row r="6" spans="1:18" x14ac:dyDescent="0.3">
      <c r="A6" s="121" t="s">
        <v>179</v>
      </c>
      <c r="B6" s="113" t="s">
        <v>15</v>
      </c>
      <c r="C6" s="113" t="s">
        <v>16</v>
      </c>
      <c r="D6" s="113" t="s">
        <v>24</v>
      </c>
      <c r="E6" s="114">
        <v>4108</v>
      </c>
      <c r="F6" s="114">
        <v>11280.5</v>
      </c>
      <c r="G6" s="115">
        <v>1.9261278E-3</v>
      </c>
      <c r="H6" s="122">
        <v>1.5273802999999999E-3</v>
      </c>
    </row>
    <row r="7" spans="1:18" x14ac:dyDescent="0.3">
      <c r="A7" s="121" t="s">
        <v>135</v>
      </c>
      <c r="B7" s="113" t="s">
        <v>135</v>
      </c>
      <c r="C7" s="113" t="s">
        <v>135</v>
      </c>
      <c r="D7" s="113" t="s">
        <v>35</v>
      </c>
      <c r="E7" s="114">
        <v>196</v>
      </c>
      <c r="F7" s="114">
        <v>732</v>
      </c>
      <c r="G7" s="115">
        <v>1.249879E-4</v>
      </c>
      <c r="H7" s="122">
        <v>9.9112799999999997E-5</v>
      </c>
    </row>
    <row r="8" spans="1:18" x14ac:dyDescent="0.3">
      <c r="A8" s="121" t="s">
        <v>135</v>
      </c>
      <c r="B8" s="113" t="s">
        <v>135</v>
      </c>
      <c r="C8" s="113" t="s">
        <v>135</v>
      </c>
      <c r="D8" s="113" t="s">
        <v>31</v>
      </c>
      <c r="E8" s="114">
        <v>361</v>
      </c>
      <c r="F8" s="114">
        <v>1105</v>
      </c>
      <c r="G8" s="115">
        <v>1.88677E-4</v>
      </c>
      <c r="H8" s="122">
        <v>1.4961710000000001E-4</v>
      </c>
    </row>
    <row r="9" spans="1:18" x14ac:dyDescent="0.3">
      <c r="A9" s="121" t="s">
        <v>135</v>
      </c>
      <c r="B9" s="113" t="s">
        <v>135</v>
      </c>
      <c r="C9" s="113" t="s">
        <v>135</v>
      </c>
      <c r="D9" s="113" t="s">
        <v>30</v>
      </c>
      <c r="E9" s="114">
        <v>224</v>
      </c>
      <c r="F9" s="114">
        <v>672</v>
      </c>
      <c r="G9" s="115">
        <v>1.14743E-4</v>
      </c>
      <c r="H9" s="122">
        <v>9.0988800000000005E-5</v>
      </c>
    </row>
    <row r="10" spans="1:18" x14ac:dyDescent="0.3">
      <c r="A10" s="121" t="s">
        <v>135</v>
      </c>
      <c r="B10" s="113" t="s">
        <v>135</v>
      </c>
      <c r="C10" s="113" t="s">
        <v>135</v>
      </c>
      <c r="D10" s="113" t="s">
        <v>27</v>
      </c>
      <c r="E10" s="114">
        <v>6546</v>
      </c>
      <c r="F10" s="114">
        <v>17987</v>
      </c>
      <c r="G10" s="115">
        <v>3.0712522000000001E-3</v>
      </c>
      <c r="H10" s="122">
        <v>2.4354407999999999E-3</v>
      </c>
    </row>
    <row r="11" spans="1:18" x14ac:dyDescent="0.3">
      <c r="A11" s="121" t="s">
        <v>135</v>
      </c>
      <c r="B11" s="113" t="s">
        <v>135</v>
      </c>
      <c r="C11" s="113" t="s">
        <v>135</v>
      </c>
      <c r="D11" s="113" t="s">
        <v>28</v>
      </c>
      <c r="E11" s="114">
        <v>154</v>
      </c>
      <c r="F11" s="114">
        <v>486</v>
      </c>
      <c r="G11" s="115">
        <v>8.2983699999999996E-5</v>
      </c>
      <c r="H11" s="122">
        <v>6.5804399999999996E-5</v>
      </c>
    </row>
    <row r="12" spans="1:18" x14ac:dyDescent="0.3">
      <c r="A12" s="121" t="s">
        <v>135</v>
      </c>
      <c r="B12" s="113" t="s">
        <v>135</v>
      </c>
      <c r="C12" s="113" t="s">
        <v>135</v>
      </c>
      <c r="D12" s="113" t="s">
        <v>19</v>
      </c>
      <c r="E12" s="114">
        <v>951</v>
      </c>
      <c r="F12" s="114">
        <v>1497</v>
      </c>
      <c r="G12" s="115">
        <v>2.556104E-4</v>
      </c>
      <c r="H12" s="122">
        <v>2.026939E-4</v>
      </c>
    </row>
    <row r="13" spans="1:18" x14ac:dyDescent="0.3">
      <c r="A13" s="121" t="s">
        <v>135</v>
      </c>
      <c r="B13" s="113" t="s">
        <v>135</v>
      </c>
      <c r="C13" s="113" t="s">
        <v>135</v>
      </c>
      <c r="D13" s="113" t="s">
        <v>29</v>
      </c>
      <c r="E13" s="114">
        <v>133</v>
      </c>
      <c r="F13" s="114">
        <v>399</v>
      </c>
      <c r="G13" s="115">
        <v>6.8128599999999997E-5</v>
      </c>
      <c r="H13" s="122">
        <v>5.4024599999999998E-5</v>
      </c>
    </row>
    <row r="14" spans="1:18" x14ac:dyDescent="0.3">
      <c r="A14" s="121" t="s">
        <v>135</v>
      </c>
      <c r="B14" s="113" t="s">
        <v>135</v>
      </c>
      <c r="C14" s="113" t="s">
        <v>135</v>
      </c>
      <c r="D14" s="113" t="s">
        <v>48</v>
      </c>
      <c r="E14" s="114">
        <v>4050</v>
      </c>
      <c r="F14" s="114">
        <v>11881</v>
      </c>
      <c r="G14" s="115">
        <v>2.0286622000000002E-3</v>
      </c>
      <c r="H14" s="122">
        <v>1.608688E-3</v>
      </c>
    </row>
    <row r="15" spans="1:18" x14ac:dyDescent="0.3">
      <c r="A15" s="121" t="s">
        <v>135</v>
      </c>
      <c r="B15" s="113" t="s">
        <v>135</v>
      </c>
      <c r="C15" s="113" t="s">
        <v>46</v>
      </c>
      <c r="D15" s="113" t="s">
        <v>22</v>
      </c>
      <c r="E15" s="114">
        <v>752513</v>
      </c>
      <c r="F15" s="114">
        <v>2187423.5</v>
      </c>
      <c r="G15" s="115">
        <v>0.37349914769999998</v>
      </c>
      <c r="H15" s="122">
        <v>0.29617726030000002</v>
      </c>
    </row>
    <row r="16" spans="1:18" x14ac:dyDescent="0.3">
      <c r="A16" s="121" t="s">
        <v>135</v>
      </c>
      <c r="B16" s="113" t="s">
        <v>135</v>
      </c>
      <c r="C16" s="113" t="s">
        <v>135</v>
      </c>
      <c r="D16" s="113" t="s">
        <v>24</v>
      </c>
      <c r="E16" s="114">
        <v>291</v>
      </c>
      <c r="F16" s="114">
        <v>837</v>
      </c>
      <c r="G16" s="115">
        <v>1.4291640000000001E-4</v>
      </c>
      <c r="H16" s="122">
        <v>1.133298E-4</v>
      </c>
    </row>
    <row r="17" spans="1:8" x14ac:dyDescent="0.3">
      <c r="A17" s="121" t="s">
        <v>135</v>
      </c>
      <c r="B17" s="113" t="s">
        <v>135</v>
      </c>
      <c r="C17" s="113" t="s">
        <v>135</v>
      </c>
      <c r="D17" s="113" t="s">
        <v>31</v>
      </c>
      <c r="E17" s="114">
        <v>52</v>
      </c>
      <c r="F17" s="114">
        <v>132</v>
      </c>
      <c r="G17" s="115">
        <v>2.2538799999999998E-5</v>
      </c>
      <c r="H17" s="122">
        <v>1.7872799999999999E-5</v>
      </c>
    </row>
    <row r="18" spans="1:8" x14ac:dyDescent="0.3">
      <c r="A18" s="121" t="s">
        <v>135</v>
      </c>
      <c r="B18" s="113" t="s">
        <v>135</v>
      </c>
      <c r="C18" s="113" t="s">
        <v>135</v>
      </c>
      <c r="D18" s="113" t="s">
        <v>27</v>
      </c>
      <c r="E18" s="114">
        <v>1379</v>
      </c>
      <c r="F18" s="114">
        <v>4192</v>
      </c>
      <c r="G18" s="115">
        <v>7.1577749999999997E-4</v>
      </c>
      <c r="H18" s="122">
        <v>5.6759699999999998E-4</v>
      </c>
    </row>
    <row r="19" spans="1:8" x14ac:dyDescent="0.3">
      <c r="A19" s="121" t="s">
        <v>135</v>
      </c>
      <c r="B19" s="113" t="s">
        <v>135</v>
      </c>
      <c r="C19" s="113" t="s">
        <v>135</v>
      </c>
      <c r="D19" s="113" t="s">
        <v>19</v>
      </c>
      <c r="E19" s="114">
        <v>846887</v>
      </c>
      <c r="F19" s="114">
        <v>2487861.92</v>
      </c>
      <c r="G19" s="115">
        <v>0.42479853890000002</v>
      </c>
      <c r="H19" s="122">
        <v>0.33685663859999998</v>
      </c>
    </row>
    <row r="20" spans="1:8" x14ac:dyDescent="0.3">
      <c r="A20" s="121" t="s">
        <v>135</v>
      </c>
      <c r="B20" s="113" t="s">
        <v>135</v>
      </c>
      <c r="C20" s="113" t="s">
        <v>135</v>
      </c>
      <c r="D20" s="113" t="s">
        <v>48</v>
      </c>
      <c r="E20" s="114">
        <v>265</v>
      </c>
      <c r="F20" s="114">
        <v>853</v>
      </c>
      <c r="G20" s="115">
        <v>1.4564840000000001E-4</v>
      </c>
      <c r="H20" s="122">
        <v>1.1549619999999999E-4</v>
      </c>
    </row>
    <row r="21" spans="1:8" x14ac:dyDescent="0.3">
      <c r="A21" s="121" t="s">
        <v>135</v>
      </c>
      <c r="B21" s="113" t="s">
        <v>135</v>
      </c>
      <c r="C21" s="113" t="s">
        <v>45</v>
      </c>
      <c r="D21" s="113" t="s">
        <v>22</v>
      </c>
      <c r="E21" s="114">
        <v>261651</v>
      </c>
      <c r="F21" s="114">
        <v>742805</v>
      </c>
      <c r="G21" s="115">
        <v>0.12683279410000001</v>
      </c>
      <c r="H21" s="122">
        <v>0.1005758372</v>
      </c>
    </row>
    <row r="22" spans="1:8" x14ac:dyDescent="0.3">
      <c r="A22" s="121" t="s">
        <v>135</v>
      </c>
      <c r="B22" s="113" t="s">
        <v>135</v>
      </c>
      <c r="C22" s="113" t="s">
        <v>135</v>
      </c>
      <c r="D22" s="113" t="s">
        <v>24</v>
      </c>
      <c r="E22" s="114">
        <v>3395</v>
      </c>
      <c r="F22" s="114">
        <v>9622</v>
      </c>
      <c r="G22" s="115">
        <v>1.6429414999999999E-3</v>
      </c>
      <c r="H22" s="122">
        <v>1.3028193000000001E-3</v>
      </c>
    </row>
    <row r="23" spans="1:8" x14ac:dyDescent="0.3">
      <c r="A23" s="121" t="s">
        <v>135</v>
      </c>
      <c r="B23" s="113" t="s">
        <v>135</v>
      </c>
      <c r="C23" s="113" t="s">
        <v>135</v>
      </c>
      <c r="D23" s="113" t="s">
        <v>35</v>
      </c>
      <c r="E23" s="114">
        <v>57</v>
      </c>
      <c r="F23" s="114">
        <v>228</v>
      </c>
      <c r="G23" s="115">
        <v>3.8930600000000003E-5</v>
      </c>
      <c r="H23" s="122">
        <v>3.0871199999999997E-5</v>
      </c>
    </row>
    <row r="24" spans="1:8" x14ac:dyDescent="0.3">
      <c r="A24" s="121" t="s">
        <v>135</v>
      </c>
      <c r="B24" s="113" t="s">
        <v>135</v>
      </c>
      <c r="C24" s="113" t="s">
        <v>135</v>
      </c>
      <c r="D24" s="113" t="s">
        <v>31</v>
      </c>
      <c r="E24" s="114">
        <v>12</v>
      </c>
      <c r="F24" s="114">
        <v>36</v>
      </c>
      <c r="G24" s="115">
        <v>6.1469438E-6</v>
      </c>
      <c r="H24" s="122">
        <v>4.8744019E-6</v>
      </c>
    </row>
    <row r="25" spans="1:8" x14ac:dyDescent="0.3">
      <c r="A25" s="121" t="s">
        <v>135</v>
      </c>
      <c r="B25" s="113" t="s">
        <v>135</v>
      </c>
      <c r="C25" s="113" t="s">
        <v>135</v>
      </c>
      <c r="D25" s="113" t="s">
        <v>27</v>
      </c>
      <c r="E25" s="114">
        <v>2338</v>
      </c>
      <c r="F25" s="114">
        <v>7071</v>
      </c>
      <c r="G25" s="115">
        <v>1.2073622000000001E-3</v>
      </c>
      <c r="H25" s="122">
        <v>9.574138E-4</v>
      </c>
    </row>
    <row r="26" spans="1:8" x14ac:dyDescent="0.3">
      <c r="A26" s="121" t="s">
        <v>135</v>
      </c>
      <c r="B26" s="113" t="s">
        <v>135</v>
      </c>
      <c r="C26" s="113" t="s">
        <v>135</v>
      </c>
      <c r="D26" s="113" t="s">
        <v>28</v>
      </c>
      <c r="E26" s="114">
        <v>283</v>
      </c>
      <c r="F26" s="114">
        <v>813</v>
      </c>
      <c r="G26" s="115">
        <v>1.3881850000000001E-4</v>
      </c>
      <c r="H26" s="122">
        <v>1.100802E-4</v>
      </c>
    </row>
    <row r="27" spans="1:8" x14ac:dyDescent="0.3">
      <c r="A27" s="121" t="s">
        <v>135</v>
      </c>
      <c r="B27" s="113" t="s">
        <v>135</v>
      </c>
      <c r="C27" s="113" t="s">
        <v>135</v>
      </c>
      <c r="D27" s="113" t="s">
        <v>19</v>
      </c>
      <c r="E27" s="114">
        <v>19052</v>
      </c>
      <c r="F27" s="114">
        <v>55760</v>
      </c>
      <c r="G27" s="115">
        <v>9.5209328999999992E-3</v>
      </c>
      <c r="H27" s="122">
        <v>7.5499069999999998E-3</v>
      </c>
    </row>
    <row r="28" spans="1:8" x14ac:dyDescent="0.3">
      <c r="A28" s="121" t="s">
        <v>135</v>
      </c>
      <c r="B28" s="113" t="s">
        <v>135</v>
      </c>
      <c r="C28" s="113" t="s">
        <v>135</v>
      </c>
      <c r="D28" s="113" t="s">
        <v>29</v>
      </c>
      <c r="E28" s="114">
        <v>10</v>
      </c>
      <c r="F28" s="114">
        <v>30</v>
      </c>
      <c r="G28" s="115">
        <v>5.1224532000000001E-6</v>
      </c>
      <c r="H28" s="122">
        <v>4.0620016000000001E-6</v>
      </c>
    </row>
    <row r="29" spans="1:8" x14ac:dyDescent="0.3">
      <c r="A29" s="121" t="s">
        <v>135</v>
      </c>
      <c r="B29" s="113" t="s">
        <v>135</v>
      </c>
      <c r="C29" s="113" t="s">
        <v>135</v>
      </c>
      <c r="D29" s="113" t="s">
        <v>48</v>
      </c>
      <c r="E29" s="114">
        <v>59</v>
      </c>
      <c r="F29" s="114">
        <v>177</v>
      </c>
      <c r="G29" s="115">
        <v>3.0222500000000001E-5</v>
      </c>
      <c r="H29" s="122">
        <v>2.39658E-5</v>
      </c>
    </row>
    <row r="30" spans="1:8" x14ac:dyDescent="0.3">
      <c r="A30" s="121" t="s">
        <v>135</v>
      </c>
      <c r="B30" s="113" t="s">
        <v>135</v>
      </c>
      <c r="C30" s="113" t="s">
        <v>32</v>
      </c>
      <c r="D30" s="113" t="s">
        <v>22</v>
      </c>
      <c r="E30" s="114">
        <v>12004</v>
      </c>
      <c r="F30" s="114">
        <v>31861</v>
      </c>
      <c r="G30" s="115">
        <v>5.4402160000000003E-3</v>
      </c>
      <c r="H30" s="122">
        <v>4.3139811000000002E-3</v>
      </c>
    </row>
    <row r="31" spans="1:8" x14ac:dyDescent="0.3">
      <c r="A31" s="121" t="s">
        <v>135</v>
      </c>
      <c r="B31" s="113" t="s">
        <v>135</v>
      </c>
      <c r="C31" s="113" t="s">
        <v>135</v>
      </c>
      <c r="D31" s="113" t="s">
        <v>24</v>
      </c>
      <c r="E31" s="114">
        <v>507</v>
      </c>
      <c r="F31" s="114">
        <v>1458</v>
      </c>
      <c r="G31" s="115">
        <v>2.4895119999999998E-4</v>
      </c>
      <c r="H31" s="122">
        <v>1.9741330000000001E-4</v>
      </c>
    </row>
    <row r="32" spans="1:8" x14ac:dyDescent="0.3">
      <c r="A32" s="121" t="s">
        <v>135</v>
      </c>
      <c r="B32" s="113" t="s">
        <v>135</v>
      </c>
      <c r="C32" s="113" t="s">
        <v>135</v>
      </c>
      <c r="D32" s="113" t="s">
        <v>27</v>
      </c>
      <c r="E32" s="114">
        <v>87</v>
      </c>
      <c r="F32" s="114">
        <v>170</v>
      </c>
      <c r="G32" s="115">
        <v>2.9027199999999999E-5</v>
      </c>
      <c r="H32" s="122">
        <v>2.3017999999999999E-5</v>
      </c>
    </row>
    <row r="33" spans="1:8" x14ac:dyDescent="0.3">
      <c r="A33" s="121" t="s">
        <v>135</v>
      </c>
      <c r="B33" s="113" t="s">
        <v>135</v>
      </c>
      <c r="C33" s="113" t="s">
        <v>135</v>
      </c>
      <c r="D33" s="113" t="s">
        <v>19</v>
      </c>
      <c r="E33" s="114">
        <v>2331</v>
      </c>
      <c r="F33" s="114">
        <v>7335</v>
      </c>
      <c r="G33" s="115">
        <v>1.2524398E-3</v>
      </c>
      <c r="H33" s="122">
        <v>9.9315940000000011E-4</v>
      </c>
    </row>
    <row r="34" spans="1:8" x14ac:dyDescent="0.3">
      <c r="A34" s="121" t="s">
        <v>135</v>
      </c>
      <c r="B34" s="113" t="s">
        <v>135</v>
      </c>
      <c r="C34" s="113" t="s">
        <v>25</v>
      </c>
      <c r="D34" s="113" t="s">
        <v>22</v>
      </c>
      <c r="E34" s="114">
        <v>74264</v>
      </c>
      <c r="F34" s="114">
        <v>211335</v>
      </c>
      <c r="G34" s="115">
        <v>3.6085121300000002E-2</v>
      </c>
      <c r="H34" s="122">
        <v>2.86147704E-2</v>
      </c>
    </row>
    <row r="35" spans="1:8" x14ac:dyDescent="0.3">
      <c r="A35" s="121" t="s">
        <v>135</v>
      </c>
      <c r="B35" s="113" t="s">
        <v>135</v>
      </c>
      <c r="C35" s="113" t="s">
        <v>135</v>
      </c>
      <c r="D35" s="113" t="s">
        <v>24</v>
      </c>
      <c r="E35" s="114">
        <v>2739</v>
      </c>
      <c r="F35" s="114">
        <v>7750</v>
      </c>
      <c r="G35" s="115">
        <v>1.3233004E-3</v>
      </c>
      <c r="H35" s="122">
        <v>1.0493504E-3</v>
      </c>
    </row>
    <row r="36" spans="1:8" x14ac:dyDescent="0.3">
      <c r="A36" s="121" t="s">
        <v>135</v>
      </c>
      <c r="B36" s="113" t="s">
        <v>135</v>
      </c>
      <c r="C36" s="113" t="s">
        <v>135</v>
      </c>
      <c r="D36" s="113" t="s">
        <v>27</v>
      </c>
      <c r="E36" s="114">
        <v>603</v>
      </c>
      <c r="F36" s="114">
        <v>1819</v>
      </c>
      <c r="G36" s="115">
        <v>3.1059140000000001E-4</v>
      </c>
      <c r="H36" s="122">
        <v>2.4629269999999997E-4</v>
      </c>
    </row>
    <row r="37" spans="1:8" x14ac:dyDescent="0.3">
      <c r="A37" s="121" t="s">
        <v>135</v>
      </c>
      <c r="B37" s="113" t="s">
        <v>135</v>
      </c>
      <c r="C37" s="113" t="s">
        <v>135</v>
      </c>
      <c r="D37" s="113" t="s">
        <v>28</v>
      </c>
      <c r="E37" s="114">
        <v>65</v>
      </c>
      <c r="F37" s="114">
        <v>191</v>
      </c>
      <c r="G37" s="115">
        <v>3.2613000000000001E-5</v>
      </c>
      <c r="H37" s="122">
        <v>2.5861399999999999E-5</v>
      </c>
    </row>
    <row r="38" spans="1:8" x14ac:dyDescent="0.3">
      <c r="A38" s="121" t="s">
        <v>135</v>
      </c>
      <c r="B38" s="113" t="s">
        <v>135</v>
      </c>
      <c r="C38" s="113" t="s">
        <v>135</v>
      </c>
      <c r="D38" s="113" t="s">
        <v>48</v>
      </c>
      <c r="E38" s="114">
        <v>422</v>
      </c>
      <c r="F38" s="114">
        <v>1190</v>
      </c>
      <c r="G38" s="115">
        <v>2.031906E-4</v>
      </c>
      <c r="H38" s="122">
        <v>1.611261E-4</v>
      </c>
    </row>
    <row r="39" spans="1:8" x14ac:dyDescent="0.3">
      <c r="A39" s="121" t="s">
        <v>135</v>
      </c>
      <c r="B39" s="113" t="s">
        <v>135</v>
      </c>
      <c r="C39" s="113" t="s">
        <v>26</v>
      </c>
      <c r="D39" s="113" t="s">
        <v>22</v>
      </c>
      <c r="E39" s="114">
        <v>17056</v>
      </c>
      <c r="F39" s="114">
        <v>49507</v>
      </c>
      <c r="G39" s="115">
        <v>8.4532429999999992E-3</v>
      </c>
      <c r="H39" s="122">
        <v>6.7032504999999997E-3</v>
      </c>
    </row>
    <row r="40" spans="1:8" x14ac:dyDescent="0.3">
      <c r="A40" s="121" t="s">
        <v>135</v>
      </c>
      <c r="B40" s="113" t="s">
        <v>135</v>
      </c>
      <c r="C40" s="113" t="s">
        <v>135</v>
      </c>
      <c r="D40" s="113" t="s">
        <v>19</v>
      </c>
      <c r="E40" s="114">
        <v>24</v>
      </c>
      <c r="F40" s="114">
        <v>72</v>
      </c>
      <c r="G40" s="115">
        <v>1.2293899999999999E-5</v>
      </c>
      <c r="H40" s="122">
        <v>9.7488038999999999E-6</v>
      </c>
    </row>
    <row r="41" spans="1:8" x14ac:dyDescent="0.3">
      <c r="A41" s="121" t="s">
        <v>135</v>
      </c>
      <c r="B41" s="113" t="s">
        <v>20</v>
      </c>
      <c r="C41" s="113" t="s">
        <v>135</v>
      </c>
      <c r="D41" s="113" t="s">
        <v>135</v>
      </c>
      <c r="E41" s="114">
        <v>2015069</v>
      </c>
      <c r="F41" s="114">
        <v>5856568.9199999999</v>
      </c>
      <c r="G41" s="115">
        <v>1</v>
      </c>
      <c r="H41" s="122">
        <v>0.79297974869999999</v>
      </c>
    </row>
    <row r="42" spans="1:8" x14ac:dyDescent="0.3">
      <c r="A42" s="121" t="s">
        <v>135</v>
      </c>
      <c r="B42" s="113" t="s">
        <v>21</v>
      </c>
      <c r="C42" s="113" t="s">
        <v>16</v>
      </c>
      <c r="D42" s="113" t="s">
        <v>22</v>
      </c>
      <c r="E42" s="114">
        <v>536188</v>
      </c>
      <c r="F42" s="114">
        <v>1528952.5</v>
      </c>
      <c r="G42" s="115" t="s">
        <v>135</v>
      </c>
      <c r="H42" s="122">
        <v>0.20702025130000001</v>
      </c>
    </row>
    <row r="43" spans="1:8" ht="15" thickBot="1" x14ac:dyDescent="0.35">
      <c r="A43" s="123" t="s">
        <v>135</v>
      </c>
      <c r="B43" s="124" t="s">
        <v>23</v>
      </c>
      <c r="C43" s="124" t="s">
        <v>135</v>
      </c>
      <c r="D43" s="124" t="s">
        <v>135</v>
      </c>
      <c r="E43" s="125">
        <v>2551257</v>
      </c>
      <c r="F43" s="125">
        <v>7385521.4199999999</v>
      </c>
      <c r="G43" s="126" t="s">
        <v>135</v>
      </c>
      <c r="H43" s="127">
        <v>1</v>
      </c>
    </row>
    <row r="44" spans="1:8" x14ac:dyDescent="0.3">
      <c r="A44" s="111"/>
      <c r="B44" s="111"/>
      <c r="C44" s="111"/>
      <c r="D44" s="111"/>
      <c r="E44" s="128"/>
      <c r="F44" s="128"/>
      <c r="G44" s="129"/>
      <c r="H44" s="129"/>
    </row>
    <row r="45" spans="1:8" x14ac:dyDescent="0.3">
      <c r="A45" s="111" t="s">
        <v>33</v>
      </c>
      <c r="B45" s="111"/>
      <c r="C45" s="111"/>
      <c r="D45" s="111"/>
      <c r="E45" s="128"/>
      <c r="F45" s="128"/>
      <c r="G45" s="129"/>
      <c r="H45" s="129"/>
    </row>
    <row r="46" spans="1:8" x14ac:dyDescent="0.3">
      <c r="A46" s="111"/>
      <c r="B46" s="111"/>
      <c r="C46" s="111"/>
      <c r="D46" s="111"/>
      <c r="E46" s="128"/>
      <c r="F46" s="128"/>
      <c r="G46" s="129"/>
      <c r="H46" s="129"/>
    </row>
    <row r="48" spans="1:8" x14ac:dyDescent="0.3">
      <c r="A48" s="110"/>
    </row>
  </sheetData>
  <mergeCells count="3">
    <mergeCell ref="A1:H1"/>
    <mergeCell ref="A2:H2"/>
    <mergeCell ref="A3:H3"/>
  </mergeCells>
  <hyperlinks>
    <hyperlink ref="R1" location="'Table of Contents'!A1" display="Return to Table of Contents" xr:uid="{DA91087E-9429-4BFE-AC6E-1B455425DE43}"/>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7AE05-5044-4832-AD23-1E8D292D6742}">
  <sheetPr>
    <pageSetUpPr fitToPage="1"/>
  </sheetPr>
  <dimension ref="A1:R381"/>
  <sheetViews>
    <sheetView zoomScaleNormal="100" workbookViewId="0">
      <pane ySplit="5" topLeftCell="A23" activePane="bottomLeft" state="frozen"/>
      <selection pane="bottomLeft"/>
    </sheetView>
  </sheetViews>
  <sheetFormatPr defaultRowHeight="12" customHeight="1" x14ac:dyDescent="0.3"/>
  <cols>
    <col min="1" max="1" width="35" style="6" bestFit="1" customWidth="1"/>
    <col min="2" max="2" width="14" style="6" bestFit="1" customWidth="1"/>
    <col min="3" max="3" width="22.21875" style="6" bestFit="1" customWidth="1"/>
    <col min="4" max="4" width="21.88671875" style="6" bestFit="1" customWidth="1"/>
    <col min="5" max="5" width="10.6640625" style="6" bestFit="1" customWidth="1"/>
    <col min="6" max="6" width="11.109375" style="6" bestFit="1" customWidth="1"/>
    <col min="7" max="8" width="8.21875" style="6" bestFit="1" customWidth="1"/>
  </cols>
  <sheetData>
    <row r="1" spans="1:18" ht="14.4" customHeight="1" x14ac:dyDescent="0.3">
      <c r="A1" s="160" t="s">
        <v>0</v>
      </c>
      <c r="B1" s="160"/>
      <c r="C1" s="160"/>
      <c r="D1" s="160"/>
      <c r="E1" s="160"/>
      <c r="F1" s="160"/>
      <c r="G1" s="160"/>
      <c r="H1" s="160"/>
      <c r="R1" s="130" t="s">
        <v>183</v>
      </c>
    </row>
    <row r="2" spans="1:18" ht="14.4" x14ac:dyDescent="0.3">
      <c r="A2" s="160" t="s">
        <v>1</v>
      </c>
      <c r="B2" s="160"/>
      <c r="C2" s="160"/>
      <c r="D2" s="160"/>
      <c r="E2" s="160"/>
      <c r="F2" s="160"/>
      <c r="G2" s="160"/>
      <c r="H2" s="160"/>
    </row>
    <row r="3" spans="1:18" ht="14.4" x14ac:dyDescent="0.3">
      <c r="A3" s="160" t="s">
        <v>180</v>
      </c>
      <c r="B3" s="160"/>
      <c r="C3" s="160"/>
      <c r="D3" s="160"/>
      <c r="E3" s="160"/>
      <c r="F3" s="160"/>
      <c r="G3" s="160"/>
      <c r="H3" s="160"/>
    </row>
    <row r="4" spans="1:18" ht="15" thickBot="1" x14ac:dyDescent="0.35">
      <c r="A4" s="7"/>
    </row>
    <row r="5" spans="1:18" ht="53.4" x14ac:dyDescent="0.3">
      <c r="A5" s="118" t="s">
        <v>152</v>
      </c>
      <c r="B5" s="119" t="s">
        <v>153</v>
      </c>
      <c r="C5" s="119" t="s">
        <v>154</v>
      </c>
      <c r="D5" s="119" t="s">
        <v>155</v>
      </c>
      <c r="E5" s="119" t="s">
        <v>9</v>
      </c>
      <c r="F5" s="119" t="s">
        <v>156</v>
      </c>
      <c r="G5" s="119" t="s">
        <v>157</v>
      </c>
      <c r="H5" s="120" t="s">
        <v>158</v>
      </c>
    </row>
    <row r="6" spans="1:18" ht="14.4" x14ac:dyDescent="0.3">
      <c r="A6" s="121" t="s">
        <v>34</v>
      </c>
      <c r="B6" s="113" t="s">
        <v>15</v>
      </c>
      <c r="C6" s="113" t="s">
        <v>16</v>
      </c>
      <c r="D6" s="113" t="s">
        <v>24</v>
      </c>
      <c r="E6" s="114">
        <v>5245</v>
      </c>
      <c r="F6" s="114">
        <v>15196</v>
      </c>
      <c r="G6" s="115">
        <v>2.9731954999999998E-3</v>
      </c>
      <c r="H6" s="122">
        <v>2.1937927000000002E-3</v>
      </c>
    </row>
    <row r="7" spans="1:18" ht="14.4" x14ac:dyDescent="0.3">
      <c r="A7" s="121" t="s">
        <v>135</v>
      </c>
      <c r="B7" s="113" t="s">
        <v>135</v>
      </c>
      <c r="C7" s="113" t="s">
        <v>135</v>
      </c>
      <c r="D7" s="113" t="s">
        <v>35</v>
      </c>
      <c r="E7" s="114">
        <v>203</v>
      </c>
      <c r="F7" s="114">
        <v>759</v>
      </c>
      <c r="G7" s="115">
        <v>1.4850329999999999E-4</v>
      </c>
      <c r="H7" s="122">
        <v>1.095741E-4</v>
      </c>
    </row>
    <row r="8" spans="1:18" ht="14.4" x14ac:dyDescent="0.3">
      <c r="A8" s="121" t="s">
        <v>135</v>
      </c>
      <c r="B8" s="113" t="s">
        <v>135</v>
      </c>
      <c r="C8" s="113" t="s">
        <v>135</v>
      </c>
      <c r="D8" s="113" t="s">
        <v>31</v>
      </c>
      <c r="E8" s="114">
        <v>101</v>
      </c>
      <c r="F8" s="114">
        <v>299</v>
      </c>
      <c r="G8" s="115">
        <v>5.8501300000000002E-5</v>
      </c>
      <c r="H8" s="122">
        <v>4.3165599999999999E-5</v>
      </c>
    </row>
    <row r="9" spans="1:18" ht="14.4" x14ac:dyDescent="0.3">
      <c r="A9" s="121" t="s">
        <v>135</v>
      </c>
      <c r="B9" s="113" t="s">
        <v>135</v>
      </c>
      <c r="C9" s="113" t="s">
        <v>135</v>
      </c>
      <c r="D9" s="113" t="s">
        <v>30</v>
      </c>
      <c r="E9" s="114">
        <v>210</v>
      </c>
      <c r="F9" s="114">
        <v>630</v>
      </c>
      <c r="G9" s="115">
        <v>1.2326359999999999E-4</v>
      </c>
      <c r="H9" s="122">
        <v>9.0950899999999997E-5</v>
      </c>
    </row>
    <row r="10" spans="1:18" ht="14.4" x14ac:dyDescent="0.3">
      <c r="A10" s="121" t="s">
        <v>135</v>
      </c>
      <c r="B10" s="113" t="s">
        <v>135</v>
      </c>
      <c r="C10" s="113" t="s">
        <v>135</v>
      </c>
      <c r="D10" s="113" t="s">
        <v>27</v>
      </c>
      <c r="E10" s="114">
        <v>7743</v>
      </c>
      <c r="F10" s="114">
        <v>22157</v>
      </c>
      <c r="G10" s="115">
        <v>4.3351602000000003E-3</v>
      </c>
      <c r="H10" s="122">
        <v>3.1987275999999999E-3</v>
      </c>
    </row>
    <row r="11" spans="1:18" ht="14.4" x14ac:dyDescent="0.3">
      <c r="A11" s="121" t="s">
        <v>135</v>
      </c>
      <c r="B11" s="113" t="s">
        <v>135</v>
      </c>
      <c r="C11" s="113" t="s">
        <v>135</v>
      </c>
      <c r="D11" s="113" t="s">
        <v>28</v>
      </c>
      <c r="E11" s="114">
        <v>336</v>
      </c>
      <c r="F11" s="114">
        <v>1235</v>
      </c>
      <c r="G11" s="115">
        <v>2.4163569999999999E-4</v>
      </c>
      <c r="H11" s="122">
        <v>1.7829259999999999E-4</v>
      </c>
    </row>
    <row r="12" spans="1:18" ht="14.4" x14ac:dyDescent="0.3">
      <c r="A12" s="121" t="s">
        <v>135</v>
      </c>
      <c r="B12" s="113" t="s">
        <v>135</v>
      </c>
      <c r="C12" s="113" t="s">
        <v>135</v>
      </c>
      <c r="D12" s="113" t="s">
        <v>19</v>
      </c>
      <c r="E12" s="114">
        <v>2527</v>
      </c>
      <c r="F12" s="114">
        <v>6207</v>
      </c>
      <c r="G12" s="115">
        <v>1.2144396000000001E-3</v>
      </c>
      <c r="H12" s="122">
        <v>8.9608259999999996E-4</v>
      </c>
    </row>
    <row r="13" spans="1:18" ht="14.4" x14ac:dyDescent="0.3">
      <c r="A13" s="121" t="s">
        <v>135</v>
      </c>
      <c r="B13" s="113" t="s">
        <v>135</v>
      </c>
      <c r="C13" s="113" t="s">
        <v>135</v>
      </c>
      <c r="D13" s="113" t="s">
        <v>29</v>
      </c>
      <c r="E13" s="114">
        <v>249</v>
      </c>
      <c r="F13" s="114">
        <v>747</v>
      </c>
      <c r="G13" s="115">
        <v>1.461554E-4</v>
      </c>
      <c r="H13" s="122">
        <v>1.0784169999999999E-4</v>
      </c>
    </row>
    <row r="14" spans="1:18" ht="14.4" x14ac:dyDescent="0.3">
      <c r="A14" s="121" t="s">
        <v>135</v>
      </c>
      <c r="B14" s="113" t="s">
        <v>135</v>
      </c>
      <c r="C14" s="113" t="s">
        <v>135</v>
      </c>
      <c r="D14" s="113" t="s">
        <v>160</v>
      </c>
      <c r="E14" s="114">
        <v>3824</v>
      </c>
      <c r="F14" s="114">
        <v>11603</v>
      </c>
      <c r="G14" s="115">
        <v>2.2702019000000002E-3</v>
      </c>
      <c r="H14" s="122">
        <v>1.6750840000000001E-3</v>
      </c>
    </row>
    <row r="15" spans="1:18" ht="14.4" x14ac:dyDescent="0.3">
      <c r="A15" s="121" t="s">
        <v>135</v>
      </c>
      <c r="B15" s="113" t="s">
        <v>135</v>
      </c>
      <c r="C15" s="113" t="s">
        <v>46</v>
      </c>
      <c r="D15" s="113" t="s">
        <v>22</v>
      </c>
      <c r="E15" s="114">
        <v>565901</v>
      </c>
      <c r="F15" s="114">
        <v>1668141</v>
      </c>
      <c r="G15" s="115">
        <v>0.32638256069999999</v>
      </c>
      <c r="H15" s="122">
        <v>0.24082361020000001</v>
      </c>
    </row>
    <row r="16" spans="1:18" ht="14.4" x14ac:dyDescent="0.3">
      <c r="A16" s="121" t="s">
        <v>135</v>
      </c>
      <c r="B16" s="113" t="s">
        <v>135</v>
      </c>
      <c r="C16" s="113" t="s">
        <v>135</v>
      </c>
      <c r="D16" s="113" t="s">
        <v>24</v>
      </c>
      <c r="E16" s="114">
        <v>233</v>
      </c>
      <c r="F16" s="114">
        <v>607</v>
      </c>
      <c r="G16" s="115">
        <v>1.187635E-4</v>
      </c>
      <c r="H16" s="122">
        <v>8.76304E-5</v>
      </c>
    </row>
    <row r="17" spans="1:8" ht="14.4" x14ac:dyDescent="0.3">
      <c r="A17" s="121" t="s">
        <v>135</v>
      </c>
      <c r="B17" s="113" t="s">
        <v>135</v>
      </c>
      <c r="C17" s="113" t="s">
        <v>135</v>
      </c>
      <c r="D17" s="113" t="s">
        <v>35</v>
      </c>
      <c r="E17" s="114">
        <v>232</v>
      </c>
      <c r="F17" s="114">
        <v>792</v>
      </c>
      <c r="G17" s="115">
        <v>1.5495989999999999E-4</v>
      </c>
      <c r="H17" s="122">
        <v>1.143382E-4</v>
      </c>
    </row>
    <row r="18" spans="1:8" ht="14.4" x14ac:dyDescent="0.3">
      <c r="A18" s="121" t="s">
        <v>135</v>
      </c>
      <c r="B18" s="113" t="s">
        <v>135</v>
      </c>
      <c r="C18" s="113" t="s">
        <v>135</v>
      </c>
      <c r="D18" s="113" t="s">
        <v>27</v>
      </c>
      <c r="E18" s="114">
        <v>1307</v>
      </c>
      <c r="F18" s="114">
        <v>3792</v>
      </c>
      <c r="G18" s="115">
        <v>7.419293E-4</v>
      </c>
      <c r="H18" s="122">
        <v>5.474376E-4</v>
      </c>
    </row>
    <row r="19" spans="1:8" ht="14.4" x14ac:dyDescent="0.3">
      <c r="A19" s="121" t="s">
        <v>135</v>
      </c>
      <c r="B19" s="113" t="s">
        <v>135</v>
      </c>
      <c r="C19" s="113" t="s">
        <v>135</v>
      </c>
      <c r="D19" s="113" t="s">
        <v>19</v>
      </c>
      <c r="E19" s="114">
        <v>823442</v>
      </c>
      <c r="F19" s="114">
        <v>2423819.1800000002</v>
      </c>
      <c r="G19" s="115">
        <v>0.4742358773</v>
      </c>
      <c r="H19" s="122">
        <v>0.34991819359999998</v>
      </c>
    </row>
    <row r="20" spans="1:8" ht="14.4" x14ac:dyDescent="0.3">
      <c r="A20" s="121" t="s">
        <v>135</v>
      </c>
      <c r="B20" s="113" t="s">
        <v>135</v>
      </c>
      <c r="C20" s="113" t="s">
        <v>135</v>
      </c>
      <c r="D20" s="113" t="s">
        <v>160</v>
      </c>
      <c r="E20" s="114">
        <v>344</v>
      </c>
      <c r="F20" s="114">
        <v>1103</v>
      </c>
      <c r="G20" s="115">
        <v>2.158091E-4</v>
      </c>
      <c r="H20" s="122">
        <v>1.5923620000000001E-4</v>
      </c>
    </row>
    <row r="21" spans="1:8" ht="14.4" x14ac:dyDescent="0.3">
      <c r="A21" s="121" t="s">
        <v>135</v>
      </c>
      <c r="B21" s="113" t="s">
        <v>135</v>
      </c>
      <c r="C21" s="113" t="s">
        <v>45</v>
      </c>
      <c r="D21" s="113" t="s">
        <v>22</v>
      </c>
      <c r="E21" s="114">
        <v>191707</v>
      </c>
      <c r="F21" s="114">
        <v>546201</v>
      </c>
      <c r="G21" s="115">
        <v>0.1068677534</v>
      </c>
      <c r="H21" s="122">
        <v>7.8853104600000001E-2</v>
      </c>
    </row>
    <row r="22" spans="1:8" ht="14.4" x14ac:dyDescent="0.3">
      <c r="A22" s="121" t="s">
        <v>135</v>
      </c>
      <c r="B22" s="113" t="s">
        <v>135</v>
      </c>
      <c r="C22" s="113" t="s">
        <v>135</v>
      </c>
      <c r="D22" s="113" t="s">
        <v>24</v>
      </c>
      <c r="E22" s="114">
        <v>3423</v>
      </c>
      <c r="F22" s="114">
        <v>9450</v>
      </c>
      <c r="G22" s="115">
        <v>1.8489534999999999E-3</v>
      </c>
      <c r="H22" s="122">
        <v>1.3642630000000001E-3</v>
      </c>
    </row>
    <row r="23" spans="1:8" ht="14.4" x14ac:dyDescent="0.3">
      <c r="A23" s="121" t="s">
        <v>135</v>
      </c>
      <c r="B23" s="113" t="s">
        <v>135</v>
      </c>
      <c r="C23" s="113" t="s">
        <v>135</v>
      </c>
      <c r="D23" s="113" t="s">
        <v>35</v>
      </c>
      <c r="E23" s="114">
        <v>34</v>
      </c>
      <c r="F23" s="114">
        <v>108</v>
      </c>
      <c r="G23" s="115">
        <v>2.1130900000000001E-5</v>
      </c>
      <c r="H23" s="122">
        <v>1.5591600000000002E-5</v>
      </c>
    </row>
    <row r="24" spans="1:8" ht="14.4" x14ac:dyDescent="0.3">
      <c r="A24" s="121" t="s">
        <v>135</v>
      </c>
      <c r="B24" s="113" t="s">
        <v>135</v>
      </c>
      <c r="C24" s="113" t="s">
        <v>135</v>
      </c>
      <c r="D24" s="113" t="s">
        <v>27</v>
      </c>
      <c r="E24" s="114">
        <v>2661</v>
      </c>
      <c r="F24" s="114">
        <v>8211</v>
      </c>
      <c r="G24" s="115">
        <v>1.6065351999999999E-3</v>
      </c>
      <c r="H24" s="122">
        <v>1.1853930000000001E-3</v>
      </c>
    </row>
    <row r="25" spans="1:8" ht="14.4" x14ac:dyDescent="0.3">
      <c r="A25" s="121" t="s">
        <v>135</v>
      </c>
      <c r="B25" s="113" t="s">
        <v>135</v>
      </c>
      <c r="C25" s="113" t="s">
        <v>135</v>
      </c>
      <c r="D25" s="113" t="s">
        <v>28</v>
      </c>
      <c r="E25" s="114">
        <v>34</v>
      </c>
      <c r="F25" s="114">
        <v>68</v>
      </c>
      <c r="G25" s="115">
        <v>1.33046E-5</v>
      </c>
      <c r="H25" s="122">
        <v>9.8169191999999993E-6</v>
      </c>
    </row>
    <row r="26" spans="1:8" ht="14.4" x14ac:dyDescent="0.3">
      <c r="A26" s="121" t="s">
        <v>135</v>
      </c>
      <c r="B26" s="113" t="s">
        <v>135</v>
      </c>
      <c r="C26" s="113" t="s">
        <v>135</v>
      </c>
      <c r="D26" s="113" t="s">
        <v>19</v>
      </c>
      <c r="E26" s="114">
        <v>27207</v>
      </c>
      <c r="F26" s="114">
        <v>80738</v>
      </c>
      <c r="G26" s="115">
        <v>1.5796911199999999E-2</v>
      </c>
      <c r="H26" s="122">
        <v>1.16558592E-2</v>
      </c>
    </row>
    <row r="27" spans="1:8" ht="14.4" x14ac:dyDescent="0.3">
      <c r="A27" s="121" t="s">
        <v>135</v>
      </c>
      <c r="B27" s="113" t="s">
        <v>135</v>
      </c>
      <c r="C27" s="113" t="s">
        <v>135</v>
      </c>
      <c r="D27" s="113" t="s">
        <v>29</v>
      </c>
      <c r="E27" s="114">
        <v>11</v>
      </c>
      <c r="F27" s="114">
        <v>33</v>
      </c>
      <c r="G27" s="115">
        <v>6.4566630999999999E-6</v>
      </c>
      <c r="H27" s="122">
        <v>4.7640931999999997E-6</v>
      </c>
    </row>
    <row r="28" spans="1:8" ht="14.4" x14ac:dyDescent="0.3">
      <c r="A28" s="121" t="s">
        <v>135</v>
      </c>
      <c r="B28" s="113" t="s">
        <v>135</v>
      </c>
      <c r="C28" s="113" t="s">
        <v>135</v>
      </c>
      <c r="D28" s="113" t="s">
        <v>160</v>
      </c>
      <c r="E28" s="114">
        <v>31</v>
      </c>
      <c r="F28" s="114">
        <v>75</v>
      </c>
      <c r="G28" s="115">
        <v>1.4674199999999999E-5</v>
      </c>
      <c r="H28" s="122">
        <v>1.0827499999999999E-5</v>
      </c>
    </row>
    <row r="29" spans="1:8" ht="14.4" x14ac:dyDescent="0.3">
      <c r="A29" s="121" t="s">
        <v>135</v>
      </c>
      <c r="B29" s="113" t="s">
        <v>135</v>
      </c>
      <c r="C29" s="113" t="s">
        <v>32</v>
      </c>
      <c r="D29" s="113" t="s">
        <v>22</v>
      </c>
      <c r="E29" s="114">
        <v>9660</v>
      </c>
      <c r="F29" s="114">
        <v>24237</v>
      </c>
      <c r="G29" s="115">
        <v>4.7421256E-3</v>
      </c>
      <c r="H29" s="122">
        <v>3.4990098999999998E-3</v>
      </c>
    </row>
    <row r="30" spans="1:8" ht="14.4" x14ac:dyDescent="0.3">
      <c r="A30" s="121" t="s">
        <v>135</v>
      </c>
      <c r="B30" s="113" t="s">
        <v>135</v>
      </c>
      <c r="C30" s="113" t="s">
        <v>135</v>
      </c>
      <c r="D30" s="113" t="s">
        <v>24</v>
      </c>
      <c r="E30" s="114">
        <v>524</v>
      </c>
      <c r="F30" s="114">
        <v>1398</v>
      </c>
      <c r="G30" s="115">
        <v>2.7352769999999999E-4</v>
      </c>
      <c r="H30" s="122">
        <v>2.0182429999999999E-4</v>
      </c>
    </row>
    <row r="31" spans="1:8" ht="14.4" x14ac:dyDescent="0.3">
      <c r="A31" s="121" t="s">
        <v>135</v>
      </c>
      <c r="B31" s="113" t="s">
        <v>135</v>
      </c>
      <c r="C31" s="113" t="s">
        <v>135</v>
      </c>
      <c r="D31" s="113" t="s">
        <v>27</v>
      </c>
      <c r="E31" s="114">
        <v>57</v>
      </c>
      <c r="F31" s="114">
        <v>142</v>
      </c>
      <c r="G31" s="115">
        <v>2.7783199999999999E-5</v>
      </c>
      <c r="H31" s="122">
        <v>2.05E-5</v>
      </c>
    </row>
    <row r="32" spans="1:8" ht="14.4" x14ac:dyDescent="0.3">
      <c r="A32" s="121" t="s">
        <v>135</v>
      </c>
      <c r="B32" s="113" t="s">
        <v>135</v>
      </c>
      <c r="C32" s="113" t="s">
        <v>135</v>
      </c>
      <c r="D32" s="113" t="s">
        <v>19</v>
      </c>
      <c r="E32" s="114">
        <v>697</v>
      </c>
      <c r="F32" s="114">
        <v>2981</v>
      </c>
      <c r="G32" s="115">
        <v>5.832519E-4</v>
      </c>
      <c r="H32" s="122">
        <v>4.3035639999999998E-4</v>
      </c>
    </row>
    <row r="33" spans="1:8" ht="14.4" x14ac:dyDescent="0.3">
      <c r="A33" s="121" t="s">
        <v>135</v>
      </c>
      <c r="B33" s="113" t="s">
        <v>135</v>
      </c>
      <c r="C33" s="113" t="s">
        <v>25</v>
      </c>
      <c r="D33" s="113" t="s">
        <v>22</v>
      </c>
      <c r="E33" s="114">
        <v>74720</v>
      </c>
      <c r="F33" s="114">
        <v>212283</v>
      </c>
      <c r="G33" s="115">
        <v>4.1534540000000002E-2</v>
      </c>
      <c r="H33" s="122">
        <v>3.0646545099999999E-2</v>
      </c>
    </row>
    <row r="34" spans="1:8" ht="14.4" x14ac:dyDescent="0.3">
      <c r="A34" s="121" t="s">
        <v>135</v>
      </c>
      <c r="B34" s="113" t="s">
        <v>135</v>
      </c>
      <c r="C34" s="113" t="s">
        <v>135</v>
      </c>
      <c r="D34" s="113" t="s">
        <v>24</v>
      </c>
      <c r="E34" s="114">
        <v>3117</v>
      </c>
      <c r="F34" s="114">
        <v>9018</v>
      </c>
      <c r="G34" s="115">
        <v>1.7644299E-3</v>
      </c>
      <c r="H34" s="122">
        <v>1.3018967000000001E-3</v>
      </c>
    </row>
    <row r="35" spans="1:8" ht="14.4" x14ac:dyDescent="0.3">
      <c r="A35" s="121" t="s">
        <v>135</v>
      </c>
      <c r="B35" s="113" t="s">
        <v>135</v>
      </c>
      <c r="C35" s="113" t="s">
        <v>135</v>
      </c>
      <c r="D35" s="113" t="s">
        <v>27</v>
      </c>
      <c r="E35" s="114">
        <v>744</v>
      </c>
      <c r="F35" s="114">
        <v>2235</v>
      </c>
      <c r="G35" s="115">
        <v>4.372922E-4</v>
      </c>
      <c r="H35" s="122">
        <v>3.2265899999999999E-4</v>
      </c>
    </row>
    <row r="36" spans="1:8" ht="14.4" x14ac:dyDescent="0.3">
      <c r="A36" s="121" t="s">
        <v>135</v>
      </c>
      <c r="B36" s="113" t="s">
        <v>135</v>
      </c>
      <c r="C36" s="113" t="s">
        <v>135</v>
      </c>
      <c r="D36" s="113" t="s">
        <v>28</v>
      </c>
      <c r="E36" s="114">
        <v>16</v>
      </c>
      <c r="F36" s="114">
        <v>48</v>
      </c>
      <c r="G36" s="115">
        <v>9.3915100000000005E-6</v>
      </c>
      <c r="H36" s="122">
        <v>6.9295900999999998E-6</v>
      </c>
    </row>
    <row r="37" spans="1:8" ht="14.4" x14ac:dyDescent="0.3">
      <c r="A37" s="121" t="s">
        <v>135</v>
      </c>
      <c r="B37" s="113" t="s">
        <v>135</v>
      </c>
      <c r="C37" s="113" t="s">
        <v>135</v>
      </c>
      <c r="D37" s="113" t="s">
        <v>160</v>
      </c>
      <c r="E37" s="114">
        <v>166</v>
      </c>
      <c r="F37" s="114">
        <v>498</v>
      </c>
      <c r="G37" s="115">
        <v>9.7436900000000002E-5</v>
      </c>
      <c r="H37" s="122">
        <v>7.1894499999999994E-5</v>
      </c>
    </row>
    <row r="38" spans="1:8" ht="14.4" x14ac:dyDescent="0.3">
      <c r="A38" s="121" t="s">
        <v>135</v>
      </c>
      <c r="B38" s="113" t="s">
        <v>135</v>
      </c>
      <c r="C38" s="113" t="s">
        <v>26</v>
      </c>
      <c r="D38" s="113" t="s">
        <v>22</v>
      </c>
      <c r="E38" s="114">
        <v>19306</v>
      </c>
      <c r="F38" s="114">
        <v>55768</v>
      </c>
      <c r="G38" s="115">
        <v>1.0911369400000001E-2</v>
      </c>
      <c r="H38" s="122">
        <v>8.0510287000000007E-3</v>
      </c>
    </row>
    <row r="39" spans="1:8" ht="14.4" x14ac:dyDescent="0.3">
      <c r="A39" s="121" t="s">
        <v>135</v>
      </c>
      <c r="B39" s="113" t="s">
        <v>135</v>
      </c>
      <c r="C39" s="113" t="s">
        <v>135</v>
      </c>
      <c r="D39" s="113" t="s">
        <v>19</v>
      </c>
      <c r="E39" s="114">
        <v>140</v>
      </c>
      <c r="F39" s="114">
        <v>420</v>
      </c>
      <c r="G39" s="115">
        <v>8.21757E-5</v>
      </c>
      <c r="H39" s="122">
        <v>6.0633900000000002E-5</v>
      </c>
    </row>
    <row r="40" spans="1:8" ht="14.4" x14ac:dyDescent="0.3">
      <c r="A40" s="121" t="s">
        <v>135</v>
      </c>
      <c r="B40" s="113" t="s">
        <v>181</v>
      </c>
      <c r="C40" s="113" t="s">
        <v>135</v>
      </c>
      <c r="D40" s="113" t="s">
        <v>135</v>
      </c>
      <c r="E40" s="114">
        <v>1746152</v>
      </c>
      <c r="F40" s="114">
        <v>5110999.18</v>
      </c>
      <c r="G40" s="115">
        <v>1</v>
      </c>
      <c r="H40" s="122">
        <v>0.73785685629999997</v>
      </c>
    </row>
    <row r="41" spans="1:8" ht="14.4" x14ac:dyDescent="0.3">
      <c r="A41" s="121" t="s">
        <v>135</v>
      </c>
      <c r="B41" s="113" t="s">
        <v>21</v>
      </c>
      <c r="C41" s="113" t="s">
        <v>16</v>
      </c>
      <c r="D41" s="113" t="s">
        <v>22</v>
      </c>
      <c r="E41" s="114">
        <v>624205</v>
      </c>
      <c r="F41" s="114">
        <v>1815817.5</v>
      </c>
      <c r="G41" s="115" t="s">
        <v>135</v>
      </c>
      <c r="H41" s="122">
        <v>0.26214314370000003</v>
      </c>
    </row>
    <row r="42" spans="1:8" ht="14.4" x14ac:dyDescent="0.3">
      <c r="A42" s="121" t="s">
        <v>135</v>
      </c>
      <c r="B42" s="113" t="s">
        <v>23</v>
      </c>
      <c r="C42" s="113" t="s">
        <v>135</v>
      </c>
      <c r="D42" s="113" t="s">
        <v>135</v>
      </c>
      <c r="E42" s="114">
        <v>2370357</v>
      </c>
      <c r="F42" s="114">
        <v>6926816.6799999997</v>
      </c>
      <c r="G42" s="115" t="s">
        <v>135</v>
      </c>
      <c r="H42" s="122">
        <v>1</v>
      </c>
    </row>
    <row r="43" spans="1:8" ht="15" thickBot="1" x14ac:dyDescent="0.35">
      <c r="A43" s="123"/>
      <c r="B43" s="124"/>
      <c r="C43" s="124"/>
      <c r="D43" s="124"/>
      <c r="E43" s="125"/>
      <c r="F43" s="125"/>
      <c r="G43" s="126"/>
      <c r="H43" s="127"/>
    </row>
    <row r="44" spans="1:8" ht="14.4" x14ac:dyDescent="0.3">
      <c r="A44" s="111" t="s">
        <v>33</v>
      </c>
      <c r="B44" s="111"/>
      <c r="C44" s="111"/>
      <c r="D44" s="111"/>
      <c r="E44" s="128"/>
      <c r="F44" s="128"/>
      <c r="G44" s="129"/>
      <c r="H44" s="129"/>
    </row>
    <row r="45" spans="1:8" ht="14.4" x14ac:dyDescent="0.3">
      <c r="A45" s="111"/>
      <c r="B45" s="111"/>
      <c r="C45" s="111"/>
      <c r="D45" s="111"/>
      <c r="E45" s="128"/>
      <c r="F45" s="128"/>
      <c r="G45" s="129"/>
      <c r="H45" s="129"/>
    </row>
    <row r="46" spans="1:8" ht="14.4" x14ac:dyDescent="0.3">
      <c r="A46" s="111"/>
      <c r="B46" s="111"/>
      <c r="C46" s="111"/>
      <c r="D46" s="111"/>
      <c r="E46" s="128"/>
      <c r="F46" s="128"/>
      <c r="G46" s="129"/>
      <c r="H46" s="129"/>
    </row>
    <row r="47" spans="1:8" ht="14.4" x14ac:dyDescent="0.3"/>
    <row r="48" spans="1:8" ht="14.4" x14ac:dyDescent="0.3">
      <c r="A48" s="110"/>
    </row>
    <row r="49" ht="14.4" x14ac:dyDescent="0.3"/>
    <row r="50" ht="14.4" x14ac:dyDescent="0.3"/>
    <row r="51" ht="14.4" x14ac:dyDescent="0.3"/>
    <row r="52" ht="14.4" x14ac:dyDescent="0.3"/>
    <row r="53" ht="14.4" x14ac:dyDescent="0.3"/>
    <row r="54" ht="14.4" x14ac:dyDescent="0.3"/>
    <row r="55" ht="14.4" x14ac:dyDescent="0.3"/>
    <row r="56" ht="14.4" x14ac:dyDescent="0.3"/>
    <row r="57" ht="14.4" x14ac:dyDescent="0.3"/>
    <row r="58" ht="14.4" x14ac:dyDescent="0.3"/>
    <row r="59" ht="14.4" x14ac:dyDescent="0.3"/>
    <row r="60" ht="14.4" x14ac:dyDescent="0.3"/>
    <row r="61" ht="14.4" x14ac:dyDescent="0.3"/>
    <row r="62" ht="14.4" x14ac:dyDescent="0.3"/>
    <row r="63" ht="14.4" x14ac:dyDescent="0.3"/>
    <row r="64" ht="14.4" x14ac:dyDescent="0.3"/>
    <row r="65" ht="14.4" x14ac:dyDescent="0.3"/>
    <row r="66" ht="14.4" x14ac:dyDescent="0.3"/>
    <row r="67" ht="14.4" x14ac:dyDescent="0.3"/>
    <row r="68" ht="14.4" x14ac:dyDescent="0.3"/>
    <row r="69" ht="14.4" x14ac:dyDescent="0.3"/>
    <row r="70" ht="14.4" x14ac:dyDescent="0.3"/>
    <row r="71" ht="14.4" x14ac:dyDescent="0.3"/>
    <row r="72" ht="14.4" x14ac:dyDescent="0.3"/>
    <row r="73" ht="14.4" x14ac:dyDescent="0.3"/>
    <row r="74" ht="14.4" x14ac:dyDescent="0.3"/>
    <row r="75" ht="14.4" x14ac:dyDescent="0.3"/>
    <row r="76" ht="14.4" x14ac:dyDescent="0.3"/>
    <row r="77" ht="14.4" x14ac:dyDescent="0.3"/>
    <row r="78" ht="14.4" x14ac:dyDescent="0.3"/>
    <row r="79" ht="14.4" x14ac:dyDescent="0.3"/>
    <row r="80" ht="14.4" x14ac:dyDescent="0.3"/>
    <row r="81" ht="14.4" x14ac:dyDescent="0.3"/>
    <row r="82" ht="14.4" x14ac:dyDescent="0.3"/>
    <row r="83" ht="14.4" x14ac:dyDescent="0.3"/>
    <row r="84" ht="14.4" x14ac:dyDescent="0.3"/>
    <row r="85" ht="14.4" x14ac:dyDescent="0.3"/>
    <row r="86" ht="14.4" x14ac:dyDescent="0.3"/>
    <row r="87" ht="14.4" x14ac:dyDescent="0.3"/>
    <row r="88" ht="14.4" x14ac:dyDescent="0.3"/>
    <row r="89" ht="14.4" x14ac:dyDescent="0.3"/>
    <row r="90" ht="14.4" x14ac:dyDescent="0.3"/>
    <row r="91" ht="14.4" x14ac:dyDescent="0.3"/>
    <row r="92" ht="14.4" x14ac:dyDescent="0.3"/>
    <row r="93" ht="14.4" x14ac:dyDescent="0.3"/>
    <row r="94" ht="14.4" x14ac:dyDescent="0.3"/>
    <row r="95" ht="14.4" x14ac:dyDescent="0.3"/>
    <row r="96" ht="14.4" x14ac:dyDescent="0.3"/>
    <row r="97" ht="14.4" x14ac:dyDescent="0.3"/>
    <row r="98" ht="14.4" x14ac:dyDescent="0.3"/>
    <row r="99" ht="14.4" x14ac:dyDescent="0.3"/>
    <row r="100" ht="14.4" x14ac:dyDescent="0.3"/>
    <row r="101" ht="14.4" x14ac:dyDescent="0.3"/>
    <row r="102" ht="14.4" x14ac:dyDescent="0.3"/>
    <row r="103" ht="14.4" x14ac:dyDescent="0.3"/>
    <row r="104" ht="14.4" x14ac:dyDescent="0.3"/>
    <row r="105" ht="14.4" x14ac:dyDescent="0.3"/>
    <row r="106" ht="14.4" x14ac:dyDescent="0.3"/>
    <row r="107" ht="14.4" x14ac:dyDescent="0.3"/>
    <row r="108" ht="14.4" x14ac:dyDescent="0.3"/>
    <row r="109" ht="14.4" x14ac:dyDescent="0.3"/>
    <row r="110" ht="14.4" x14ac:dyDescent="0.3"/>
    <row r="111" ht="14.4" x14ac:dyDescent="0.3"/>
    <row r="112" ht="14.4" x14ac:dyDescent="0.3"/>
    <row r="113" ht="14.4" x14ac:dyDescent="0.3"/>
    <row r="114" ht="14.4" x14ac:dyDescent="0.3"/>
    <row r="115" ht="14.4" x14ac:dyDescent="0.3"/>
    <row r="116" ht="14.4" x14ac:dyDescent="0.3"/>
    <row r="117" ht="14.4" x14ac:dyDescent="0.3"/>
    <row r="118" ht="14.4" x14ac:dyDescent="0.3"/>
    <row r="119" ht="14.4" x14ac:dyDescent="0.3"/>
    <row r="120" ht="14.4" x14ac:dyDescent="0.3"/>
    <row r="121" ht="14.4" x14ac:dyDescent="0.3"/>
    <row r="122" ht="14.4" x14ac:dyDescent="0.3"/>
    <row r="123" ht="14.4" x14ac:dyDescent="0.3"/>
    <row r="124" ht="14.4" x14ac:dyDescent="0.3"/>
    <row r="125" ht="14.4" x14ac:dyDescent="0.3"/>
    <row r="126" ht="14.4" x14ac:dyDescent="0.3"/>
    <row r="127" ht="14.4" x14ac:dyDescent="0.3"/>
    <row r="128" ht="14.4" x14ac:dyDescent="0.3"/>
    <row r="129" ht="14.4" x14ac:dyDescent="0.3"/>
    <row r="130" ht="14.4" x14ac:dyDescent="0.3"/>
    <row r="131" ht="14.4" x14ac:dyDescent="0.3"/>
    <row r="132" ht="14.4" x14ac:dyDescent="0.3"/>
    <row r="133" ht="14.4" x14ac:dyDescent="0.3"/>
    <row r="134" ht="14.4" x14ac:dyDescent="0.3"/>
    <row r="135" ht="14.4" x14ac:dyDescent="0.3"/>
    <row r="136" ht="14.4" x14ac:dyDescent="0.3"/>
    <row r="137" ht="14.4" x14ac:dyDescent="0.3"/>
    <row r="138" ht="14.4" x14ac:dyDescent="0.3"/>
    <row r="139" ht="14.4" x14ac:dyDescent="0.3"/>
    <row r="140" ht="14.4" x14ac:dyDescent="0.3"/>
    <row r="141" ht="14.4" x14ac:dyDescent="0.3"/>
    <row r="142" ht="14.4" x14ac:dyDescent="0.3"/>
    <row r="143" ht="14.4" x14ac:dyDescent="0.3"/>
    <row r="144" ht="14.4" x14ac:dyDescent="0.3"/>
    <row r="145" ht="14.4" x14ac:dyDescent="0.3"/>
    <row r="146" ht="14.4" x14ac:dyDescent="0.3"/>
    <row r="147" ht="14.4" x14ac:dyDescent="0.3"/>
    <row r="148" ht="14.4" x14ac:dyDescent="0.3"/>
    <row r="149" ht="14.4" x14ac:dyDescent="0.3"/>
    <row r="150" ht="14.4" x14ac:dyDescent="0.3"/>
    <row r="151" ht="14.4" x14ac:dyDescent="0.3"/>
    <row r="152" ht="14.4" x14ac:dyDescent="0.3"/>
    <row r="153" ht="14.4" x14ac:dyDescent="0.3"/>
    <row r="154" ht="14.4" x14ac:dyDescent="0.3"/>
    <row r="155" ht="14.4" x14ac:dyDescent="0.3"/>
    <row r="156" ht="14.4" x14ac:dyDescent="0.3"/>
    <row r="157" ht="14.4" x14ac:dyDescent="0.3"/>
    <row r="158" ht="14.4" x14ac:dyDescent="0.3"/>
    <row r="159" ht="14.4" x14ac:dyDescent="0.3"/>
    <row r="160" ht="14.4" x14ac:dyDescent="0.3"/>
    <row r="161" ht="14.4" x14ac:dyDescent="0.3"/>
    <row r="162" ht="14.4" x14ac:dyDescent="0.3"/>
    <row r="163" ht="14.4" x14ac:dyDescent="0.3"/>
    <row r="164" ht="14.4" x14ac:dyDescent="0.3"/>
    <row r="165" ht="14.4" x14ac:dyDescent="0.3"/>
    <row r="166" ht="14.4" x14ac:dyDescent="0.3"/>
    <row r="167" ht="14.4" x14ac:dyDescent="0.3"/>
    <row r="168" ht="14.4" x14ac:dyDescent="0.3"/>
    <row r="169" ht="14.4" x14ac:dyDescent="0.3"/>
    <row r="170" ht="14.4" x14ac:dyDescent="0.3"/>
    <row r="171" ht="14.4" x14ac:dyDescent="0.3"/>
    <row r="172" ht="14.4" x14ac:dyDescent="0.3"/>
    <row r="173" ht="14.4" x14ac:dyDescent="0.3"/>
    <row r="174" ht="14.4" x14ac:dyDescent="0.3"/>
    <row r="175" ht="14.4" x14ac:dyDescent="0.3"/>
    <row r="176" ht="14.4" x14ac:dyDescent="0.3"/>
    <row r="177" ht="14.4" x14ac:dyDescent="0.3"/>
    <row r="178" ht="14.4" x14ac:dyDescent="0.3"/>
    <row r="179" ht="14.4" x14ac:dyDescent="0.3"/>
    <row r="180" ht="14.4" x14ac:dyDescent="0.3"/>
    <row r="181" ht="14.4" x14ac:dyDescent="0.3"/>
    <row r="182" ht="14.4" x14ac:dyDescent="0.3"/>
    <row r="183" ht="14.4" x14ac:dyDescent="0.3"/>
    <row r="184" ht="14.4" x14ac:dyDescent="0.3"/>
    <row r="185" ht="14.4" x14ac:dyDescent="0.3"/>
    <row r="186" ht="14.4" x14ac:dyDescent="0.3"/>
    <row r="187" ht="14.4" x14ac:dyDescent="0.3"/>
    <row r="188" ht="14.4" x14ac:dyDescent="0.3"/>
    <row r="189" ht="14.4" x14ac:dyDescent="0.3"/>
    <row r="190" ht="14.4" x14ac:dyDescent="0.3"/>
    <row r="191" ht="14.4" x14ac:dyDescent="0.3"/>
    <row r="192" ht="14.4" x14ac:dyDescent="0.3"/>
    <row r="193" ht="14.4" x14ac:dyDescent="0.3"/>
    <row r="194" ht="14.4" x14ac:dyDescent="0.3"/>
    <row r="195" ht="14.4" x14ac:dyDescent="0.3"/>
    <row r="196" ht="14.4" x14ac:dyDescent="0.3"/>
    <row r="197" ht="14.4" x14ac:dyDescent="0.3"/>
    <row r="198" ht="14.4" x14ac:dyDescent="0.3"/>
    <row r="199" ht="14.4" x14ac:dyDescent="0.3"/>
    <row r="200" ht="14.4" x14ac:dyDescent="0.3"/>
    <row r="201" ht="14.4" x14ac:dyDescent="0.3"/>
    <row r="202" ht="14.4" x14ac:dyDescent="0.3"/>
    <row r="203" ht="14.4" x14ac:dyDescent="0.3"/>
    <row r="204" ht="14.4" x14ac:dyDescent="0.3"/>
    <row r="205" ht="14.4" x14ac:dyDescent="0.3"/>
    <row r="206" ht="14.4" x14ac:dyDescent="0.3"/>
    <row r="207" ht="14.4" x14ac:dyDescent="0.3"/>
    <row r="208" ht="14.4" x14ac:dyDescent="0.3"/>
    <row r="209" ht="14.4" x14ac:dyDescent="0.3"/>
    <row r="210" ht="14.4" x14ac:dyDescent="0.3"/>
    <row r="211" ht="14.4" x14ac:dyDescent="0.3"/>
    <row r="212" ht="14.4" x14ac:dyDescent="0.3"/>
    <row r="213" ht="14.4" x14ac:dyDescent="0.3"/>
    <row r="214" ht="14.4" x14ac:dyDescent="0.3"/>
    <row r="215" ht="14.4" x14ac:dyDescent="0.3"/>
    <row r="216" ht="14.4" x14ac:dyDescent="0.3"/>
    <row r="217" ht="14.4" x14ac:dyDescent="0.3"/>
    <row r="218" ht="14.4" x14ac:dyDescent="0.3"/>
    <row r="219" ht="14.4" x14ac:dyDescent="0.3"/>
    <row r="220" ht="14.4" x14ac:dyDescent="0.3"/>
    <row r="221" ht="14.4" x14ac:dyDescent="0.3"/>
    <row r="222" ht="14.4" x14ac:dyDescent="0.3"/>
    <row r="223" ht="14.4" x14ac:dyDescent="0.3"/>
    <row r="224" ht="14.4" x14ac:dyDescent="0.3"/>
    <row r="225" ht="14.4" x14ac:dyDescent="0.3"/>
    <row r="226" ht="14.4" x14ac:dyDescent="0.3"/>
    <row r="227" ht="14.4" x14ac:dyDescent="0.3"/>
    <row r="228" ht="14.4" x14ac:dyDescent="0.3"/>
    <row r="229" ht="14.4" x14ac:dyDescent="0.3"/>
    <row r="230" ht="14.4" x14ac:dyDescent="0.3"/>
    <row r="231" ht="14.4" x14ac:dyDescent="0.3"/>
    <row r="232" ht="14.4" x14ac:dyDescent="0.3"/>
    <row r="233" ht="14.4" x14ac:dyDescent="0.3"/>
    <row r="234" ht="14.4" x14ac:dyDescent="0.3"/>
    <row r="235" ht="14.4" x14ac:dyDescent="0.3"/>
    <row r="236" ht="14.4" x14ac:dyDescent="0.3"/>
    <row r="237" ht="14.4" x14ac:dyDescent="0.3"/>
    <row r="238" ht="14.4" x14ac:dyDescent="0.3"/>
    <row r="239" ht="14.4" x14ac:dyDescent="0.3"/>
    <row r="240" ht="14.4" x14ac:dyDescent="0.3"/>
    <row r="241" ht="14.4" x14ac:dyDescent="0.3"/>
    <row r="242" ht="14.4" x14ac:dyDescent="0.3"/>
    <row r="243" ht="14.4" x14ac:dyDescent="0.3"/>
    <row r="244" ht="14.4" x14ac:dyDescent="0.3"/>
    <row r="245" ht="14.4" x14ac:dyDescent="0.3"/>
    <row r="246" ht="14.4" x14ac:dyDescent="0.3"/>
    <row r="247" ht="14.4" x14ac:dyDescent="0.3"/>
    <row r="248" ht="14.4" x14ac:dyDescent="0.3"/>
    <row r="249" ht="14.4" x14ac:dyDescent="0.3"/>
    <row r="250" ht="14.4" x14ac:dyDescent="0.3"/>
    <row r="251" ht="14.4" x14ac:dyDescent="0.3"/>
    <row r="252" ht="14.4" x14ac:dyDescent="0.3"/>
    <row r="253" ht="14.4" x14ac:dyDescent="0.3"/>
    <row r="254" ht="14.4" x14ac:dyDescent="0.3"/>
    <row r="255" ht="14.4" x14ac:dyDescent="0.3"/>
    <row r="256" ht="14.4" x14ac:dyDescent="0.3"/>
    <row r="257" ht="14.4" x14ac:dyDescent="0.3"/>
    <row r="258" ht="14.4" x14ac:dyDescent="0.3"/>
    <row r="259" ht="14.4" x14ac:dyDescent="0.3"/>
    <row r="260" ht="14.4" x14ac:dyDescent="0.3"/>
    <row r="261" ht="14.4" x14ac:dyDescent="0.3"/>
    <row r="262" ht="14.4" x14ac:dyDescent="0.3"/>
    <row r="263" ht="14.4" x14ac:dyDescent="0.3"/>
    <row r="264" ht="14.4" x14ac:dyDescent="0.3"/>
    <row r="265" ht="14.4" x14ac:dyDescent="0.3"/>
    <row r="266" ht="14.4" x14ac:dyDescent="0.3"/>
    <row r="267" ht="14.4" x14ac:dyDescent="0.3"/>
    <row r="268" ht="14.4" x14ac:dyDescent="0.3"/>
    <row r="269" ht="14.4" x14ac:dyDescent="0.3"/>
    <row r="270" ht="14.4" x14ac:dyDescent="0.3"/>
    <row r="271" ht="14.4" x14ac:dyDescent="0.3"/>
    <row r="272" ht="14.4" x14ac:dyDescent="0.3"/>
    <row r="273" ht="14.4" x14ac:dyDescent="0.3"/>
    <row r="274" ht="14.4" x14ac:dyDescent="0.3"/>
    <row r="275" ht="14.4" x14ac:dyDescent="0.3"/>
    <row r="276" ht="14.4" x14ac:dyDescent="0.3"/>
    <row r="277" ht="14.4" x14ac:dyDescent="0.3"/>
    <row r="278" ht="14.4" x14ac:dyDescent="0.3"/>
    <row r="279" ht="14.4" x14ac:dyDescent="0.3"/>
    <row r="280" ht="14.4" x14ac:dyDescent="0.3"/>
    <row r="281" ht="14.4" x14ac:dyDescent="0.3"/>
    <row r="282" ht="14.4" x14ac:dyDescent="0.3"/>
    <row r="283" ht="14.4" x14ac:dyDescent="0.3"/>
    <row r="284" ht="14.4" x14ac:dyDescent="0.3"/>
    <row r="285" ht="14.4" x14ac:dyDescent="0.3"/>
    <row r="286" ht="14.4" x14ac:dyDescent="0.3"/>
    <row r="287" ht="14.4" x14ac:dyDescent="0.3"/>
    <row r="288" ht="14.4" x14ac:dyDescent="0.3"/>
    <row r="289" ht="14.4" x14ac:dyDescent="0.3"/>
    <row r="290" ht="14.4" x14ac:dyDescent="0.3"/>
    <row r="291" ht="14.4" x14ac:dyDescent="0.3"/>
    <row r="292" ht="14.4" x14ac:dyDescent="0.3"/>
    <row r="293" ht="14.4" x14ac:dyDescent="0.3"/>
    <row r="294" ht="14.4" x14ac:dyDescent="0.3"/>
    <row r="295" ht="14.4" x14ac:dyDescent="0.3"/>
    <row r="296" ht="14.4" x14ac:dyDescent="0.3"/>
    <row r="297" ht="14.4" x14ac:dyDescent="0.3"/>
    <row r="298" ht="14.4" x14ac:dyDescent="0.3"/>
    <row r="299" ht="14.4" x14ac:dyDescent="0.3"/>
    <row r="300" ht="14.4" x14ac:dyDescent="0.3"/>
    <row r="301" ht="14.4" x14ac:dyDescent="0.3"/>
    <row r="302" ht="14.4" x14ac:dyDescent="0.3"/>
    <row r="303" ht="14.4" x14ac:dyDescent="0.3"/>
    <row r="304" ht="14.4" x14ac:dyDescent="0.3"/>
    <row r="305" ht="14.4" x14ac:dyDescent="0.3"/>
    <row r="306" ht="14.4" x14ac:dyDescent="0.3"/>
    <row r="307" ht="14.4" x14ac:dyDescent="0.3"/>
    <row r="308" ht="14.4" x14ac:dyDescent="0.3"/>
    <row r="309" ht="14.4" x14ac:dyDescent="0.3"/>
    <row r="310" ht="14.4" x14ac:dyDescent="0.3"/>
    <row r="311" ht="14.4" x14ac:dyDescent="0.3"/>
    <row r="312" ht="14.4" x14ac:dyDescent="0.3"/>
    <row r="313" ht="14.4" x14ac:dyDescent="0.3"/>
    <row r="314" ht="14.4" x14ac:dyDescent="0.3"/>
    <row r="315" ht="14.4" x14ac:dyDescent="0.3"/>
    <row r="316" ht="14.4" x14ac:dyDescent="0.3"/>
    <row r="317" ht="14.4" x14ac:dyDescent="0.3"/>
    <row r="318" ht="14.4" x14ac:dyDescent="0.3"/>
    <row r="319" ht="14.4" x14ac:dyDescent="0.3"/>
    <row r="320" ht="14.4" x14ac:dyDescent="0.3"/>
    <row r="321" ht="14.4" x14ac:dyDescent="0.3"/>
    <row r="322" ht="14.4" x14ac:dyDescent="0.3"/>
    <row r="323" ht="14.4" x14ac:dyDescent="0.3"/>
    <row r="324" ht="14.4" x14ac:dyDescent="0.3"/>
    <row r="325" ht="14.4" x14ac:dyDescent="0.3"/>
    <row r="326" ht="14.4" x14ac:dyDescent="0.3"/>
    <row r="327" ht="14.4" x14ac:dyDescent="0.3"/>
    <row r="328" ht="14.4" x14ac:dyDescent="0.3"/>
    <row r="329" ht="14.4" x14ac:dyDescent="0.3"/>
    <row r="330" ht="14.4" x14ac:dyDescent="0.3"/>
    <row r="331" ht="14.4" x14ac:dyDescent="0.3"/>
    <row r="332" ht="14.4" x14ac:dyDescent="0.3"/>
    <row r="333" ht="14.4" x14ac:dyDescent="0.3"/>
    <row r="334" ht="14.4" x14ac:dyDescent="0.3"/>
    <row r="335" ht="14.4" x14ac:dyDescent="0.3"/>
    <row r="336" ht="14.4" x14ac:dyDescent="0.3"/>
    <row r="337" ht="14.4" x14ac:dyDescent="0.3"/>
    <row r="338" ht="14.4" x14ac:dyDescent="0.3"/>
    <row r="339" ht="14.4" x14ac:dyDescent="0.3"/>
    <row r="340" ht="14.4" x14ac:dyDescent="0.3"/>
    <row r="341" ht="14.4" x14ac:dyDescent="0.3"/>
    <row r="342" ht="14.4" x14ac:dyDescent="0.3"/>
    <row r="343" ht="14.4" x14ac:dyDescent="0.3"/>
    <row r="344" ht="14.4" x14ac:dyDescent="0.3"/>
    <row r="345" ht="14.4" x14ac:dyDescent="0.3"/>
    <row r="346" ht="14.4" x14ac:dyDescent="0.3"/>
    <row r="347" ht="14.4" x14ac:dyDescent="0.3"/>
    <row r="348" ht="14.4" x14ac:dyDescent="0.3"/>
    <row r="349" ht="14.4" x14ac:dyDescent="0.3"/>
    <row r="350" ht="14.4" x14ac:dyDescent="0.3"/>
    <row r="351" ht="14.4" x14ac:dyDescent="0.3"/>
    <row r="352" ht="14.4" x14ac:dyDescent="0.3"/>
    <row r="353" ht="14.4" x14ac:dyDescent="0.3"/>
    <row r="354" ht="14.4" x14ac:dyDescent="0.3"/>
    <row r="355" ht="14.4" x14ac:dyDescent="0.3"/>
    <row r="356" ht="14.4" x14ac:dyDescent="0.3"/>
    <row r="357" ht="14.4" x14ac:dyDescent="0.3"/>
    <row r="358" ht="14.4" x14ac:dyDescent="0.3"/>
    <row r="359" ht="14.4" x14ac:dyDescent="0.3"/>
    <row r="360" ht="14.4" x14ac:dyDescent="0.3"/>
    <row r="361" ht="14.4" x14ac:dyDescent="0.3"/>
    <row r="362" ht="14.4" x14ac:dyDescent="0.3"/>
    <row r="363" ht="14.4" x14ac:dyDescent="0.3"/>
    <row r="364" ht="14.4" x14ac:dyDescent="0.3"/>
    <row r="365" ht="14.4" x14ac:dyDescent="0.3"/>
    <row r="366" ht="14.4" x14ac:dyDescent="0.3"/>
    <row r="367" ht="14.4" x14ac:dyDescent="0.3"/>
    <row r="368" ht="14.4" x14ac:dyDescent="0.3"/>
    <row r="369" ht="14.4" x14ac:dyDescent="0.3"/>
    <row r="370" ht="14.4" x14ac:dyDescent="0.3"/>
    <row r="371" ht="14.4" x14ac:dyDescent="0.3"/>
    <row r="372" ht="14.4" x14ac:dyDescent="0.3"/>
    <row r="373" ht="14.4" x14ac:dyDescent="0.3"/>
    <row r="374" ht="14.4" x14ac:dyDescent="0.3"/>
    <row r="375" ht="14.4" x14ac:dyDescent="0.3"/>
    <row r="376" ht="14.4" x14ac:dyDescent="0.3"/>
    <row r="377" ht="14.4" x14ac:dyDescent="0.3"/>
    <row r="378" ht="14.4" x14ac:dyDescent="0.3"/>
    <row r="379" ht="14.4" x14ac:dyDescent="0.3"/>
    <row r="381" ht="14.4" x14ac:dyDescent="0.3"/>
  </sheetData>
  <mergeCells count="3">
    <mergeCell ref="A1:H1"/>
    <mergeCell ref="A2:H2"/>
    <mergeCell ref="A3:H3"/>
  </mergeCells>
  <hyperlinks>
    <hyperlink ref="R1" location="'Table of Contents'!A1" display="Return to Table of Contents" xr:uid="{1ADC78F6-252F-462C-A085-90C46335EC65}"/>
  </hyperlinks>
  <printOptions horizontalCentered="1"/>
  <pageMargins left="0.05" right="0.05" top="0.5" bottom="0.5" header="0" footer="0"/>
  <pageSetup orientation="landscape" horizontalDpi="300" verticalDpi="30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AED1F-F716-4347-876E-299955982B21}">
  <sheetPr>
    <pageSetUpPr fitToPage="1"/>
  </sheetPr>
  <dimension ref="A1:R381"/>
  <sheetViews>
    <sheetView zoomScaleNormal="100" workbookViewId="0">
      <pane ySplit="5" topLeftCell="A23" activePane="bottomLeft" state="frozen"/>
      <selection pane="bottomLeft"/>
    </sheetView>
  </sheetViews>
  <sheetFormatPr defaultRowHeight="12" customHeight="1" x14ac:dyDescent="0.3"/>
  <cols>
    <col min="1" max="1" width="35" style="6" bestFit="1" customWidth="1"/>
    <col min="2" max="2" width="14" style="6" bestFit="1" customWidth="1"/>
    <col min="3" max="3" width="22.21875" style="6" bestFit="1" customWidth="1"/>
    <col min="4" max="4" width="21.88671875" style="6" bestFit="1" customWidth="1"/>
    <col min="5" max="5" width="10.6640625" style="6" bestFit="1" customWidth="1"/>
    <col min="6" max="6" width="11.109375" style="6" bestFit="1" customWidth="1"/>
    <col min="7" max="8" width="8.21875" style="6" bestFit="1" customWidth="1"/>
  </cols>
  <sheetData>
    <row r="1" spans="1:18" ht="14.4" customHeight="1" x14ac:dyDescent="0.3">
      <c r="A1" s="160" t="s">
        <v>0</v>
      </c>
      <c r="B1" s="160"/>
      <c r="C1" s="160"/>
      <c r="D1" s="160"/>
      <c r="E1" s="160"/>
      <c r="F1" s="160"/>
      <c r="G1" s="160"/>
      <c r="H1" s="160"/>
      <c r="R1" s="130" t="s">
        <v>183</v>
      </c>
    </row>
    <row r="2" spans="1:18" ht="14.4" x14ac:dyDescent="0.3">
      <c r="A2" s="160" t="s">
        <v>1</v>
      </c>
      <c r="B2" s="160"/>
      <c r="C2" s="160"/>
      <c r="D2" s="160"/>
      <c r="E2" s="160"/>
      <c r="F2" s="160"/>
      <c r="G2" s="160"/>
      <c r="H2" s="160"/>
    </row>
    <row r="3" spans="1:18" ht="14.4" x14ac:dyDescent="0.3">
      <c r="A3" s="160" t="s">
        <v>182</v>
      </c>
      <c r="B3" s="160"/>
      <c r="C3" s="160"/>
      <c r="D3" s="160"/>
      <c r="E3" s="160"/>
      <c r="F3" s="160"/>
      <c r="G3" s="160"/>
      <c r="H3" s="160"/>
    </row>
    <row r="4" spans="1:18" ht="15" thickBot="1" x14ac:dyDescent="0.35">
      <c r="A4" s="7"/>
    </row>
    <row r="5" spans="1:18" ht="53.4" x14ac:dyDescent="0.3">
      <c r="A5" s="118" t="s">
        <v>152</v>
      </c>
      <c r="B5" s="119" t="s">
        <v>153</v>
      </c>
      <c r="C5" s="119" t="s">
        <v>154</v>
      </c>
      <c r="D5" s="119" t="s">
        <v>155</v>
      </c>
      <c r="E5" s="119" t="s">
        <v>9</v>
      </c>
      <c r="F5" s="119" t="s">
        <v>156</v>
      </c>
      <c r="G5" s="119" t="s">
        <v>157</v>
      </c>
      <c r="H5" s="120" t="s">
        <v>158</v>
      </c>
    </row>
    <row r="6" spans="1:18" ht="14.4" x14ac:dyDescent="0.3">
      <c r="A6" s="121" t="s">
        <v>34</v>
      </c>
      <c r="B6" s="113" t="s">
        <v>15</v>
      </c>
      <c r="C6" s="113" t="s">
        <v>16</v>
      </c>
      <c r="D6" s="113" t="s">
        <v>24</v>
      </c>
      <c r="E6" s="114">
        <v>1024</v>
      </c>
      <c r="F6" s="114">
        <v>3050</v>
      </c>
      <c r="G6" s="115">
        <v>1.9948069999999999E-3</v>
      </c>
      <c r="H6" s="122">
        <v>1.6954396E-3</v>
      </c>
    </row>
    <row r="7" spans="1:18" ht="14.4" x14ac:dyDescent="0.3">
      <c r="A7" s="121" t="s">
        <v>135</v>
      </c>
      <c r="B7" s="113" t="s">
        <v>135</v>
      </c>
      <c r="C7" s="113" t="s">
        <v>135</v>
      </c>
      <c r="D7" s="113" t="s">
        <v>35</v>
      </c>
      <c r="E7" s="114">
        <v>315</v>
      </c>
      <c r="F7" s="114">
        <v>945</v>
      </c>
      <c r="G7" s="115">
        <v>6.180631E-4</v>
      </c>
      <c r="H7" s="122">
        <v>5.2530830000000004E-4</v>
      </c>
    </row>
    <row r="8" spans="1:18" ht="14.4" x14ac:dyDescent="0.3">
      <c r="A8" s="121" t="s">
        <v>135</v>
      </c>
      <c r="B8" s="113" t="s">
        <v>135</v>
      </c>
      <c r="C8" s="113" t="s">
        <v>135</v>
      </c>
      <c r="D8" s="113" t="s">
        <v>31</v>
      </c>
      <c r="E8" s="114">
        <v>348</v>
      </c>
      <c r="F8" s="114">
        <v>1075</v>
      </c>
      <c r="G8" s="115">
        <v>7.0308770000000005E-4</v>
      </c>
      <c r="H8" s="122">
        <v>5.9757300000000001E-4</v>
      </c>
    </row>
    <row r="9" spans="1:18" ht="14.4" x14ac:dyDescent="0.3">
      <c r="A9" s="121" t="s">
        <v>135</v>
      </c>
      <c r="B9" s="113" t="s">
        <v>135</v>
      </c>
      <c r="C9" s="113" t="s">
        <v>135</v>
      </c>
      <c r="D9" s="113" t="s">
        <v>27</v>
      </c>
      <c r="E9" s="114">
        <v>2146</v>
      </c>
      <c r="F9" s="114">
        <v>6522</v>
      </c>
      <c r="G9" s="115">
        <v>4.2656166999999997E-3</v>
      </c>
      <c r="H9" s="122">
        <v>3.6254613000000001E-3</v>
      </c>
    </row>
    <row r="10" spans="1:18" ht="14.4" x14ac:dyDescent="0.3">
      <c r="A10" s="121" t="s">
        <v>135</v>
      </c>
      <c r="B10" s="113" t="s">
        <v>135</v>
      </c>
      <c r="C10" s="113" t="s">
        <v>135</v>
      </c>
      <c r="D10" s="113" t="s">
        <v>28</v>
      </c>
      <c r="E10" s="114">
        <v>6</v>
      </c>
      <c r="F10" s="114">
        <v>18</v>
      </c>
      <c r="G10" s="115">
        <v>1.17726E-5</v>
      </c>
      <c r="H10" s="122">
        <v>1.00059E-5</v>
      </c>
    </row>
    <row r="11" spans="1:18" ht="14.4" x14ac:dyDescent="0.3">
      <c r="A11" s="121" t="s">
        <v>135</v>
      </c>
      <c r="B11" s="113" t="s">
        <v>135</v>
      </c>
      <c r="C11" s="113" t="s">
        <v>135</v>
      </c>
      <c r="D11" s="113" t="s">
        <v>19</v>
      </c>
      <c r="E11" s="114">
        <v>86</v>
      </c>
      <c r="F11" s="114">
        <v>326</v>
      </c>
      <c r="G11" s="115">
        <v>2.132154E-4</v>
      </c>
      <c r="H11" s="122">
        <v>1.8121749999999999E-4</v>
      </c>
    </row>
    <row r="12" spans="1:18" ht="14.4" x14ac:dyDescent="0.3">
      <c r="A12" s="121" t="s">
        <v>135</v>
      </c>
      <c r="B12" s="113" t="s">
        <v>135</v>
      </c>
      <c r="C12" s="113" t="s">
        <v>135</v>
      </c>
      <c r="D12" s="113" t="s">
        <v>29</v>
      </c>
      <c r="E12" s="114">
        <v>84</v>
      </c>
      <c r="F12" s="114">
        <v>219</v>
      </c>
      <c r="G12" s="115">
        <v>1.4323370000000001E-4</v>
      </c>
      <c r="H12" s="122">
        <v>1.217381E-4</v>
      </c>
    </row>
    <row r="13" spans="1:18" ht="14.4" x14ac:dyDescent="0.3">
      <c r="A13" s="121" t="s">
        <v>135</v>
      </c>
      <c r="B13" s="113" t="s">
        <v>135</v>
      </c>
      <c r="C13" s="113" t="s">
        <v>135</v>
      </c>
      <c r="D13" s="113" t="s">
        <v>160</v>
      </c>
      <c r="E13" s="114">
        <v>46</v>
      </c>
      <c r="F13" s="114">
        <v>138</v>
      </c>
      <c r="G13" s="115">
        <v>9.02568E-5</v>
      </c>
      <c r="H13" s="122">
        <v>7.6711699999999999E-5</v>
      </c>
    </row>
    <row r="14" spans="1:18" ht="14.4" x14ac:dyDescent="0.3">
      <c r="A14" s="121" t="s">
        <v>135</v>
      </c>
      <c r="B14" s="113" t="s">
        <v>135</v>
      </c>
      <c r="C14" s="113" t="s">
        <v>46</v>
      </c>
      <c r="D14" s="113" t="s">
        <v>22</v>
      </c>
      <c r="E14" s="114">
        <v>154987</v>
      </c>
      <c r="F14" s="114">
        <v>460153.5</v>
      </c>
      <c r="G14" s="115">
        <v>0.30095652630000003</v>
      </c>
      <c r="H14" s="122">
        <v>0.25579096839999999</v>
      </c>
    </row>
    <row r="15" spans="1:18" ht="14.4" x14ac:dyDescent="0.3">
      <c r="A15" s="121" t="s">
        <v>135</v>
      </c>
      <c r="B15" s="113" t="s">
        <v>135</v>
      </c>
      <c r="C15" s="113" t="s">
        <v>135</v>
      </c>
      <c r="D15" s="113" t="s">
        <v>24</v>
      </c>
      <c r="E15" s="114">
        <v>403</v>
      </c>
      <c r="F15" s="114">
        <v>1225</v>
      </c>
      <c r="G15" s="115">
        <v>8.0119299999999996E-4</v>
      </c>
      <c r="H15" s="122">
        <v>6.8095519999999997E-4</v>
      </c>
    </row>
    <row r="16" spans="1:18" ht="14.4" x14ac:dyDescent="0.3">
      <c r="A16" s="121" t="s">
        <v>135</v>
      </c>
      <c r="B16" s="113" t="s">
        <v>135</v>
      </c>
      <c r="C16" s="113" t="s">
        <v>135</v>
      </c>
      <c r="D16" s="113" t="s">
        <v>35</v>
      </c>
      <c r="E16" s="114">
        <v>34</v>
      </c>
      <c r="F16" s="114">
        <v>165</v>
      </c>
      <c r="G16" s="115">
        <v>1.079158E-4</v>
      </c>
      <c r="H16" s="122">
        <v>9.1720500000000004E-5</v>
      </c>
    </row>
    <row r="17" spans="1:8" ht="14.4" x14ac:dyDescent="0.3">
      <c r="A17" s="121" t="s">
        <v>135</v>
      </c>
      <c r="B17" s="113" t="s">
        <v>135</v>
      </c>
      <c r="C17" s="113" t="s">
        <v>135</v>
      </c>
      <c r="D17" s="113" t="s">
        <v>31</v>
      </c>
      <c r="E17" s="114">
        <v>3</v>
      </c>
      <c r="F17" s="114">
        <v>9</v>
      </c>
      <c r="G17" s="115">
        <v>5.8863155999999997E-6</v>
      </c>
      <c r="H17" s="122">
        <v>5.0029363999999999E-6</v>
      </c>
    </row>
    <row r="18" spans="1:8" ht="14.4" x14ac:dyDescent="0.3">
      <c r="A18" s="121" t="s">
        <v>135</v>
      </c>
      <c r="B18" s="113" t="s">
        <v>135</v>
      </c>
      <c r="C18" s="113" t="s">
        <v>135</v>
      </c>
      <c r="D18" s="113" t="s">
        <v>27</v>
      </c>
      <c r="E18" s="114">
        <v>333</v>
      </c>
      <c r="F18" s="114">
        <v>985</v>
      </c>
      <c r="G18" s="115">
        <v>6.4422450000000005E-4</v>
      </c>
      <c r="H18" s="122">
        <v>5.4754360000000004E-4</v>
      </c>
    </row>
    <row r="19" spans="1:8" ht="14.4" x14ac:dyDescent="0.3">
      <c r="A19" s="121" t="s">
        <v>135</v>
      </c>
      <c r="B19" s="113" t="s">
        <v>135</v>
      </c>
      <c r="C19" s="113" t="s">
        <v>135</v>
      </c>
      <c r="D19" s="113" t="s">
        <v>19</v>
      </c>
      <c r="E19" s="114">
        <v>322085</v>
      </c>
      <c r="F19" s="114">
        <v>956987</v>
      </c>
      <c r="G19" s="115">
        <v>0.62590305889999998</v>
      </c>
      <c r="H19" s="122">
        <v>0.53197168230000003</v>
      </c>
    </row>
    <row r="20" spans="1:8" ht="14.4" x14ac:dyDescent="0.3">
      <c r="A20" s="121" t="s">
        <v>135</v>
      </c>
      <c r="B20" s="113" t="s">
        <v>135</v>
      </c>
      <c r="C20" s="113" t="s">
        <v>45</v>
      </c>
      <c r="D20" s="113" t="s">
        <v>22</v>
      </c>
      <c r="E20" s="114">
        <v>13198</v>
      </c>
      <c r="F20" s="114">
        <v>37302.5</v>
      </c>
      <c r="G20" s="115">
        <v>2.4397143199999999E-2</v>
      </c>
      <c r="H20" s="122">
        <v>2.07357819E-2</v>
      </c>
    </row>
    <row r="21" spans="1:8" ht="14.4" x14ac:dyDescent="0.3">
      <c r="A21" s="121" t="s">
        <v>135</v>
      </c>
      <c r="B21" s="113" t="s">
        <v>135</v>
      </c>
      <c r="C21" s="113" t="s">
        <v>135</v>
      </c>
      <c r="D21" s="113" t="s">
        <v>24</v>
      </c>
      <c r="E21" s="114">
        <v>858</v>
      </c>
      <c r="F21" s="114">
        <v>1956</v>
      </c>
      <c r="G21" s="115">
        <v>1.2792926E-3</v>
      </c>
      <c r="H21" s="122">
        <v>1.0873049E-3</v>
      </c>
    </row>
    <row r="22" spans="1:8" ht="14.4" x14ac:dyDescent="0.3">
      <c r="A22" s="121" t="s">
        <v>135</v>
      </c>
      <c r="B22" s="113" t="s">
        <v>135</v>
      </c>
      <c r="C22" s="113" t="s">
        <v>135</v>
      </c>
      <c r="D22" s="113" t="s">
        <v>35</v>
      </c>
      <c r="E22" s="114">
        <v>64</v>
      </c>
      <c r="F22" s="114">
        <v>172</v>
      </c>
      <c r="G22" s="115">
        <v>1.12494E-4</v>
      </c>
      <c r="H22" s="122">
        <v>9.5611699999999998E-5</v>
      </c>
    </row>
    <row r="23" spans="1:8" ht="14.4" x14ac:dyDescent="0.3">
      <c r="A23" s="121" t="s">
        <v>135</v>
      </c>
      <c r="B23" s="113" t="s">
        <v>135</v>
      </c>
      <c r="C23" s="113" t="s">
        <v>135</v>
      </c>
      <c r="D23" s="113" t="s">
        <v>27</v>
      </c>
      <c r="E23" s="114">
        <v>664</v>
      </c>
      <c r="F23" s="114">
        <v>1986</v>
      </c>
      <c r="G23" s="115">
        <v>1.2989136000000001E-3</v>
      </c>
      <c r="H23" s="122">
        <v>1.1039813000000001E-3</v>
      </c>
    </row>
    <row r="24" spans="1:8" ht="14.4" x14ac:dyDescent="0.3">
      <c r="A24" s="121" t="s">
        <v>135</v>
      </c>
      <c r="B24" s="113" t="s">
        <v>135</v>
      </c>
      <c r="C24" s="113" t="s">
        <v>135</v>
      </c>
      <c r="D24" s="113" t="s">
        <v>19</v>
      </c>
      <c r="E24" s="114">
        <v>3506</v>
      </c>
      <c r="F24" s="114">
        <v>10332</v>
      </c>
      <c r="G24" s="115">
        <v>6.7574903000000002E-3</v>
      </c>
      <c r="H24" s="122">
        <v>5.7433709999999997E-3</v>
      </c>
    </row>
    <row r="25" spans="1:8" ht="14.4" x14ac:dyDescent="0.3">
      <c r="A25" s="121" t="s">
        <v>135</v>
      </c>
      <c r="B25" s="113" t="s">
        <v>135</v>
      </c>
      <c r="C25" s="113" t="s">
        <v>135</v>
      </c>
      <c r="D25" s="113" t="s">
        <v>29</v>
      </c>
      <c r="E25" s="114">
        <v>22</v>
      </c>
      <c r="F25" s="114">
        <v>66</v>
      </c>
      <c r="G25" s="115">
        <v>4.31663E-5</v>
      </c>
      <c r="H25" s="122">
        <v>3.6688199999999999E-5</v>
      </c>
    </row>
    <row r="26" spans="1:8" ht="14.4" x14ac:dyDescent="0.3">
      <c r="A26" s="121" t="s">
        <v>135</v>
      </c>
      <c r="B26" s="113" t="s">
        <v>135</v>
      </c>
      <c r="C26" s="113" t="s">
        <v>32</v>
      </c>
      <c r="D26" s="113" t="s">
        <v>22</v>
      </c>
      <c r="E26" s="114">
        <v>627</v>
      </c>
      <c r="F26" s="114">
        <v>1574</v>
      </c>
      <c r="G26" s="115">
        <v>1.0294512000000001E-3</v>
      </c>
      <c r="H26" s="122">
        <v>8.7495800000000001E-4</v>
      </c>
    </row>
    <row r="27" spans="1:8" ht="14.4" x14ac:dyDescent="0.3">
      <c r="A27" s="121" t="s">
        <v>135</v>
      </c>
      <c r="B27" s="113" t="s">
        <v>135</v>
      </c>
      <c r="C27" s="113" t="s">
        <v>135</v>
      </c>
      <c r="D27" s="113" t="s">
        <v>24</v>
      </c>
      <c r="E27" s="114">
        <v>10</v>
      </c>
      <c r="F27" s="114">
        <v>30</v>
      </c>
      <c r="G27" s="115">
        <v>1.9621100000000001E-5</v>
      </c>
      <c r="H27" s="122">
        <v>1.6676499999999999E-5</v>
      </c>
    </row>
    <row r="28" spans="1:8" ht="14.4" x14ac:dyDescent="0.3">
      <c r="A28" s="121" t="s">
        <v>135</v>
      </c>
      <c r="B28" s="113" t="s">
        <v>135</v>
      </c>
      <c r="C28" s="113" t="s">
        <v>135</v>
      </c>
      <c r="D28" s="113" t="s">
        <v>27</v>
      </c>
      <c r="E28" s="114">
        <v>19</v>
      </c>
      <c r="F28" s="114">
        <v>38</v>
      </c>
      <c r="G28" s="115">
        <v>2.4853300000000001E-5</v>
      </c>
      <c r="H28" s="122">
        <v>2.1123499999999999E-5</v>
      </c>
    </row>
    <row r="29" spans="1:8" ht="14.4" x14ac:dyDescent="0.3">
      <c r="A29" s="121" t="s">
        <v>135</v>
      </c>
      <c r="B29" s="113" t="s">
        <v>135</v>
      </c>
      <c r="C29" s="113" t="s">
        <v>135</v>
      </c>
      <c r="D29" s="113" t="s">
        <v>19</v>
      </c>
      <c r="E29" s="114">
        <v>1038</v>
      </c>
      <c r="F29" s="114">
        <v>2855</v>
      </c>
      <c r="G29" s="115">
        <v>1.8672700999999999E-3</v>
      </c>
      <c r="H29" s="122">
        <v>1.5870426000000001E-3</v>
      </c>
    </row>
    <row r="30" spans="1:8" ht="14.4" x14ac:dyDescent="0.3">
      <c r="A30" s="121" t="s">
        <v>135</v>
      </c>
      <c r="B30" s="113" t="s">
        <v>135</v>
      </c>
      <c r="C30" s="113" t="s">
        <v>25</v>
      </c>
      <c r="D30" s="113" t="s">
        <v>22</v>
      </c>
      <c r="E30" s="114">
        <v>12989</v>
      </c>
      <c r="F30" s="114">
        <v>35941</v>
      </c>
      <c r="G30" s="115">
        <v>2.35066744E-2</v>
      </c>
      <c r="H30" s="122">
        <v>1.99789488E-2</v>
      </c>
    </row>
    <row r="31" spans="1:8" ht="14.4" x14ac:dyDescent="0.3">
      <c r="A31" s="121" t="s">
        <v>135</v>
      </c>
      <c r="B31" s="113" t="s">
        <v>135</v>
      </c>
      <c r="C31" s="113" t="s">
        <v>135</v>
      </c>
      <c r="D31" s="113" t="s">
        <v>24</v>
      </c>
      <c r="E31" s="114">
        <v>694</v>
      </c>
      <c r="F31" s="114">
        <v>1982</v>
      </c>
      <c r="G31" s="115">
        <v>1.2962975E-3</v>
      </c>
      <c r="H31" s="122">
        <v>1.1017577999999999E-3</v>
      </c>
    </row>
    <row r="32" spans="1:8" ht="14.4" x14ac:dyDescent="0.3">
      <c r="A32" s="121" t="s">
        <v>135</v>
      </c>
      <c r="B32" s="113" t="s">
        <v>135</v>
      </c>
      <c r="C32" s="113" t="s">
        <v>135</v>
      </c>
      <c r="D32" s="113" t="s">
        <v>27</v>
      </c>
      <c r="E32" s="114">
        <v>162</v>
      </c>
      <c r="F32" s="114">
        <v>492</v>
      </c>
      <c r="G32" s="115">
        <v>3.2178529999999999E-4</v>
      </c>
      <c r="H32" s="122">
        <v>2.7349390000000001E-4</v>
      </c>
    </row>
    <row r="33" spans="1:8" ht="14.4" x14ac:dyDescent="0.3">
      <c r="A33" s="121" t="s">
        <v>135</v>
      </c>
      <c r="B33" s="113" t="s">
        <v>135</v>
      </c>
      <c r="C33" s="113" t="s">
        <v>26</v>
      </c>
      <c r="D33" s="113" t="s">
        <v>22</v>
      </c>
      <c r="E33" s="114">
        <v>780</v>
      </c>
      <c r="F33" s="114">
        <v>2426</v>
      </c>
      <c r="G33" s="115">
        <v>1.5866891000000001E-3</v>
      </c>
      <c r="H33" s="122">
        <v>1.3485693000000001E-3</v>
      </c>
    </row>
    <row r="34" spans="1:8" ht="14.4" x14ac:dyDescent="0.3">
      <c r="A34" s="121" t="s">
        <v>135</v>
      </c>
      <c r="B34" s="113" t="s">
        <v>20</v>
      </c>
      <c r="C34" s="113" t="s">
        <v>135</v>
      </c>
      <c r="D34" s="113" t="s">
        <v>135</v>
      </c>
      <c r="E34" s="114">
        <v>516531</v>
      </c>
      <c r="F34" s="114">
        <v>1528970</v>
      </c>
      <c r="G34" s="115">
        <v>1</v>
      </c>
      <c r="H34" s="122">
        <v>0.84992663749999997</v>
      </c>
    </row>
    <row r="35" spans="1:8" ht="14.4" x14ac:dyDescent="0.3">
      <c r="A35" s="121" t="s">
        <v>135</v>
      </c>
      <c r="B35" s="113" t="s">
        <v>21</v>
      </c>
      <c r="C35" s="113" t="s">
        <v>16</v>
      </c>
      <c r="D35" s="113" t="s">
        <v>22</v>
      </c>
      <c r="E35" s="114">
        <v>88075</v>
      </c>
      <c r="F35" s="114">
        <v>269973.5</v>
      </c>
      <c r="G35" s="115" t="s">
        <v>135</v>
      </c>
      <c r="H35" s="122">
        <v>0.1500733625</v>
      </c>
    </row>
    <row r="36" spans="1:8" ht="14.4" x14ac:dyDescent="0.3">
      <c r="A36" s="121" t="s">
        <v>135</v>
      </c>
      <c r="B36" s="113" t="s">
        <v>23</v>
      </c>
      <c r="C36" s="113" t="s">
        <v>135</v>
      </c>
      <c r="D36" s="113" t="s">
        <v>135</v>
      </c>
      <c r="E36" s="114">
        <v>604606</v>
      </c>
      <c r="F36" s="114">
        <v>1798943.5</v>
      </c>
      <c r="G36" s="115" t="s">
        <v>135</v>
      </c>
      <c r="H36" s="122">
        <v>1</v>
      </c>
    </row>
    <row r="37" spans="1:8" ht="14.4" x14ac:dyDescent="0.3">
      <c r="A37" s="121"/>
      <c r="B37" s="113"/>
      <c r="C37" s="113"/>
      <c r="D37" s="113"/>
      <c r="E37" s="114"/>
      <c r="F37" s="114"/>
      <c r="G37" s="115"/>
      <c r="H37" s="122"/>
    </row>
    <row r="38" spans="1:8" ht="14.4" x14ac:dyDescent="0.3">
      <c r="A38" s="121" t="s">
        <v>33</v>
      </c>
      <c r="B38" s="113"/>
      <c r="C38" s="113"/>
      <c r="D38" s="113"/>
      <c r="E38" s="114"/>
      <c r="F38" s="114"/>
      <c r="G38" s="115"/>
      <c r="H38" s="122"/>
    </row>
    <row r="39" spans="1:8" ht="14.4" x14ac:dyDescent="0.3">
      <c r="A39" s="121"/>
      <c r="B39" s="113"/>
      <c r="C39" s="113"/>
      <c r="D39" s="113"/>
      <c r="E39" s="114"/>
      <c r="F39" s="114"/>
      <c r="G39" s="115"/>
      <c r="H39" s="122"/>
    </row>
    <row r="40" spans="1:8" ht="14.4" x14ac:dyDescent="0.3">
      <c r="A40" s="121"/>
      <c r="B40" s="113"/>
      <c r="C40" s="113"/>
      <c r="D40" s="113"/>
      <c r="E40" s="114"/>
      <c r="F40" s="114"/>
      <c r="G40" s="115"/>
      <c r="H40" s="122"/>
    </row>
    <row r="41" spans="1:8" ht="14.4" x14ac:dyDescent="0.3">
      <c r="A41" s="121"/>
      <c r="B41" s="113"/>
      <c r="C41" s="113"/>
      <c r="D41" s="113"/>
      <c r="E41" s="114"/>
      <c r="F41" s="114"/>
      <c r="G41" s="115"/>
      <c r="H41" s="122"/>
    </row>
    <row r="42" spans="1:8" ht="14.4" x14ac:dyDescent="0.3">
      <c r="A42" s="121"/>
      <c r="B42" s="113"/>
      <c r="C42" s="113"/>
      <c r="D42" s="113"/>
      <c r="E42" s="114"/>
      <c r="F42" s="114"/>
      <c r="G42" s="115"/>
      <c r="H42" s="122"/>
    </row>
    <row r="43" spans="1:8" ht="15" thickBot="1" x14ac:dyDescent="0.35">
      <c r="A43" s="123"/>
      <c r="B43" s="124"/>
      <c r="C43" s="124"/>
      <c r="D43" s="124"/>
      <c r="E43" s="125"/>
      <c r="F43" s="125"/>
      <c r="G43" s="126"/>
      <c r="H43" s="127"/>
    </row>
    <row r="44" spans="1:8" ht="14.4" x14ac:dyDescent="0.3">
      <c r="A44" s="111"/>
      <c r="B44" s="111"/>
      <c r="C44" s="111"/>
      <c r="D44" s="111"/>
      <c r="E44" s="128"/>
      <c r="F44" s="128"/>
      <c r="G44" s="129"/>
      <c r="H44" s="129"/>
    </row>
    <row r="45" spans="1:8" ht="14.4" x14ac:dyDescent="0.3">
      <c r="A45" s="111"/>
      <c r="B45" s="111"/>
      <c r="C45" s="111"/>
      <c r="D45" s="111"/>
      <c r="E45" s="128"/>
      <c r="F45" s="128"/>
      <c r="G45" s="129"/>
      <c r="H45" s="129"/>
    </row>
    <row r="46" spans="1:8" ht="14.4" x14ac:dyDescent="0.3">
      <c r="A46" s="111"/>
      <c r="B46" s="111"/>
      <c r="C46" s="111"/>
      <c r="D46" s="111"/>
      <c r="E46" s="128"/>
      <c r="F46" s="128"/>
      <c r="G46" s="129"/>
      <c r="H46" s="129"/>
    </row>
    <row r="47" spans="1:8" ht="14.4" x14ac:dyDescent="0.3"/>
    <row r="48" spans="1:8" ht="14.4" x14ac:dyDescent="0.3">
      <c r="A48" s="110"/>
    </row>
    <row r="49" ht="14.4" x14ac:dyDescent="0.3"/>
    <row r="50" ht="14.4" x14ac:dyDescent="0.3"/>
    <row r="51" ht="14.4" x14ac:dyDescent="0.3"/>
    <row r="52" ht="14.4" x14ac:dyDescent="0.3"/>
    <row r="53" ht="14.4" x14ac:dyDescent="0.3"/>
    <row r="54" ht="14.4" x14ac:dyDescent="0.3"/>
    <row r="55" ht="14.4" x14ac:dyDescent="0.3"/>
    <row r="56" ht="14.4" x14ac:dyDescent="0.3"/>
    <row r="57" ht="14.4" x14ac:dyDescent="0.3"/>
    <row r="58" ht="14.4" x14ac:dyDescent="0.3"/>
    <row r="59" ht="14.4" x14ac:dyDescent="0.3"/>
    <row r="60" ht="14.4" x14ac:dyDescent="0.3"/>
    <row r="61" ht="14.4" x14ac:dyDescent="0.3"/>
    <row r="62" ht="14.4" x14ac:dyDescent="0.3"/>
    <row r="63" ht="14.4" x14ac:dyDescent="0.3"/>
    <row r="64" ht="14.4" x14ac:dyDescent="0.3"/>
    <row r="65" ht="14.4" x14ac:dyDescent="0.3"/>
    <row r="66" ht="14.4" x14ac:dyDescent="0.3"/>
    <row r="67" ht="14.4" x14ac:dyDescent="0.3"/>
    <row r="68" ht="14.4" x14ac:dyDescent="0.3"/>
    <row r="69" ht="14.4" x14ac:dyDescent="0.3"/>
    <row r="70" ht="14.4" x14ac:dyDescent="0.3"/>
    <row r="71" ht="14.4" x14ac:dyDescent="0.3"/>
    <row r="72" ht="14.4" x14ac:dyDescent="0.3"/>
    <row r="73" ht="14.4" x14ac:dyDescent="0.3"/>
    <row r="74" ht="14.4" x14ac:dyDescent="0.3"/>
    <row r="75" ht="14.4" x14ac:dyDescent="0.3"/>
    <row r="76" ht="14.4" x14ac:dyDescent="0.3"/>
    <row r="77" ht="14.4" x14ac:dyDescent="0.3"/>
    <row r="78" ht="14.4" x14ac:dyDescent="0.3"/>
    <row r="79" ht="14.4" x14ac:dyDescent="0.3"/>
    <row r="80" ht="14.4" x14ac:dyDescent="0.3"/>
    <row r="81" ht="14.4" x14ac:dyDescent="0.3"/>
    <row r="82" ht="14.4" x14ac:dyDescent="0.3"/>
    <row r="83" ht="14.4" x14ac:dyDescent="0.3"/>
    <row r="84" ht="14.4" x14ac:dyDescent="0.3"/>
    <row r="85" ht="14.4" x14ac:dyDescent="0.3"/>
    <row r="86" ht="14.4" x14ac:dyDescent="0.3"/>
    <row r="87" ht="14.4" x14ac:dyDescent="0.3"/>
    <row r="88" ht="14.4" x14ac:dyDescent="0.3"/>
    <row r="89" ht="14.4" x14ac:dyDescent="0.3"/>
    <row r="90" ht="14.4" x14ac:dyDescent="0.3"/>
    <row r="91" ht="14.4" x14ac:dyDescent="0.3"/>
    <row r="92" ht="14.4" x14ac:dyDescent="0.3"/>
    <row r="93" ht="14.4" x14ac:dyDescent="0.3"/>
    <row r="94" ht="14.4" x14ac:dyDescent="0.3"/>
    <row r="95" ht="14.4" x14ac:dyDescent="0.3"/>
    <row r="96" ht="14.4" x14ac:dyDescent="0.3"/>
    <row r="97" ht="14.4" x14ac:dyDescent="0.3"/>
    <row r="98" ht="14.4" x14ac:dyDescent="0.3"/>
    <row r="99" ht="14.4" x14ac:dyDescent="0.3"/>
    <row r="100" ht="14.4" x14ac:dyDescent="0.3"/>
    <row r="101" ht="14.4" x14ac:dyDescent="0.3"/>
    <row r="102" ht="14.4" x14ac:dyDescent="0.3"/>
    <row r="103" ht="14.4" x14ac:dyDescent="0.3"/>
    <row r="104" ht="14.4" x14ac:dyDescent="0.3"/>
    <row r="105" ht="14.4" x14ac:dyDescent="0.3"/>
    <row r="106" ht="14.4" x14ac:dyDescent="0.3"/>
    <row r="107" ht="14.4" x14ac:dyDescent="0.3"/>
    <row r="108" ht="14.4" x14ac:dyDescent="0.3"/>
    <row r="109" ht="14.4" x14ac:dyDescent="0.3"/>
    <row r="110" ht="14.4" x14ac:dyDescent="0.3"/>
    <row r="111" ht="14.4" x14ac:dyDescent="0.3"/>
    <row r="112" ht="14.4" x14ac:dyDescent="0.3"/>
    <row r="113" ht="14.4" x14ac:dyDescent="0.3"/>
    <row r="114" ht="14.4" x14ac:dyDescent="0.3"/>
    <row r="115" ht="14.4" x14ac:dyDescent="0.3"/>
    <row r="116" ht="14.4" x14ac:dyDescent="0.3"/>
    <row r="117" ht="14.4" x14ac:dyDescent="0.3"/>
    <row r="118" ht="14.4" x14ac:dyDescent="0.3"/>
    <row r="119" ht="14.4" x14ac:dyDescent="0.3"/>
    <row r="120" ht="14.4" x14ac:dyDescent="0.3"/>
    <row r="121" ht="14.4" x14ac:dyDescent="0.3"/>
    <row r="122" ht="14.4" x14ac:dyDescent="0.3"/>
    <row r="123" ht="14.4" x14ac:dyDescent="0.3"/>
    <row r="124" ht="14.4" x14ac:dyDescent="0.3"/>
    <row r="125" ht="14.4" x14ac:dyDescent="0.3"/>
    <row r="126" ht="14.4" x14ac:dyDescent="0.3"/>
    <row r="127" ht="14.4" x14ac:dyDescent="0.3"/>
    <row r="128" ht="14.4" x14ac:dyDescent="0.3"/>
    <row r="129" ht="14.4" x14ac:dyDescent="0.3"/>
    <row r="130" ht="14.4" x14ac:dyDescent="0.3"/>
    <row r="131" ht="14.4" x14ac:dyDescent="0.3"/>
    <row r="132" ht="14.4" x14ac:dyDescent="0.3"/>
    <row r="133" ht="14.4" x14ac:dyDescent="0.3"/>
    <row r="134" ht="14.4" x14ac:dyDescent="0.3"/>
    <row r="135" ht="14.4" x14ac:dyDescent="0.3"/>
    <row r="136" ht="14.4" x14ac:dyDescent="0.3"/>
    <row r="137" ht="14.4" x14ac:dyDescent="0.3"/>
    <row r="138" ht="14.4" x14ac:dyDescent="0.3"/>
    <row r="139" ht="14.4" x14ac:dyDescent="0.3"/>
    <row r="140" ht="14.4" x14ac:dyDescent="0.3"/>
    <row r="141" ht="14.4" x14ac:dyDescent="0.3"/>
    <row r="142" ht="14.4" x14ac:dyDescent="0.3"/>
    <row r="143" ht="14.4" x14ac:dyDescent="0.3"/>
    <row r="144" ht="14.4" x14ac:dyDescent="0.3"/>
    <row r="145" ht="14.4" x14ac:dyDescent="0.3"/>
    <row r="146" ht="14.4" x14ac:dyDescent="0.3"/>
    <row r="147" ht="14.4" x14ac:dyDescent="0.3"/>
    <row r="148" ht="14.4" x14ac:dyDescent="0.3"/>
    <row r="149" ht="14.4" x14ac:dyDescent="0.3"/>
    <row r="150" ht="14.4" x14ac:dyDescent="0.3"/>
    <row r="151" ht="14.4" x14ac:dyDescent="0.3"/>
    <row r="152" ht="14.4" x14ac:dyDescent="0.3"/>
    <row r="153" ht="14.4" x14ac:dyDescent="0.3"/>
    <row r="154" ht="14.4" x14ac:dyDescent="0.3"/>
    <row r="155" ht="14.4" x14ac:dyDescent="0.3"/>
    <row r="156" ht="14.4" x14ac:dyDescent="0.3"/>
    <row r="157" ht="14.4" x14ac:dyDescent="0.3"/>
    <row r="158" ht="14.4" x14ac:dyDescent="0.3"/>
    <row r="159" ht="14.4" x14ac:dyDescent="0.3"/>
    <row r="160" ht="14.4" x14ac:dyDescent="0.3"/>
    <row r="161" ht="14.4" x14ac:dyDescent="0.3"/>
    <row r="162" ht="14.4" x14ac:dyDescent="0.3"/>
    <row r="163" ht="14.4" x14ac:dyDescent="0.3"/>
    <row r="164" ht="14.4" x14ac:dyDescent="0.3"/>
    <row r="165" ht="14.4" x14ac:dyDescent="0.3"/>
    <row r="166" ht="14.4" x14ac:dyDescent="0.3"/>
    <row r="167" ht="14.4" x14ac:dyDescent="0.3"/>
    <row r="168" ht="14.4" x14ac:dyDescent="0.3"/>
    <row r="169" ht="14.4" x14ac:dyDescent="0.3"/>
    <row r="170" ht="14.4" x14ac:dyDescent="0.3"/>
    <row r="171" ht="14.4" x14ac:dyDescent="0.3"/>
    <row r="172" ht="14.4" x14ac:dyDescent="0.3"/>
    <row r="173" ht="14.4" x14ac:dyDescent="0.3"/>
    <row r="174" ht="14.4" x14ac:dyDescent="0.3"/>
    <row r="175" ht="14.4" x14ac:dyDescent="0.3"/>
    <row r="176" ht="14.4" x14ac:dyDescent="0.3"/>
    <row r="177" ht="14.4" x14ac:dyDescent="0.3"/>
    <row r="178" ht="14.4" x14ac:dyDescent="0.3"/>
    <row r="179" ht="14.4" x14ac:dyDescent="0.3"/>
    <row r="180" ht="14.4" x14ac:dyDescent="0.3"/>
    <row r="181" ht="14.4" x14ac:dyDescent="0.3"/>
    <row r="182" ht="14.4" x14ac:dyDescent="0.3"/>
    <row r="183" ht="14.4" x14ac:dyDescent="0.3"/>
    <row r="184" ht="14.4" x14ac:dyDescent="0.3"/>
    <row r="185" ht="14.4" x14ac:dyDescent="0.3"/>
    <row r="186" ht="14.4" x14ac:dyDescent="0.3"/>
    <row r="187" ht="14.4" x14ac:dyDescent="0.3"/>
    <row r="188" ht="14.4" x14ac:dyDescent="0.3"/>
    <row r="189" ht="14.4" x14ac:dyDescent="0.3"/>
    <row r="190" ht="14.4" x14ac:dyDescent="0.3"/>
    <row r="191" ht="14.4" x14ac:dyDescent="0.3"/>
    <row r="192" ht="14.4" x14ac:dyDescent="0.3"/>
    <row r="193" ht="14.4" x14ac:dyDescent="0.3"/>
    <row r="194" ht="14.4" x14ac:dyDescent="0.3"/>
    <row r="195" ht="14.4" x14ac:dyDescent="0.3"/>
    <row r="196" ht="14.4" x14ac:dyDescent="0.3"/>
    <row r="197" ht="14.4" x14ac:dyDescent="0.3"/>
    <row r="198" ht="14.4" x14ac:dyDescent="0.3"/>
    <row r="199" ht="14.4" x14ac:dyDescent="0.3"/>
    <row r="200" ht="14.4" x14ac:dyDescent="0.3"/>
    <row r="201" ht="14.4" x14ac:dyDescent="0.3"/>
    <row r="202" ht="14.4" x14ac:dyDescent="0.3"/>
    <row r="203" ht="14.4" x14ac:dyDescent="0.3"/>
    <row r="204" ht="14.4" x14ac:dyDescent="0.3"/>
    <row r="205" ht="14.4" x14ac:dyDescent="0.3"/>
    <row r="206" ht="14.4" x14ac:dyDescent="0.3"/>
    <row r="207" ht="14.4" x14ac:dyDescent="0.3"/>
    <row r="208" ht="14.4" x14ac:dyDescent="0.3"/>
    <row r="209" ht="14.4" x14ac:dyDescent="0.3"/>
    <row r="210" ht="14.4" x14ac:dyDescent="0.3"/>
    <row r="211" ht="14.4" x14ac:dyDescent="0.3"/>
    <row r="212" ht="14.4" x14ac:dyDescent="0.3"/>
    <row r="213" ht="14.4" x14ac:dyDescent="0.3"/>
    <row r="214" ht="14.4" x14ac:dyDescent="0.3"/>
    <row r="215" ht="14.4" x14ac:dyDescent="0.3"/>
    <row r="216" ht="14.4" x14ac:dyDescent="0.3"/>
    <row r="217" ht="14.4" x14ac:dyDescent="0.3"/>
    <row r="218" ht="14.4" x14ac:dyDescent="0.3"/>
    <row r="219" ht="14.4" x14ac:dyDescent="0.3"/>
    <row r="220" ht="14.4" x14ac:dyDescent="0.3"/>
    <row r="221" ht="14.4" x14ac:dyDescent="0.3"/>
    <row r="222" ht="14.4" x14ac:dyDescent="0.3"/>
    <row r="223" ht="14.4" x14ac:dyDescent="0.3"/>
    <row r="224" ht="14.4" x14ac:dyDescent="0.3"/>
    <row r="225" ht="14.4" x14ac:dyDescent="0.3"/>
    <row r="226" ht="14.4" x14ac:dyDescent="0.3"/>
    <row r="227" ht="14.4" x14ac:dyDescent="0.3"/>
    <row r="228" ht="14.4" x14ac:dyDescent="0.3"/>
    <row r="229" ht="14.4" x14ac:dyDescent="0.3"/>
    <row r="230" ht="14.4" x14ac:dyDescent="0.3"/>
    <row r="231" ht="14.4" x14ac:dyDescent="0.3"/>
    <row r="232" ht="14.4" x14ac:dyDescent="0.3"/>
    <row r="233" ht="14.4" x14ac:dyDescent="0.3"/>
    <row r="234" ht="14.4" x14ac:dyDescent="0.3"/>
    <row r="235" ht="14.4" x14ac:dyDescent="0.3"/>
    <row r="236" ht="14.4" x14ac:dyDescent="0.3"/>
    <row r="237" ht="14.4" x14ac:dyDescent="0.3"/>
    <row r="238" ht="14.4" x14ac:dyDescent="0.3"/>
    <row r="239" ht="14.4" x14ac:dyDescent="0.3"/>
    <row r="240" ht="14.4" x14ac:dyDescent="0.3"/>
    <row r="241" ht="14.4" x14ac:dyDescent="0.3"/>
    <row r="242" ht="14.4" x14ac:dyDescent="0.3"/>
    <row r="243" ht="14.4" x14ac:dyDescent="0.3"/>
    <row r="244" ht="14.4" x14ac:dyDescent="0.3"/>
    <row r="245" ht="14.4" x14ac:dyDescent="0.3"/>
    <row r="246" ht="14.4" x14ac:dyDescent="0.3"/>
    <row r="247" ht="14.4" x14ac:dyDescent="0.3"/>
    <row r="248" ht="14.4" x14ac:dyDescent="0.3"/>
    <row r="249" ht="14.4" x14ac:dyDescent="0.3"/>
    <row r="250" ht="14.4" x14ac:dyDescent="0.3"/>
    <row r="251" ht="14.4" x14ac:dyDescent="0.3"/>
    <row r="252" ht="14.4" x14ac:dyDescent="0.3"/>
    <row r="253" ht="14.4" x14ac:dyDescent="0.3"/>
    <row r="254" ht="14.4" x14ac:dyDescent="0.3"/>
    <row r="255" ht="14.4" x14ac:dyDescent="0.3"/>
    <row r="256" ht="14.4" x14ac:dyDescent="0.3"/>
    <row r="257" ht="14.4" x14ac:dyDescent="0.3"/>
    <row r="258" ht="14.4" x14ac:dyDescent="0.3"/>
    <row r="259" ht="14.4" x14ac:dyDescent="0.3"/>
    <row r="260" ht="14.4" x14ac:dyDescent="0.3"/>
    <row r="261" ht="14.4" x14ac:dyDescent="0.3"/>
    <row r="262" ht="14.4" x14ac:dyDescent="0.3"/>
    <row r="263" ht="14.4" x14ac:dyDescent="0.3"/>
    <row r="264" ht="14.4" x14ac:dyDescent="0.3"/>
    <row r="265" ht="14.4" x14ac:dyDescent="0.3"/>
    <row r="266" ht="14.4" x14ac:dyDescent="0.3"/>
    <row r="267" ht="14.4" x14ac:dyDescent="0.3"/>
    <row r="268" ht="14.4" x14ac:dyDescent="0.3"/>
    <row r="269" ht="14.4" x14ac:dyDescent="0.3"/>
    <row r="270" ht="14.4" x14ac:dyDescent="0.3"/>
    <row r="271" ht="14.4" x14ac:dyDescent="0.3"/>
    <row r="272" ht="14.4" x14ac:dyDescent="0.3"/>
    <row r="273" ht="14.4" x14ac:dyDescent="0.3"/>
    <row r="274" ht="14.4" x14ac:dyDescent="0.3"/>
    <row r="275" ht="14.4" x14ac:dyDescent="0.3"/>
    <row r="276" ht="14.4" x14ac:dyDescent="0.3"/>
    <row r="277" ht="14.4" x14ac:dyDescent="0.3"/>
    <row r="278" ht="14.4" x14ac:dyDescent="0.3"/>
    <row r="279" ht="14.4" x14ac:dyDescent="0.3"/>
    <row r="280" ht="14.4" x14ac:dyDescent="0.3"/>
    <row r="281" ht="14.4" x14ac:dyDescent="0.3"/>
    <row r="282" ht="14.4" x14ac:dyDescent="0.3"/>
    <row r="283" ht="14.4" x14ac:dyDescent="0.3"/>
    <row r="284" ht="14.4" x14ac:dyDescent="0.3"/>
    <row r="285" ht="14.4" x14ac:dyDescent="0.3"/>
    <row r="286" ht="14.4" x14ac:dyDescent="0.3"/>
    <row r="287" ht="14.4" x14ac:dyDescent="0.3"/>
    <row r="288" ht="14.4" x14ac:dyDescent="0.3"/>
    <row r="289" ht="14.4" x14ac:dyDescent="0.3"/>
    <row r="290" ht="14.4" x14ac:dyDescent="0.3"/>
    <row r="291" ht="14.4" x14ac:dyDescent="0.3"/>
    <row r="292" ht="14.4" x14ac:dyDescent="0.3"/>
    <row r="293" ht="14.4" x14ac:dyDescent="0.3"/>
    <row r="294" ht="14.4" x14ac:dyDescent="0.3"/>
    <row r="295" ht="14.4" x14ac:dyDescent="0.3"/>
    <row r="296" ht="14.4" x14ac:dyDescent="0.3"/>
    <row r="297" ht="14.4" x14ac:dyDescent="0.3"/>
    <row r="298" ht="14.4" x14ac:dyDescent="0.3"/>
    <row r="299" ht="14.4" x14ac:dyDescent="0.3"/>
    <row r="300" ht="14.4" x14ac:dyDescent="0.3"/>
    <row r="301" ht="14.4" x14ac:dyDescent="0.3"/>
    <row r="302" ht="14.4" x14ac:dyDescent="0.3"/>
    <row r="303" ht="14.4" x14ac:dyDescent="0.3"/>
    <row r="304" ht="14.4" x14ac:dyDescent="0.3"/>
    <row r="305" ht="14.4" x14ac:dyDescent="0.3"/>
    <row r="306" ht="14.4" x14ac:dyDescent="0.3"/>
    <row r="307" ht="14.4" x14ac:dyDescent="0.3"/>
    <row r="308" ht="14.4" x14ac:dyDescent="0.3"/>
    <row r="309" ht="14.4" x14ac:dyDescent="0.3"/>
    <row r="310" ht="14.4" x14ac:dyDescent="0.3"/>
    <row r="311" ht="14.4" x14ac:dyDescent="0.3"/>
    <row r="312" ht="14.4" x14ac:dyDescent="0.3"/>
    <row r="313" ht="14.4" x14ac:dyDescent="0.3"/>
    <row r="314" ht="14.4" x14ac:dyDescent="0.3"/>
    <row r="315" ht="14.4" x14ac:dyDescent="0.3"/>
    <row r="316" ht="14.4" x14ac:dyDescent="0.3"/>
    <row r="317" ht="14.4" x14ac:dyDescent="0.3"/>
    <row r="318" ht="14.4" x14ac:dyDescent="0.3"/>
    <row r="319" ht="14.4" x14ac:dyDescent="0.3"/>
    <row r="320" ht="14.4" x14ac:dyDescent="0.3"/>
    <row r="321" ht="14.4" x14ac:dyDescent="0.3"/>
    <row r="322" ht="14.4" x14ac:dyDescent="0.3"/>
    <row r="323" ht="14.4" x14ac:dyDescent="0.3"/>
    <row r="324" ht="14.4" x14ac:dyDescent="0.3"/>
    <row r="325" ht="14.4" x14ac:dyDescent="0.3"/>
    <row r="326" ht="14.4" x14ac:dyDescent="0.3"/>
    <row r="327" ht="14.4" x14ac:dyDescent="0.3"/>
    <row r="328" ht="14.4" x14ac:dyDescent="0.3"/>
    <row r="329" ht="14.4" x14ac:dyDescent="0.3"/>
    <row r="330" ht="14.4" x14ac:dyDescent="0.3"/>
    <row r="331" ht="14.4" x14ac:dyDescent="0.3"/>
    <row r="332" ht="14.4" x14ac:dyDescent="0.3"/>
    <row r="333" ht="14.4" x14ac:dyDescent="0.3"/>
    <row r="334" ht="14.4" x14ac:dyDescent="0.3"/>
    <row r="335" ht="14.4" x14ac:dyDescent="0.3"/>
    <row r="336" ht="14.4" x14ac:dyDescent="0.3"/>
    <row r="337" ht="14.4" x14ac:dyDescent="0.3"/>
    <row r="338" ht="14.4" x14ac:dyDescent="0.3"/>
    <row r="339" ht="14.4" x14ac:dyDescent="0.3"/>
    <row r="340" ht="14.4" x14ac:dyDescent="0.3"/>
    <row r="341" ht="14.4" x14ac:dyDescent="0.3"/>
    <row r="342" ht="14.4" x14ac:dyDescent="0.3"/>
    <row r="343" ht="14.4" x14ac:dyDescent="0.3"/>
    <row r="344" ht="14.4" x14ac:dyDescent="0.3"/>
    <row r="345" ht="14.4" x14ac:dyDescent="0.3"/>
    <row r="346" ht="14.4" x14ac:dyDescent="0.3"/>
    <row r="347" ht="14.4" x14ac:dyDescent="0.3"/>
    <row r="348" ht="14.4" x14ac:dyDescent="0.3"/>
    <row r="349" ht="14.4" x14ac:dyDescent="0.3"/>
    <row r="350" ht="14.4" x14ac:dyDescent="0.3"/>
    <row r="351" ht="14.4" x14ac:dyDescent="0.3"/>
    <row r="352" ht="14.4" x14ac:dyDescent="0.3"/>
    <row r="353" ht="14.4" x14ac:dyDescent="0.3"/>
    <row r="354" ht="14.4" x14ac:dyDescent="0.3"/>
    <row r="355" ht="14.4" x14ac:dyDescent="0.3"/>
    <row r="356" ht="14.4" x14ac:dyDescent="0.3"/>
    <row r="357" ht="14.4" x14ac:dyDescent="0.3"/>
    <row r="358" ht="14.4" x14ac:dyDescent="0.3"/>
    <row r="359" ht="14.4" x14ac:dyDescent="0.3"/>
    <row r="360" ht="14.4" x14ac:dyDescent="0.3"/>
    <row r="361" ht="14.4" x14ac:dyDescent="0.3"/>
    <row r="362" ht="14.4" x14ac:dyDescent="0.3"/>
    <row r="363" ht="14.4" x14ac:dyDescent="0.3"/>
    <row r="364" ht="14.4" x14ac:dyDescent="0.3"/>
    <row r="365" ht="14.4" x14ac:dyDescent="0.3"/>
    <row r="366" ht="14.4" x14ac:dyDescent="0.3"/>
    <row r="367" ht="14.4" x14ac:dyDescent="0.3"/>
    <row r="368" ht="14.4" x14ac:dyDescent="0.3"/>
    <row r="369" ht="14.4" x14ac:dyDescent="0.3"/>
    <row r="370" ht="14.4" x14ac:dyDescent="0.3"/>
    <row r="371" ht="14.4" x14ac:dyDescent="0.3"/>
    <row r="372" ht="14.4" x14ac:dyDescent="0.3"/>
    <row r="373" ht="14.4" x14ac:dyDescent="0.3"/>
    <row r="374" ht="14.4" x14ac:dyDescent="0.3"/>
    <row r="375" ht="14.4" x14ac:dyDescent="0.3"/>
    <row r="376" ht="14.4" x14ac:dyDescent="0.3"/>
    <row r="377" ht="14.4" x14ac:dyDescent="0.3"/>
    <row r="378" ht="14.4" x14ac:dyDescent="0.3"/>
    <row r="379" ht="14.4" x14ac:dyDescent="0.3"/>
    <row r="381" ht="14.4" x14ac:dyDescent="0.3"/>
  </sheetData>
  <mergeCells count="3">
    <mergeCell ref="A1:H1"/>
    <mergeCell ref="A2:H2"/>
    <mergeCell ref="A3:H3"/>
  </mergeCells>
  <hyperlinks>
    <hyperlink ref="R1" location="'Table of Contents'!A1" display="Return to Table of Contents" xr:uid="{7AEEB8B7-FA6B-43A7-9F28-6B5712F327BF}"/>
  </hyperlinks>
  <printOptions horizontalCentered="1"/>
  <pageMargins left="0.05" right="0.05" top="0.5" bottom="0.5" header="0" footer="0"/>
  <pageSetup orientation="landscape" horizontalDpi="300" verticalDpi="30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1E703-556C-42EB-B0A1-358CA5F6D376}">
  <sheetPr>
    <pageSetUpPr fitToPage="1"/>
  </sheetPr>
  <dimension ref="A1:R381"/>
  <sheetViews>
    <sheetView topLeftCell="A15" zoomScaleNormal="100" workbookViewId="0"/>
  </sheetViews>
  <sheetFormatPr defaultRowHeight="12" customHeight="1" x14ac:dyDescent="0.3"/>
  <cols>
    <col min="1" max="1" width="35" style="6" bestFit="1" customWidth="1"/>
    <col min="2" max="2" width="14" style="6" bestFit="1" customWidth="1"/>
    <col min="3" max="3" width="22.21875" style="6" bestFit="1" customWidth="1"/>
    <col min="4" max="4" width="21.88671875" style="6" bestFit="1" customWidth="1"/>
    <col min="5" max="5" width="10.6640625" style="6" bestFit="1" customWidth="1"/>
    <col min="6" max="6" width="11.109375" style="6" bestFit="1" customWidth="1"/>
    <col min="7" max="8" width="8.21875" style="6" bestFit="1" customWidth="1"/>
  </cols>
  <sheetData>
    <row r="1" spans="1:18" ht="14.4" customHeight="1" x14ac:dyDescent="0.3">
      <c r="A1" s="160" t="s">
        <v>0</v>
      </c>
      <c r="B1" s="160"/>
      <c r="C1" s="160"/>
      <c r="D1" s="160"/>
      <c r="E1" s="160"/>
      <c r="F1" s="160"/>
      <c r="G1" s="160"/>
      <c r="H1" s="160"/>
      <c r="R1" s="130" t="s">
        <v>183</v>
      </c>
    </row>
    <row r="2" spans="1:18" ht="14.4" x14ac:dyDescent="0.3">
      <c r="A2" s="160" t="s">
        <v>1</v>
      </c>
      <c r="B2" s="160"/>
      <c r="C2" s="160"/>
      <c r="D2" s="160"/>
      <c r="E2" s="160"/>
      <c r="F2" s="160"/>
      <c r="G2" s="160"/>
      <c r="H2" s="160"/>
    </row>
    <row r="3" spans="1:18" ht="14.4" x14ac:dyDescent="0.3">
      <c r="A3" s="160" t="s">
        <v>190</v>
      </c>
      <c r="B3" s="160"/>
      <c r="C3" s="160"/>
      <c r="D3" s="160"/>
      <c r="E3" s="160"/>
      <c r="F3" s="160"/>
      <c r="G3" s="160"/>
      <c r="H3" s="160"/>
    </row>
    <row r="4" spans="1:18" ht="15" thickBot="1" x14ac:dyDescent="0.35">
      <c r="A4" s="7"/>
    </row>
    <row r="5" spans="1:18" ht="53.4" x14ac:dyDescent="0.3">
      <c r="A5" s="118" t="s">
        <v>152</v>
      </c>
      <c r="B5" s="119" t="s">
        <v>153</v>
      </c>
      <c r="C5" s="119" t="s">
        <v>154</v>
      </c>
      <c r="D5" s="119" t="s">
        <v>155</v>
      </c>
      <c r="E5" s="119" t="s">
        <v>9</v>
      </c>
      <c r="F5" s="119" t="s">
        <v>156</v>
      </c>
      <c r="G5" s="119" t="s">
        <v>157</v>
      </c>
      <c r="H5" s="120" t="s">
        <v>158</v>
      </c>
    </row>
    <row r="6" spans="1:18" ht="14.4" x14ac:dyDescent="0.3">
      <c r="A6" s="121" t="s">
        <v>179</v>
      </c>
      <c r="B6" s="113" t="s">
        <v>15</v>
      </c>
      <c r="C6" s="113" t="s">
        <v>16</v>
      </c>
      <c r="D6" s="113" t="s">
        <v>24</v>
      </c>
      <c r="E6" s="114">
        <v>10003</v>
      </c>
      <c r="F6" s="114">
        <v>28956</v>
      </c>
      <c r="G6" s="115">
        <v>1.05938804E-2</v>
      </c>
      <c r="H6" s="122">
        <v>3.9922109000000002E-3</v>
      </c>
    </row>
    <row r="7" spans="1:18" ht="14.4" x14ac:dyDescent="0.3">
      <c r="A7" s="121" t="s">
        <v>135</v>
      </c>
      <c r="B7" s="113" t="s">
        <v>135</v>
      </c>
      <c r="C7" s="113" t="s">
        <v>135</v>
      </c>
      <c r="D7" s="113" t="s">
        <v>35</v>
      </c>
      <c r="E7" s="114">
        <v>190</v>
      </c>
      <c r="F7" s="114">
        <v>789</v>
      </c>
      <c r="G7" s="115">
        <v>2.8866459999999999E-4</v>
      </c>
      <c r="H7" s="122">
        <v>1.0878069999999999E-4</v>
      </c>
    </row>
    <row r="8" spans="1:18" ht="14.4" x14ac:dyDescent="0.3">
      <c r="A8" s="121" t="s">
        <v>135</v>
      </c>
      <c r="B8" s="113" t="s">
        <v>135</v>
      </c>
      <c r="C8" s="113" t="s">
        <v>135</v>
      </c>
      <c r="D8" s="113" t="s">
        <v>31</v>
      </c>
      <c r="E8" s="114">
        <v>493</v>
      </c>
      <c r="F8" s="114">
        <v>1785</v>
      </c>
      <c r="G8" s="115">
        <v>6.530625E-4</v>
      </c>
      <c r="H8" s="122">
        <v>2.461009E-4</v>
      </c>
    </row>
    <row r="9" spans="1:18" ht="14.4" x14ac:dyDescent="0.3">
      <c r="A9" s="121" t="s">
        <v>135</v>
      </c>
      <c r="B9" s="113" t="s">
        <v>135</v>
      </c>
      <c r="C9" s="113" t="s">
        <v>135</v>
      </c>
      <c r="D9" s="113" t="s">
        <v>174</v>
      </c>
      <c r="E9" s="114">
        <v>221</v>
      </c>
      <c r="F9" s="114">
        <v>663</v>
      </c>
      <c r="G9" s="115">
        <v>2.425661E-4</v>
      </c>
      <c r="H9" s="122">
        <v>9.1408899999999998E-5</v>
      </c>
    </row>
    <row r="10" spans="1:18" ht="14.4" x14ac:dyDescent="0.3">
      <c r="A10" s="121" t="s">
        <v>135</v>
      </c>
      <c r="B10" s="113" t="s">
        <v>135</v>
      </c>
      <c r="C10" s="113" t="s">
        <v>135</v>
      </c>
      <c r="D10" s="113" t="s">
        <v>27</v>
      </c>
      <c r="E10" s="114">
        <v>12217</v>
      </c>
      <c r="F10" s="114">
        <v>35414</v>
      </c>
      <c r="G10" s="115">
        <v>1.2956612899999999E-2</v>
      </c>
      <c r="H10" s="122">
        <v>4.8825858999999999E-3</v>
      </c>
    </row>
    <row r="11" spans="1:18" ht="14.4" x14ac:dyDescent="0.3">
      <c r="A11" s="121" t="s">
        <v>135</v>
      </c>
      <c r="B11" s="113" t="s">
        <v>135</v>
      </c>
      <c r="C11" s="113" t="s">
        <v>135</v>
      </c>
      <c r="D11" s="113" t="s">
        <v>28</v>
      </c>
      <c r="E11" s="114">
        <v>1237</v>
      </c>
      <c r="F11" s="114">
        <v>3668</v>
      </c>
      <c r="G11" s="115">
        <v>1.3419793E-3</v>
      </c>
      <c r="H11" s="122">
        <v>5.0571310000000001E-4</v>
      </c>
    </row>
    <row r="12" spans="1:18" ht="14.4" x14ac:dyDescent="0.3">
      <c r="A12" s="121" t="s">
        <v>135</v>
      </c>
      <c r="B12" s="113" t="s">
        <v>135</v>
      </c>
      <c r="C12" s="113" t="s">
        <v>135</v>
      </c>
      <c r="D12" s="113" t="s">
        <v>19</v>
      </c>
      <c r="E12" s="114">
        <v>86</v>
      </c>
      <c r="F12" s="114">
        <v>301</v>
      </c>
      <c r="G12" s="115">
        <v>1.101243E-4</v>
      </c>
      <c r="H12" s="122">
        <v>4.1499399999999998E-5</v>
      </c>
    </row>
    <row r="13" spans="1:18" ht="14.4" x14ac:dyDescent="0.3">
      <c r="A13" s="121" t="s">
        <v>135</v>
      </c>
      <c r="B13" s="113" t="s">
        <v>135</v>
      </c>
      <c r="C13" s="113" t="s">
        <v>135</v>
      </c>
      <c r="D13" s="113" t="s">
        <v>29</v>
      </c>
      <c r="E13" s="114">
        <v>254</v>
      </c>
      <c r="F13" s="114">
        <v>798</v>
      </c>
      <c r="G13" s="115">
        <v>2.9195730000000002E-4</v>
      </c>
      <c r="H13" s="122">
        <v>1.100216E-4</v>
      </c>
    </row>
    <row r="14" spans="1:18" ht="14.4" x14ac:dyDescent="0.3">
      <c r="A14" s="121" t="s">
        <v>135</v>
      </c>
      <c r="B14" s="113" t="s">
        <v>135</v>
      </c>
      <c r="C14" s="113" t="s">
        <v>135</v>
      </c>
      <c r="D14" s="113" t="s">
        <v>160</v>
      </c>
      <c r="E14" s="114">
        <v>4387</v>
      </c>
      <c r="F14" s="114">
        <v>13155</v>
      </c>
      <c r="G14" s="115">
        <v>4.8129056999999999E-3</v>
      </c>
      <c r="H14" s="122">
        <v>1.8137012999999999E-3</v>
      </c>
    </row>
    <row r="15" spans="1:18" ht="14.4" x14ac:dyDescent="0.3">
      <c r="A15" s="121" t="s">
        <v>135</v>
      </c>
      <c r="B15" s="113" t="s">
        <v>135</v>
      </c>
      <c r="C15" s="113" t="s">
        <v>159</v>
      </c>
      <c r="D15" s="113" t="s">
        <v>22</v>
      </c>
      <c r="E15" s="114">
        <v>225775</v>
      </c>
      <c r="F15" s="114">
        <v>666800.5</v>
      </c>
      <c r="G15" s="115">
        <v>0.24395651239999999</v>
      </c>
      <c r="H15" s="122">
        <v>9.1932870900000005E-2</v>
      </c>
    </row>
    <row r="16" spans="1:18" ht="14.4" x14ac:dyDescent="0.3">
      <c r="A16" s="121" t="s">
        <v>135</v>
      </c>
      <c r="B16" s="113" t="s">
        <v>135</v>
      </c>
      <c r="C16" s="113" t="s">
        <v>135</v>
      </c>
      <c r="D16" s="113" t="s">
        <v>24</v>
      </c>
      <c r="E16" s="114">
        <v>483</v>
      </c>
      <c r="F16" s="114">
        <v>1449</v>
      </c>
      <c r="G16" s="115">
        <v>5.3013310000000005E-4</v>
      </c>
      <c r="H16" s="122">
        <v>1.9977600000000001E-4</v>
      </c>
    </row>
    <row r="17" spans="1:8" ht="14.4" x14ac:dyDescent="0.3">
      <c r="A17" s="121" t="s">
        <v>135</v>
      </c>
      <c r="B17" s="113" t="s">
        <v>135</v>
      </c>
      <c r="C17" s="113" t="s">
        <v>135</v>
      </c>
      <c r="D17" s="113" t="s">
        <v>35</v>
      </c>
      <c r="E17" s="114">
        <v>11</v>
      </c>
      <c r="F17" s="114">
        <v>51</v>
      </c>
      <c r="G17" s="115">
        <v>1.8658899999999999E-5</v>
      </c>
      <c r="H17" s="122">
        <v>7.0314531000000001E-6</v>
      </c>
    </row>
    <row r="18" spans="1:8" ht="14.4" x14ac:dyDescent="0.3">
      <c r="A18" s="121" t="s">
        <v>135</v>
      </c>
      <c r="B18" s="113" t="s">
        <v>135</v>
      </c>
      <c r="C18" s="113" t="s">
        <v>135</v>
      </c>
      <c r="D18" s="113" t="s">
        <v>27</v>
      </c>
      <c r="E18" s="114">
        <v>837</v>
      </c>
      <c r="F18" s="114">
        <v>2257</v>
      </c>
      <c r="G18" s="115">
        <v>8.2574899999999997E-4</v>
      </c>
      <c r="H18" s="122">
        <v>3.1117630000000002E-4</v>
      </c>
    </row>
    <row r="19" spans="1:8" ht="14.4" x14ac:dyDescent="0.3">
      <c r="A19" s="121" t="s">
        <v>135</v>
      </c>
      <c r="B19" s="113" t="s">
        <v>135</v>
      </c>
      <c r="C19" s="113" t="s">
        <v>135</v>
      </c>
      <c r="D19" s="113" t="s">
        <v>28</v>
      </c>
      <c r="E19" s="114">
        <v>16</v>
      </c>
      <c r="F19" s="114">
        <v>48</v>
      </c>
      <c r="G19" s="115">
        <v>1.7561300000000001E-5</v>
      </c>
      <c r="H19" s="122">
        <v>6.6178382000000001E-6</v>
      </c>
    </row>
    <row r="20" spans="1:8" ht="14.4" x14ac:dyDescent="0.3">
      <c r="A20" s="121" t="s">
        <v>135</v>
      </c>
      <c r="B20" s="113" t="s">
        <v>135</v>
      </c>
      <c r="C20" s="113" t="s">
        <v>135</v>
      </c>
      <c r="D20" s="113" t="s">
        <v>19</v>
      </c>
      <c r="E20" s="114">
        <v>506270</v>
      </c>
      <c r="F20" s="114">
        <v>1495360</v>
      </c>
      <c r="G20" s="115">
        <v>0.54709438649999997</v>
      </c>
      <c r="H20" s="122">
        <v>0.20616771850000001</v>
      </c>
    </row>
    <row r="21" spans="1:8" ht="14.4" x14ac:dyDescent="0.3">
      <c r="A21" s="121" t="s">
        <v>135</v>
      </c>
      <c r="B21" s="113" t="s">
        <v>135</v>
      </c>
      <c r="C21" s="113" t="s">
        <v>135</v>
      </c>
      <c r="D21" s="113" t="s">
        <v>29</v>
      </c>
      <c r="E21" s="114">
        <v>31</v>
      </c>
      <c r="F21" s="114">
        <v>31</v>
      </c>
      <c r="G21" s="115">
        <v>1.13417E-5</v>
      </c>
      <c r="H21" s="122">
        <v>4.2740205000000003E-6</v>
      </c>
    </row>
    <row r="22" spans="1:8" ht="14.4" x14ac:dyDescent="0.3">
      <c r="A22" s="121" t="s">
        <v>135</v>
      </c>
      <c r="B22" s="113" t="s">
        <v>135</v>
      </c>
      <c r="C22" s="113" t="s">
        <v>135</v>
      </c>
      <c r="D22" s="113" t="s">
        <v>160</v>
      </c>
      <c r="E22" s="114">
        <v>414</v>
      </c>
      <c r="F22" s="114">
        <v>1286</v>
      </c>
      <c r="G22" s="115">
        <v>4.7049770000000003E-4</v>
      </c>
      <c r="H22" s="122">
        <v>1.7730290000000001E-4</v>
      </c>
    </row>
    <row r="23" spans="1:8" ht="14.4" x14ac:dyDescent="0.3">
      <c r="A23" s="121" t="s">
        <v>135</v>
      </c>
      <c r="B23" s="113" t="s">
        <v>135</v>
      </c>
      <c r="C23" s="113" t="s">
        <v>45</v>
      </c>
      <c r="D23" s="113" t="s">
        <v>22</v>
      </c>
      <c r="E23" s="114">
        <v>126787</v>
      </c>
      <c r="F23" s="114">
        <v>376622.58</v>
      </c>
      <c r="G23" s="115">
        <v>0.137791635</v>
      </c>
      <c r="H23" s="122">
        <v>5.1925568499999998E-2</v>
      </c>
    </row>
    <row r="24" spans="1:8" ht="14.4" x14ac:dyDescent="0.3">
      <c r="A24" s="121" t="s">
        <v>135</v>
      </c>
      <c r="B24" s="113" t="s">
        <v>135</v>
      </c>
      <c r="C24" s="113" t="s">
        <v>135</v>
      </c>
      <c r="D24" s="113" t="s">
        <v>24</v>
      </c>
      <c r="E24" s="114">
        <v>3726</v>
      </c>
      <c r="F24" s="114">
        <v>10347</v>
      </c>
      <c r="G24" s="115">
        <v>3.7855671000000001E-3</v>
      </c>
      <c r="H24" s="122">
        <v>1.4265577E-3</v>
      </c>
    </row>
    <row r="25" spans="1:8" ht="14.4" x14ac:dyDescent="0.3">
      <c r="A25" s="121" t="s">
        <v>135</v>
      </c>
      <c r="B25" s="113" t="s">
        <v>135</v>
      </c>
      <c r="C25" s="113" t="s">
        <v>135</v>
      </c>
      <c r="D25" s="113" t="s">
        <v>35</v>
      </c>
      <c r="E25" s="114">
        <v>160</v>
      </c>
      <c r="F25" s="114">
        <v>480</v>
      </c>
      <c r="G25" s="115">
        <v>1.756134E-4</v>
      </c>
      <c r="H25" s="122">
        <v>6.6178400000000003E-5</v>
      </c>
    </row>
    <row r="26" spans="1:8" ht="14.4" x14ac:dyDescent="0.3">
      <c r="A26" s="121" t="s">
        <v>135</v>
      </c>
      <c r="B26" s="113" t="s">
        <v>135</v>
      </c>
      <c r="C26" s="113" t="s">
        <v>135</v>
      </c>
      <c r="D26" s="113" t="s">
        <v>27</v>
      </c>
      <c r="E26" s="114">
        <v>4867</v>
      </c>
      <c r="F26" s="114">
        <v>14747</v>
      </c>
      <c r="G26" s="115">
        <v>5.3953569000000003E-3</v>
      </c>
      <c r="H26" s="122">
        <v>2.0331928999999999E-3</v>
      </c>
    </row>
    <row r="27" spans="1:8" ht="14.4" x14ac:dyDescent="0.3">
      <c r="A27" s="121" t="s">
        <v>135</v>
      </c>
      <c r="B27" s="113" t="s">
        <v>135</v>
      </c>
      <c r="C27" s="113" t="s">
        <v>135</v>
      </c>
      <c r="D27" s="113" t="s">
        <v>17</v>
      </c>
      <c r="E27" s="114">
        <v>6</v>
      </c>
      <c r="F27" s="114">
        <v>18</v>
      </c>
      <c r="G27" s="115">
        <v>6.5855038000000001E-6</v>
      </c>
      <c r="H27" s="122">
        <v>2.4816893E-6</v>
      </c>
    </row>
    <row r="28" spans="1:8" ht="14.4" x14ac:dyDescent="0.3">
      <c r="A28" s="121" t="s">
        <v>135</v>
      </c>
      <c r="B28" s="113" t="s">
        <v>135</v>
      </c>
      <c r="C28" s="113" t="s">
        <v>135</v>
      </c>
      <c r="D28" s="113" t="s">
        <v>28</v>
      </c>
      <c r="E28" s="114">
        <v>38</v>
      </c>
      <c r="F28" s="114">
        <v>90</v>
      </c>
      <c r="G28" s="115">
        <v>3.2927499999999999E-5</v>
      </c>
      <c r="H28" s="122">
        <v>1.24084E-5</v>
      </c>
    </row>
    <row r="29" spans="1:8" ht="14.4" x14ac:dyDescent="0.3">
      <c r="A29" s="121" t="s">
        <v>135</v>
      </c>
      <c r="B29" s="113" t="s">
        <v>135</v>
      </c>
      <c r="C29" s="113" t="s">
        <v>135</v>
      </c>
      <c r="D29" s="113" t="s">
        <v>19</v>
      </c>
      <c r="E29" s="114">
        <v>13490</v>
      </c>
      <c r="F29" s="114">
        <v>39534</v>
      </c>
      <c r="G29" s="115">
        <v>1.4463961500000001E-2</v>
      </c>
      <c r="H29" s="122">
        <v>5.4506169999999996E-3</v>
      </c>
    </row>
    <row r="30" spans="1:8" ht="14.4" x14ac:dyDescent="0.3">
      <c r="A30" s="121" t="s">
        <v>135</v>
      </c>
      <c r="B30" s="113" t="s">
        <v>135</v>
      </c>
      <c r="C30" s="113" t="s">
        <v>135</v>
      </c>
      <c r="D30" s="113" t="s">
        <v>29</v>
      </c>
      <c r="E30" s="114">
        <v>21</v>
      </c>
      <c r="F30" s="114">
        <v>63</v>
      </c>
      <c r="G30" s="115">
        <v>2.30493E-5</v>
      </c>
      <c r="H30" s="122">
        <v>8.6859126000000001E-6</v>
      </c>
    </row>
    <row r="31" spans="1:8" ht="14.4" x14ac:dyDescent="0.3">
      <c r="A31" s="121" t="s">
        <v>135</v>
      </c>
      <c r="B31" s="113" t="s">
        <v>135</v>
      </c>
      <c r="C31" s="113" t="s">
        <v>135</v>
      </c>
      <c r="D31" s="113" t="s">
        <v>160</v>
      </c>
      <c r="E31" s="114">
        <v>6</v>
      </c>
      <c r="F31" s="114">
        <v>18</v>
      </c>
      <c r="G31" s="115">
        <v>6.5855038000000001E-6</v>
      </c>
      <c r="H31" s="122">
        <v>2.4816893E-6</v>
      </c>
    </row>
    <row r="32" spans="1:8" ht="14.4" x14ac:dyDescent="0.3">
      <c r="A32" s="121" t="s">
        <v>135</v>
      </c>
      <c r="B32" s="113" t="s">
        <v>135</v>
      </c>
      <c r="C32" s="113" t="s">
        <v>189</v>
      </c>
      <c r="D32" s="113" t="s">
        <v>22</v>
      </c>
      <c r="E32" s="114">
        <v>167</v>
      </c>
      <c r="F32" s="114">
        <v>498</v>
      </c>
      <c r="G32" s="115">
        <v>1.8219889999999999E-4</v>
      </c>
      <c r="H32" s="122">
        <v>6.8660100000000004E-5</v>
      </c>
    </row>
    <row r="33" spans="1:8" ht="14.4" x14ac:dyDescent="0.3">
      <c r="A33" s="121" t="s">
        <v>135</v>
      </c>
      <c r="B33" s="113" t="s">
        <v>135</v>
      </c>
      <c r="C33" s="113" t="s">
        <v>135</v>
      </c>
      <c r="D33" s="113" t="s">
        <v>27</v>
      </c>
      <c r="E33" s="114">
        <v>53</v>
      </c>
      <c r="F33" s="114">
        <v>89</v>
      </c>
      <c r="G33" s="115">
        <v>3.2561699999999997E-5</v>
      </c>
      <c r="H33" s="122">
        <v>1.2270600000000001E-5</v>
      </c>
    </row>
    <row r="34" spans="1:8" ht="14.4" x14ac:dyDescent="0.3">
      <c r="A34" s="121" t="s">
        <v>135</v>
      </c>
      <c r="B34" s="113" t="s">
        <v>135</v>
      </c>
      <c r="C34" s="113" t="s">
        <v>135</v>
      </c>
      <c r="D34" s="113" t="s">
        <v>19</v>
      </c>
      <c r="E34" s="114">
        <v>2721</v>
      </c>
      <c r="F34" s="114">
        <v>9094</v>
      </c>
      <c r="G34" s="115">
        <v>3.3271428999999998E-3</v>
      </c>
      <c r="H34" s="122">
        <v>1.2538046000000001E-3</v>
      </c>
    </row>
    <row r="35" spans="1:8" ht="14.4" x14ac:dyDescent="0.3">
      <c r="A35" s="121" t="s">
        <v>135</v>
      </c>
      <c r="B35" s="113" t="s">
        <v>135</v>
      </c>
      <c r="C35" s="113" t="s">
        <v>25</v>
      </c>
      <c r="D35" s="113" t="s">
        <v>22</v>
      </c>
      <c r="E35" s="114">
        <v>4196</v>
      </c>
      <c r="F35" s="114">
        <v>12649</v>
      </c>
      <c r="G35" s="115">
        <v>4.6277799000000001E-3</v>
      </c>
      <c r="H35" s="122">
        <v>1.7439382000000001E-3</v>
      </c>
    </row>
    <row r="36" spans="1:8" ht="14.4" x14ac:dyDescent="0.3">
      <c r="A36" s="121" t="s">
        <v>135</v>
      </c>
      <c r="B36" s="113" t="s">
        <v>135</v>
      </c>
      <c r="C36" s="113" t="s">
        <v>135</v>
      </c>
      <c r="D36" s="113" t="s">
        <v>24</v>
      </c>
      <c r="E36" s="114">
        <v>205</v>
      </c>
      <c r="F36" s="114">
        <v>622</v>
      </c>
      <c r="G36" s="115">
        <v>2.2756569999999999E-4</v>
      </c>
      <c r="H36" s="122">
        <v>8.5756199999999997E-5</v>
      </c>
    </row>
    <row r="37" spans="1:8" ht="14.4" x14ac:dyDescent="0.3">
      <c r="A37" s="121" t="s">
        <v>135</v>
      </c>
      <c r="B37" s="113" t="s">
        <v>135</v>
      </c>
      <c r="C37" s="113" t="s">
        <v>135</v>
      </c>
      <c r="D37" s="113" t="s">
        <v>27</v>
      </c>
      <c r="E37" s="114">
        <v>774</v>
      </c>
      <c r="F37" s="114">
        <v>2306</v>
      </c>
      <c r="G37" s="115">
        <v>8.4367619999999998E-4</v>
      </c>
      <c r="H37" s="122">
        <v>3.1793199999999999E-4</v>
      </c>
    </row>
    <row r="38" spans="1:8" ht="14.4" x14ac:dyDescent="0.3">
      <c r="A38" s="121" t="s">
        <v>135</v>
      </c>
      <c r="B38" s="113" t="s">
        <v>135</v>
      </c>
      <c r="C38" s="113" t="s">
        <v>135</v>
      </c>
      <c r="D38" s="113" t="s">
        <v>28</v>
      </c>
      <c r="E38" s="114">
        <v>5</v>
      </c>
      <c r="F38" s="114">
        <v>15</v>
      </c>
      <c r="G38" s="115">
        <v>5.4879198000000003E-6</v>
      </c>
      <c r="H38" s="122">
        <v>2.0680744E-6</v>
      </c>
    </row>
    <row r="39" spans="1:8" ht="14.4" x14ac:dyDescent="0.3">
      <c r="A39" s="121" t="s">
        <v>135</v>
      </c>
      <c r="B39" s="113" t="s">
        <v>135</v>
      </c>
      <c r="C39" s="113" t="s">
        <v>135</v>
      </c>
      <c r="D39" s="113" t="s">
        <v>160</v>
      </c>
      <c r="E39" s="114">
        <v>289</v>
      </c>
      <c r="F39" s="114">
        <v>769</v>
      </c>
      <c r="G39" s="115">
        <v>2.8134740000000002E-4</v>
      </c>
      <c r="H39" s="122">
        <v>1.0602330000000001E-4</v>
      </c>
    </row>
    <row r="40" spans="1:8" ht="14.4" x14ac:dyDescent="0.3">
      <c r="A40" s="121" t="s">
        <v>135</v>
      </c>
      <c r="B40" s="113" t="s">
        <v>135</v>
      </c>
      <c r="C40" s="113" t="s">
        <v>26</v>
      </c>
      <c r="D40" s="113" t="s">
        <v>22</v>
      </c>
      <c r="E40" s="114">
        <v>4120</v>
      </c>
      <c r="F40" s="114">
        <v>12452</v>
      </c>
      <c r="G40" s="115">
        <v>4.5557052000000002E-3</v>
      </c>
      <c r="H40" s="122">
        <v>1.7167775E-3</v>
      </c>
    </row>
    <row r="41" spans="1:8" ht="14.4" x14ac:dyDescent="0.3">
      <c r="A41" s="121" t="s">
        <v>135</v>
      </c>
      <c r="B41" s="113" t="s">
        <v>135</v>
      </c>
      <c r="C41" s="113" t="s">
        <v>135</v>
      </c>
      <c r="D41" s="113" t="s">
        <v>19</v>
      </c>
      <c r="E41" s="114">
        <v>26</v>
      </c>
      <c r="F41" s="114">
        <v>51</v>
      </c>
      <c r="G41" s="115">
        <v>1.8658899999999999E-5</v>
      </c>
      <c r="H41" s="122">
        <v>7.0314531000000001E-6</v>
      </c>
    </row>
    <row r="42" spans="1:8" ht="14.4" x14ac:dyDescent="0.3">
      <c r="A42" s="121" t="s">
        <v>135</v>
      </c>
      <c r="B42" s="113" t="s">
        <v>136</v>
      </c>
      <c r="C42" s="113" t="s">
        <v>135</v>
      </c>
      <c r="D42" s="113" t="s">
        <v>135</v>
      </c>
      <c r="E42" s="114">
        <v>924582</v>
      </c>
      <c r="F42" s="114">
        <v>2733276.08</v>
      </c>
      <c r="G42" s="115">
        <v>1</v>
      </c>
      <c r="H42" s="122">
        <v>0.37684122440000001</v>
      </c>
    </row>
    <row r="43" spans="1:8" ht="14.4" x14ac:dyDescent="0.3">
      <c r="A43" s="131" t="s">
        <v>135</v>
      </c>
      <c r="B43" s="132" t="s">
        <v>21</v>
      </c>
      <c r="C43" s="132" t="s">
        <v>16</v>
      </c>
      <c r="D43" s="132" t="s">
        <v>22</v>
      </c>
      <c r="E43" s="133">
        <v>1586485</v>
      </c>
      <c r="F43" s="133">
        <v>4519847.79</v>
      </c>
      <c r="G43" s="134" t="s">
        <v>135</v>
      </c>
      <c r="H43" s="135">
        <v>0.62315877559999999</v>
      </c>
    </row>
    <row r="44" spans="1:8" ht="15" thickBot="1" x14ac:dyDescent="0.35">
      <c r="A44" s="123" t="s">
        <v>135</v>
      </c>
      <c r="B44" s="124" t="s">
        <v>23</v>
      </c>
      <c r="C44" s="124" t="s">
        <v>135</v>
      </c>
      <c r="D44" s="124" t="s">
        <v>135</v>
      </c>
      <c r="E44" s="125">
        <v>2511067</v>
      </c>
      <c r="F44" s="125">
        <v>7253123.8700000001</v>
      </c>
      <c r="G44" s="126" t="s">
        <v>135</v>
      </c>
      <c r="H44" s="127">
        <v>1</v>
      </c>
    </row>
    <row r="45" spans="1:8" ht="14.4" x14ac:dyDescent="0.3">
      <c r="A45" s="111"/>
      <c r="B45" s="111"/>
      <c r="C45" s="111"/>
      <c r="D45" s="111"/>
      <c r="E45" s="128"/>
      <c r="F45" s="128"/>
      <c r="G45" s="129"/>
      <c r="H45" s="129"/>
    </row>
    <row r="46" spans="1:8" ht="14.4" x14ac:dyDescent="0.3">
      <c r="A46" s="111" t="s">
        <v>33</v>
      </c>
      <c r="B46" s="111"/>
      <c r="C46" s="111"/>
      <c r="D46" s="111"/>
      <c r="E46" s="128"/>
      <c r="F46" s="128"/>
      <c r="G46" s="129"/>
      <c r="H46" s="129"/>
    </row>
    <row r="47" spans="1:8" ht="14.4" x14ac:dyDescent="0.3"/>
    <row r="48" spans="1:8" ht="14.4" x14ac:dyDescent="0.3">
      <c r="A48" s="110"/>
    </row>
    <row r="49" ht="14.4" x14ac:dyDescent="0.3"/>
    <row r="50" ht="14.4" x14ac:dyDescent="0.3"/>
    <row r="51" ht="14.4" x14ac:dyDescent="0.3"/>
    <row r="52" ht="14.4" x14ac:dyDescent="0.3"/>
    <row r="53" ht="14.4" x14ac:dyDescent="0.3"/>
    <row r="54" ht="14.4" x14ac:dyDescent="0.3"/>
    <row r="55" ht="14.4" x14ac:dyDescent="0.3"/>
    <row r="56" ht="14.4" x14ac:dyDescent="0.3"/>
    <row r="57" ht="14.4" x14ac:dyDescent="0.3"/>
    <row r="58" ht="14.4" x14ac:dyDescent="0.3"/>
    <row r="59" ht="14.4" x14ac:dyDescent="0.3"/>
    <row r="60" ht="14.4" x14ac:dyDescent="0.3"/>
    <row r="61" ht="14.4" x14ac:dyDescent="0.3"/>
    <row r="62" ht="14.4" x14ac:dyDescent="0.3"/>
    <row r="63" ht="14.4" x14ac:dyDescent="0.3"/>
    <row r="64" ht="14.4" x14ac:dyDescent="0.3"/>
    <row r="65" ht="14.4" x14ac:dyDescent="0.3"/>
    <row r="66" ht="14.4" x14ac:dyDescent="0.3"/>
    <row r="67" ht="14.4" x14ac:dyDescent="0.3"/>
    <row r="68" ht="14.4" x14ac:dyDescent="0.3"/>
    <row r="69" ht="14.4" x14ac:dyDescent="0.3"/>
    <row r="70" ht="14.4" x14ac:dyDescent="0.3"/>
    <row r="71" ht="14.4" x14ac:dyDescent="0.3"/>
    <row r="72" ht="14.4" x14ac:dyDescent="0.3"/>
    <row r="73" ht="14.4" x14ac:dyDescent="0.3"/>
    <row r="74" ht="14.4" x14ac:dyDescent="0.3"/>
    <row r="75" ht="14.4" x14ac:dyDescent="0.3"/>
    <row r="76" ht="14.4" x14ac:dyDescent="0.3"/>
    <row r="77" ht="14.4" x14ac:dyDescent="0.3"/>
    <row r="78" ht="14.4" x14ac:dyDescent="0.3"/>
    <row r="79" ht="14.4" x14ac:dyDescent="0.3"/>
    <row r="80" ht="14.4" x14ac:dyDescent="0.3"/>
    <row r="81" ht="14.4" x14ac:dyDescent="0.3"/>
    <row r="82" ht="14.4" x14ac:dyDescent="0.3"/>
    <row r="83" ht="14.4" x14ac:dyDescent="0.3"/>
    <row r="84" ht="14.4" x14ac:dyDescent="0.3"/>
    <row r="85" ht="14.4" x14ac:dyDescent="0.3"/>
    <row r="86" ht="14.4" x14ac:dyDescent="0.3"/>
    <row r="87" ht="14.4" x14ac:dyDescent="0.3"/>
    <row r="88" ht="14.4" x14ac:dyDescent="0.3"/>
    <row r="89" ht="14.4" x14ac:dyDescent="0.3"/>
    <row r="90" ht="14.4" x14ac:dyDescent="0.3"/>
    <row r="91" ht="14.4" x14ac:dyDescent="0.3"/>
    <row r="92" ht="14.4" x14ac:dyDescent="0.3"/>
    <row r="93" ht="14.4" x14ac:dyDescent="0.3"/>
    <row r="94" ht="14.4" x14ac:dyDescent="0.3"/>
    <row r="95" ht="14.4" x14ac:dyDescent="0.3"/>
    <row r="96" ht="14.4" x14ac:dyDescent="0.3"/>
    <row r="97" ht="14.4" x14ac:dyDescent="0.3"/>
    <row r="98" ht="14.4" x14ac:dyDescent="0.3"/>
    <row r="99" ht="14.4" x14ac:dyDescent="0.3"/>
    <row r="100" ht="14.4" x14ac:dyDescent="0.3"/>
    <row r="101" ht="14.4" x14ac:dyDescent="0.3"/>
    <row r="102" ht="14.4" x14ac:dyDescent="0.3"/>
    <row r="103" ht="14.4" x14ac:dyDescent="0.3"/>
    <row r="104" ht="14.4" x14ac:dyDescent="0.3"/>
    <row r="105" ht="14.4" x14ac:dyDescent="0.3"/>
    <row r="106" ht="14.4" x14ac:dyDescent="0.3"/>
    <row r="107" ht="14.4" x14ac:dyDescent="0.3"/>
    <row r="108" ht="14.4" x14ac:dyDescent="0.3"/>
    <row r="109" ht="14.4" x14ac:dyDescent="0.3"/>
    <row r="110" ht="14.4" x14ac:dyDescent="0.3"/>
    <row r="111" ht="14.4" x14ac:dyDescent="0.3"/>
    <row r="112" ht="14.4" x14ac:dyDescent="0.3"/>
    <row r="113" ht="14.4" x14ac:dyDescent="0.3"/>
    <row r="114" ht="14.4" x14ac:dyDescent="0.3"/>
    <row r="115" ht="14.4" x14ac:dyDescent="0.3"/>
    <row r="116" ht="14.4" x14ac:dyDescent="0.3"/>
    <row r="117" ht="14.4" x14ac:dyDescent="0.3"/>
    <row r="118" ht="14.4" x14ac:dyDescent="0.3"/>
    <row r="119" ht="14.4" x14ac:dyDescent="0.3"/>
    <row r="120" ht="14.4" x14ac:dyDescent="0.3"/>
    <row r="121" ht="14.4" x14ac:dyDescent="0.3"/>
    <row r="122" ht="14.4" x14ac:dyDescent="0.3"/>
    <row r="123" ht="14.4" x14ac:dyDescent="0.3"/>
    <row r="124" ht="14.4" x14ac:dyDescent="0.3"/>
    <row r="125" ht="14.4" x14ac:dyDescent="0.3"/>
    <row r="126" ht="14.4" x14ac:dyDescent="0.3"/>
    <row r="127" ht="14.4" x14ac:dyDescent="0.3"/>
    <row r="128" ht="14.4" x14ac:dyDescent="0.3"/>
    <row r="129" ht="14.4" x14ac:dyDescent="0.3"/>
    <row r="130" ht="14.4" x14ac:dyDescent="0.3"/>
    <row r="131" ht="14.4" x14ac:dyDescent="0.3"/>
    <row r="132" ht="14.4" x14ac:dyDescent="0.3"/>
    <row r="133" ht="14.4" x14ac:dyDescent="0.3"/>
    <row r="134" ht="14.4" x14ac:dyDescent="0.3"/>
    <row r="135" ht="14.4" x14ac:dyDescent="0.3"/>
    <row r="136" ht="14.4" x14ac:dyDescent="0.3"/>
    <row r="137" ht="14.4" x14ac:dyDescent="0.3"/>
    <row r="138" ht="14.4" x14ac:dyDescent="0.3"/>
    <row r="139" ht="14.4" x14ac:dyDescent="0.3"/>
    <row r="140" ht="14.4" x14ac:dyDescent="0.3"/>
    <row r="141" ht="14.4" x14ac:dyDescent="0.3"/>
    <row r="142" ht="14.4" x14ac:dyDescent="0.3"/>
    <row r="143" ht="14.4" x14ac:dyDescent="0.3"/>
    <row r="144" ht="14.4" x14ac:dyDescent="0.3"/>
    <row r="145" ht="14.4" x14ac:dyDescent="0.3"/>
    <row r="146" ht="14.4" x14ac:dyDescent="0.3"/>
    <row r="147" ht="14.4" x14ac:dyDescent="0.3"/>
    <row r="148" ht="14.4" x14ac:dyDescent="0.3"/>
    <row r="149" ht="14.4" x14ac:dyDescent="0.3"/>
    <row r="150" ht="14.4" x14ac:dyDescent="0.3"/>
    <row r="151" ht="14.4" x14ac:dyDescent="0.3"/>
    <row r="152" ht="14.4" x14ac:dyDescent="0.3"/>
    <row r="153" ht="14.4" x14ac:dyDescent="0.3"/>
    <row r="154" ht="14.4" x14ac:dyDescent="0.3"/>
    <row r="155" ht="14.4" x14ac:dyDescent="0.3"/>
    <row r="156" ht="14.4" x14ac:dyDescent="0.3"/>
    <row r="157" ht="14.4" x14ac:dyDescent="0.3"/>
    <row r="158" ht="14.4" x14ac:dyDescent="0.3"/>
    <row r="159" ht="14.4" x14ac:dyDescent="0.3"/>
    <row r="160" ht="14.4" x14ac:dyDescent="0.3"/>
    <row r="161" ht="14.4" x14ac:dyDescent="0.3"/>
    <row r="162" ht="14.4" x14ac:dyDescent="0.3"/>
    <row r="163" ht="14.4" x14ac:dyDescent="0.3"/>
    <row r="164" ht="14.4" x14ac:dyDescent="0.3"/>
    <row r="165" ht="14.4" x14ac:dyDescent="0.3"/>
    <row r="166" ht="14.4" x14ac:dyDescent="0.3"/>
    <row r="167" ht="14.4" x14ac:dyDescent="0.3"/>
    <row r="168" ht="14.4" x14ac:dyDescent="0.3"/>
    <row r="169" ht="14.4" x14ac:dyDescent="0.3"/>
    <row r="170" ht="14.4" x14ac:dyDescent="0.3"/>
    <row r="171" ht="14.4" x14ac:dyDescent="0.3"/>
    <row r="172" ht="14.4" x14ac:dyDescent="0.3"/>
    <row r="173" ht="14.4" x14ac:dyDescent="0.3"/>
    <row r="174" ht="14.4" x14ac:dyDescent="0.3"/>
    <row r="175" ht="14.4" x14ac:dyDescent="0.3"/>
    <row r="176" ht="14.4" x14ac:dyDescent="0.3"/>
    <row r="177" ht="14.4" x14ac:dyDescent="0.3"/>
    <row r="178" ht="14.4" x14ac:dyDescent="0.3"/>
    <row r="179" ht="14.4" x14ac:dyDescent="0.3"/>
    <row r="180" ht="14.4" x14ac:dyDescent="0.3"/>
    <row r="181" ht="14.4" x14ac:dyDescent="0.3"/>
    <row r="182" ht="14.4" x14ac:dyDescent="0.3"/>
    <row r="183" ht="14.4" x14ac:dyDescent="0.3"/>
    <row r="184" ht="14.4" x14ac:dyDescent="0.3"/>
    <row r="185" ht="14.4" x14ac:dyDescent="0.3"/>
    <row r="186" ht="14.4" x14ac:dyDescent="0.3"/>
    <row r="187" ht="14.4" x14ac:dyDescent="0.3"/>
    <row r="188" ht="14.4" x14ac:dyDescent="0.3"/>
    <row r="189" ht="14.4" x14ac:dyDescent="0.3"/>
    <row r="190" ht="14.4" x14ac:dyDescent="0.3"/>
    <row r="191" ht="14.4" x14ac:dyDescent="0.3"/>
    <row r="192" ht="14.4" x14ac:dyDescent="0.3"/>
    <row r="193" ht="14.4" x14ac:dyDescent="0.3"/>
    <row r="194" ht="14.4" x14ac:dyDescent="0.3"/>
    <row r="195" ht="14.4" x14ac:dyDescent="0.3"/>
    <row r="196" ht="14.4" x14ac:dyDescent="0.3"/>
    <row r="197" ht="14.4" x14ac:dyDescent="0.3"/>
    <row r="198" ht="14.4" x14ac:dyDescent="0.3"/>
    <row r="199" ht="14.4" x14ac:dyDescent="0.3"/>
    <row r="200" ht="14.4" x14ac:dyDescent="0.3"/>
    <row r="201" ht="14.4" x14ac:dyDescent="0.3"/>
    <row r="202" ht="14.4" x14ac:dyDescent="0.3"/>
    <row r="203" ht="14.4" x14ac:dyDescent="0.3"/>
    <row r="204" ht="14.4" x14ac:dyDescent="0.3"/>
    <row r="205" ht="14.4" x14ac:dyDescent="0.3"/>
    <row r="206" ht="14.4" x14ac:dyDescent="0.3"/>
    <row r="207" ht="14.4" x14ac:dyDescent="0.3"/>
    <row r="208" ht="14.4" x14ac:dyDescent="0.3"/>
    <row r="209" ht="14.4" x14ac:dyDescent="0.3"/>
    <row r="210" ht="14.4" x14ac:dyDescent="0.3"/>
    <row r="211" ht="14.4" x14ac:dyDescent="0.3"/>
    <row r="212" ht="14.4" x14ac:dyDescent="0.3"/>
    <row r="213" ht="14.4" x14ac:dyDescent="0.3"/>
    <row r="214" ht="14.4" x14ac:dyDescent="0.3"/>
    <row r="215" ht="14.4" x14ac:dyDescent="0.3"/>
    <row r="216" ht="14.4" x14ac:dyDescent="0.3"/>
    <row r="217" ht="14.4" x14ac:dyDescent="0.3"/>
    <row r="218" ht="14.4" x14ac:dyDescent="0.3"/>
    <row r="219" ht="14.4" x14ac:dyDescent="0.3"/>
    <row r="220" ht="14.4" x14ac:dyDescent="0.3"/>
    <row r="221" ht="14.4" x14ac:dyDescent="0.3"/>
    <row r="222" ht="14.4" x14ac:dyDescent="0.3"/>
    <row r="223" ht="14.4" x14ac:dyDescent="0.3"/>
    <row r="224" ht="14.4" x14ac:dyDescent="0.3"/>
    <row r="225" ht="14.4" x14ac:dyDescent="0.3"/>
    <row r="226" ht="14.4" x14ac:dyDescent="0.3"/>
    <row r="227" ht="14.4" x14ac:dyDescent="0.3"/>
    <row r="228" ht="14.4" x14ac:dyDescent="0.3"/>
    <row r="229" ht="14.4" x14ac:dyDescent="0.3"/>
    <row r="230" ht="14.4" x14ac:dyDescent="0.3"/>
    <row r="231" ht="14.4" x14ac:dyDescent="0.3"/>
    <row r="232" ht="14.4" x14ac:dyDescent="0.3"/>
    <row r="233" ht="14.4" x14ac:dyDescent="0.3"/>
    <row r="234" ht="14.4" x14ac:dyDescent="0.3"/>
    <row r="235" ht="14.4" x14ac:dyDescent="0.3"/>
    <row r="236" ht="14.4" x14ac:dyDescent="0.3"/>
    <row r="237" ht="14.4" x14ac:dyDescent="0.3"/>
    <row r="238" ht="14.4" x14ac:dyDescent="0.3"/>
    <row r="239" ht="14.4" x14ac:dyDescent="0.3"/>
    <row r="240" ht="14.4" x14ac:dyDescent="0.3"/>
    <row r="241" ht="14.4" x14ac:dyDescent="0.3"/>
    <row r="242" ht="14.4" x14ac:dyDescent="0.3"/>
    <row r="243" ht="14.4" x14ac:dyDescent="0.3"/>
    <row r="244" ht="14.4" x14ac:dyDescent="0.3"/>
    <row r="245" ht="14.4" x14ac:dyDescent="0.3"/>
    <row r="246" ht="14.4" x14ac:dyDescent="0.3"/>
    <row r="247" ht="14.4" x14ac:dyDescent="0.3"/>
    <row r="248" ht="14.4" x14ac:dyDescent="0.3"/>
    <row r="249" ht="14.4" x14ac:dyDescent="0.3"/>
    <row r="250" ht="14.4" x14ac:dyDescent="0.3"/>
    <row r="251" ht="14.4" x14ac:dyDescent="0.3"/>
    <row r="252" ht="14.4" x14ac:dyDescent="0.3"/>
    <row r="253" ht="14.4" x14ac:dyDescent="0.3"/>
    <row r="254" ht="14.4" x14ac:dyDescent="0.3"/>
    <row r="255" ht="14.4" x14ac:dyDescent="0.3"/>
    <row r="256" ht="14.4" x14ac:dyDescent="0.3"/>
    <row r="257" ht="14.4" x14ac:dyDescent="0.3"/>
    <row r="258" ht="14.4" x14ac:dyDescent="0.3"/>
    <row r="259" ht="14.4" x14ac:dyDescent="0.3"/>
    <row r="260" ht="14.4" x14ac:dyDescent="0.3"/>
    <row r="261" ht="14.4" x14ac:dyDescent="0.3"/>
    <row r="262" ht="14.4" x14ac:dyDescent="0.3"/>
    <row r="263" ht="14.4" x14ac:dyDescent="0.3"/>
    <row r="264" ht="14.4" x14ac:dyDescent="0.3"/>
    <row r="265" ht="14.4" x14ac:dyDescent="0.3"/>
    <row r="266" ht="14.4" x14ac:dyDescent="0.3"/>
    <row r="267" ht="14.4" x14ac:dyDescent="0.3"/>
    <row r="268" ht="14.4" x14ac:dyDescent="0.3"/>
    <row r="269" ht="14.4" x14ac:dyDescent="0.3"/>
    <row r="270" ht="14.4" x14ac:dyDescent="0.3"/>
    <row r="271" ht="14.4" x14ac:dyDescent="0.3"/>
    <row r="272" ht="14.4" x14ac:dyDescent="0.3"/>
    <row r="273" ht="14.4" x14ac:dyDescent="0.3"/>
    <row r="274" ht="14.4" x14ac:dyDescent="0.3"/>
    <row r="275" ht="14.4" x14ac:dyDescent="0.3"/>
    <row r="276" ht="14.4" x14ac:dyDescent="0.3"/>
    <row r="277" ht="14.4" x14ac:dyDescent="0.3"/>
    <row r="278" ht="14.4" x14ac:dyDescent="0.3"/>
    <row r="279" ht="14.4" x14ac:dyDescent="0.3"/>
    <row r="280" ht="14.4" x14ac:dyDescent="0.3"/>
    <row r="281" ht="14.4" x14ac:dyDescent="0.3"/>
    <row r="282" ht="14.4" x14ac:dyDescent="0.3"/>
    <row r="283" ht="14.4" x14ac:dyDescent="0.3"/>
    <row r="284" ht="14.4" x14ac:dyDescent="0.3"/>
    <row r="285" ht="14.4" x14ac:dyDescent="0.3"/>
    <row r="286" ht="14.4" x14ac:dyDescent="0.3"/>
    <row r="287" ht="14.4" x14ac:dyDescent="0.3"/>
    <row r="288" ht="14.4" x14ac:dyDescent="0.3"/>
    <row r="289" ht="14.4" x14ac:dyDescent="0.3"/>
    <row r="290" ht="14.4" x14ac:dyDescent="0.3"/>
    <row r="291" ht="14.4" x14ac:dyDescent="0.3"/>
    <row r="292" ht="14.4" x14ac:dyDescent="0.3"/>
    <row r="293" ht="14.4" x14ac:dyDescent="0.3"/>
    <row r="294" ht="14.4" x14ac:dyDescent="0.3"/>
    <row r="295" ht="14.4" x14ac:dyDescent="0.3"/>
    <row r="296" ht="14.4" x14ac:dyDescent="0.3"/>
    <row r="297" ht="14.4" x14ac:dyDescent="0.3"/>
    <row r="298" ht="14.4" x14ac:dyDescent="0.3"/>
    <row r="299" ht="14.4" x14ac:dyDescent="0.3"/>
    <row r="300" ht="14.4" x14ac:dyDescent="0.3"/>
    <row r="301" ht="14.4" x14ac:dyDescent="0.3"/>
    <row r="302" ht="14.4" x14ac:dyDescent="0.3"/>
    <row r="303" ht="14.4" x14ac:dyDescent="0.3"/>
    <row r="304" ht="14.4" x14ac:dyDescent="0.3"/>
    <row r="305" ht="14.4" x14ac:dyDescent="0.3"/>
    <row r="306" ht="14.4" x14ac:dyDescent="0.3"/>
    <row r="307" ht="14.4" x14ac:dyDescent="0.3"/>
    <row r="308" ht="14.4" x14ac:dyDescent="0.3"/>
    <row r="309" ht="14.4" x14ac:dyDescent="0.3"/>
    <row r="310" ht="14.4" x14ac:dyDescent="0.3"/>
    <row r="311" ht="14.4" x14ac:dyDescent="0.3"/>
    <row r="312" ht="14.4" x14ac:dyDescent="0.3"/>
    <row r="313" ht="14.4" x14ac:dyDescent="0.3"/>
    <row r="314" ht="14.4" x14ac:dyDescent="0.3"/>
    <row r="315" ht="14.4" x14ac:dyDescent="0.3"/>
    <row r="316" ht="14.4" x14ac:dyDescent="0.3"/>
    <row r="317" ht="14.4" x14ac:dyDescent="0.3"/>
    <row r="318" ht="14.4" x14ac:dyDescent="0.3"/>
    <row r="319" ht="14.4" x14ac:dyDescent="0.3"/>
    <row r="320" ht="14.4" x14ac:dyDescent="0.3"/>
    <row r="321" ht="14.4" x14ac:dyDescent="0.3"/>
    <row r="322" ht="14.4" x14ac:dyDescent="0.3"/>
    <row r="323" ht="14.4" x14ac:dyDescent="0.3"/>
    <row r="324" ht="14.4" x14ac:dyDescent="0.3"/>
    <row r="325" ht="14.4" x14ac:dyDescent="0.3"/>
    <row r="326" ht="14.4" x14ac:dyDescent="0.3"/>
    <row r="327" ht="14.4" x14ac:dyDescent="0.3"/>
    <row r="328" ht="14.4" x14ac:dyDescent="0.3"/>
    <row r="329" ht="14.4" x14ac:dyDescent="0.3"/>
    <row r="330" ht="14.4" x14ac:dyDescent="0.3"/>
    <row r="331" ht="14.4" x14ac:dyDescent="0.3"/>
    <row r="332" ht="14.4" x14ac:dyDescent="0.3"/>
    <row r="333" ht="14.4" x14ac:dyDescent="0.3"/>
    <row r="334" ht="14.4" x14ac:dyDescent="0.3"/>
    <row r="335" ht="14.4" x14ac:dyDescent="0.3"/>
    <row r="336" ht="14.4" x14ac:dyDescent="0.3"/>
    <row r="337" ht="14.4" x14ac:dyDescent="0.3"/>
    <row r="338" ht="14.4" x14ac:dyDescent="0.3"/>
    <row r="339" ht="14.4" x14ac:dyDescent="0.3"/>
    <row r="340" ht="14.4" x14ac:dyDescent="0.3"/>
    <row r="341" ht="14.4" x14ac:dyDescent="0.3"/>
    <row r="342" ht="14.4" x14ac:dyDescent="0.3"/>
    <row r="343" ht="14.4" x14ac:dyDescent="0.3"/>
    <row r="344" ht="14.4" x14ac:dyDescent="0.3"/>
    <row r="345" ht="14.4" x14ac:dyDescent="0.3"/>
    <row r="346" ht="14.4" x14ac:dyDescent="0.3"/>
    <row r="347" ht="14.4" x14ac:dyDescent="0.3"/>
    <row r="348" ht="14.4" x14ac:dyDescent="0.3"/>
    <row r="349" ht="14.4" x14ac:dyDescent="0.3"/>
    <row r="350" ht="14.4" x14ac:dyDescent="0.3"/>
    <row r="351" ht="14.4" x14ac:dyDescent="0.3"/>
    <row r="352" ht="14.4" x14ac:dyDescent="0.3"/>
    <row r="353" ht="14.4" x14ac:dyDescent="0.3"/>
    <row r="354" ht="14.4" x14ac:dyDescent="0.3"/>
    <row r="355" ht="14.4" x14ac:dyDescent="0.3"/>
    <row r="356" ht="14.4" x14ac:dyDescent="0.3"/>
    <row r="357" ht="14.4" x14ac:dyDescent="0.3"/>
    <row r="358" ht="14.4" x14ac:dyDescent="0.3"/>
    <row r="359" ht="14.4" x14ac:dyDescent="0.3"/>
    <row r="360" ht="14.4" x14ac:dyDescent="0.3"/>
    <row r="361" ht="14.4" x14ac:dyDescent="0.3"/>
    <row r="362" ht="14.4" x14ac:dyDescent="0.3"/>
    <row r="363" ht="14.4" x14ac:dyDescent="0.3"/>
    <row r="364" ht="14.4" x14ac:dyDescent="0.3"/>
    <row r="365" ht="14.4" x14ac:dyDescent="0.3"/>
    <row r="366" ht="14.4" x14ac:dyDescent="0.3"/>
    <row r="367" ht="14.4" x14ac:dyDescent="0.3"/>
    <row r="368" ht="14.4" x14ac:dyDescent="0.3"/>
    <row r="369" ht="14.4" x14ac:dyDescent="0.3"/>
    <row r="370" ht="14.4" x14ac:dyDescent="0.3"/>
    <row r="371" ht="14.4" x14ac:dyDescent="0.3"/>
    <row r="372" ht="14.4" x14ac:dyDescent="0.3"/>
    <row r="373" ht="14.4" x14ac:dyDescent="0.3"/>
    <row r="374" ht="14.4" x14ac:dyDescent="0.3"/>
    <row r="375" ht="14.4" x14ac:dyDescent="0.3"/>
    <row r="376" ht="14.4" x14ac:dyDescent="0.3"/>
    <row r="377" ht="14.4" x14ac:dyDescent="0.3"/>
    <row r="378" ht="14.4" x14ac:dyDescent="0.3"/>
    <row r="379" ht="14.4" x14ac:dyDescent="0.3"/>
    <row r="381" ht="14.4" x14ac:dyDescent="0.3"/>
  </sheetData>
  <mergeCells count="3">
    <mergeCell ref="A1:H1"/>
    <mergeCell ref="A2:H2"/>
    <mergeCell ref="A3:H3"/>
  </mergeCells>
  <hyperlinks>
    <hyperlink ref="R1" location="'Table of Contents'!A1" display="Return to Table of Contents" xr:uid="{BCFD494E-6EC6-4C32-B8BF-59670F5BDDDF}"/>
  </hyperlinks>
  <printOptions horizontalCentered="1"/>
  <pageMargins left="0.05" right="0.05" top="0.5" bottom="0.5" header="0" footer="0"/>
  <pageSetup orientation="landscape" horizontalDpi="300" verticalDpi="30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02AA9-5013-434D-A181-1A0F19CC6F71}">
  <dimension ref="A1:R48"/>
  <sheetViews>
    <sheetView topLeftCell="A16" workbookViewId="0"/>
  </sheetViews>
  <sheetFormatPr defaultRowHeight="14.4" x14ac:dyDescent="0.3"/>
  <cols>
    <col min="1" max="1" width="35" style="6" bestFit="1" customWidth="1"/>
    <col min="2" max="2" width="14" style="6" bestFit="1" customWidth="1"/>
    <col min="3" max="3" width="22.21875" style="6" bestFit="1" customWidth="1"/>
    <col min="4" max="4" width="30.5546875" style="6" customWidth="1"/>
    <col min="5" max="5" width="10.6640625" style="6" bestFit="1" customWidth="1"/>
    <col min="6" max="6" width="11.109375" style="6" bestFit="1" customWidth="1"/>
    <col min="7" max="8" width="8.21875" style="6" bestFit="1" customWidth="1"/>
  </cols>
  <sheetData>
    <row r="1" spans="1:18" ht="14.4" customHeight="1" x14ac:dyDescent="0.3">
      <c r="A1" s="160" t="s">
        <v>0</v>
      </c>
      <c r="B1" s="160"/>
      <c r="C1" s="160"/>
      <c r="D1" s="160"/>
      <c r="E1" s="160"/>
      <c r="F1" s="160"/>
      <c r="G1" s="160"/>
      <c r="H1" s="160"/>
      <c r="R1" s="130" t="s">
        <v>183</v>
      </c>
    </row>
    <row r="2" spans="1:18" x14ac:dyDescent="0.3">
      <c r="A2" s="160" t="s">
        <v>1</v>
      </c>
      <c r="B2" s="160"/>
      <c r="C2" s="160"/>
      <c r="D2" s="160"/>
      <c r="E2" s="160"/>
      <c r="F2" s="160"/>
      <c r="G2" s="160"/>
      <c r="H2" s="160"/>
    </row>
    <row r="3" spans="1:18" x14ac:dyDescent="0.3">
      <c r="A3" s="160" t="s">
        <v>205</v>
      </c>
      <c r="B3" s="160"/>
      <c r="C3" s="160"/>
      <c r="D3" s="160"/>
      <c r="E3" s="160"/>
      <c r="F3" s="160"/>
      <c r="G3" s="160"/>
      <c r="H3" s="160"/>
    </row>
    <row r="4" spans="1:18" ht="15" thickBot="1" x14ac:dyDescent="0.35">
      <c r="A4" s="7"/>
    </row>
    <row r="5" spans="1:18" ht="53.4" x14ac:dyDescent="0.3">
      <c r="A5" s="118" t="s">
        <v>152</v>
      </c>
      <c r="B5" s="119" t="s">
        <v>153</v>
      </c>
      <c r="C5" s="119" t="s">
        <v>154</v>
      </c>
      <c r="D5" s="119" t="s">
        <v>155</v>
      </c>
      <c r="E5" s="119" t="s">
        <v>9</v>
      </c>
      <c r="F5" s="119" t="s">
        <v>156</v>
      </c>
      <c r="G5" s="119" t="s">
        <v>157</v>
      </c>
      <c r="H5" s="120" t="s">
        <v>158</v>
      </c>
    </row>
    <row r="6" spans="1:18" x14ac:dyDescent="0.3">
      <c r="A6" s="121" t="s">
        <v>179</v>
      </c>
      <c r="B6" s="113" t="s">
        <v>15</v>
      </c>
      <c r="C6" s="113" t="s">
        <v>192</v>
      </c>
      <c r="D6" s="113" t="s">
        <v>24</v>
      </c>
      <c r="E6" s="114">
        <v>11921</v>
      </c>
      <c r="F6" s="114">
        <v>34423</v>
      </c>
      <c r="G6" s="115">
        <v>1.3612542989316729E-2</v>
      </c>
      <c r="H6" s="122">
        <v>5.047630367173506E-3</v>
      </c>
    </row>
    <row r="7" spans="1:18" x14ac:dyDescent="0.3">
      <c r="A7" s="121"/>
      <c r="B7" s="113"/>
      <c r="C7" s="113"/>
      <c r="D7" s="113" t="s">
        <v>199</v>
      </c>
      <c r="E7" s="114">
        <v>347</v>
      </c>
      <c r="F7" s="114">
        <v>1269</v>
      </c>
      <c r="G7" s="115">
        <v>5.018248570270729E-4</v>
      </c>
      <c r="H7" s="122">
        <v>1.8608032234096908E-4</v>
      </c>
    </row>
    <row r="8" spans="1:18" x14ac:dyDescent="0.3">
      <c r="A8" s="121"/>
      <c r="B8" s="113"/>
      <c r="C8" s="113"/>
      <c r="D8" s="113" t="s">
        <v>31</v>
      </c>
      <c r="E8" s="114">
        <v>1031</v>
      </c>
      <c r="F8" s="114">
        <v>3330</v>
      </c>
      <c r="G8" s="115">
        <v>1.3168453695036665E-3</v>
      </c>
      <c r="H8" s="122">
        <v>4.8829588132027351E-4</v>
      </c>
    </row>
    <row r="9" spans="1:18" x14ac:dyDescent="0.3">
      <c r="A9" s="121"/>
      <c r="B9" s="113"/>
      <c r="C9" s="113"/>
      <c r="D9" s="113" t="s">
        <v>30</v>
      </c>
      <c r="E9" s="114">
        <v>233</v>
      </c>
      <c r="F9" s="114">
        <v>699</v>
      </c>
      <c r="G9" s="115">
        <v>2.7641889287779666E-4</v>
      </c>
      <c r="H9" s="122">
        <v>1.0249814445731867E-4</v>
      </c>
    </row>
    <row r="10" spans="1:18" x14ac:dyDescent="0.3">
      <c r="A10" s="121"/>
      <c r="B10" s="113"/>
      <c r="C10" s="113"/>
      <c r="D10" s="113" t="s">
        <v>198</v>
      </c>
      <c r="E10" s="114">
        <v>11103</v>
      </c>
      <c r="F10" s="114">
        <v>32474</v>
      </c>
      <c r="G10" s="115">
        <v>1.2841812771550169E-2</v>
      </c>
      <c r="H10" s="122">
        <v>4.7618379729713394E-3</v>
      </c>
    </row>
    <row r="11" spans="1:18" x14ac:dyDescent="0.3">
      <c r="A11" s="121"/>
      <c r="B11" s="113"/>
      <c r="C11" s="113"/>
      <c r="D11" s="113" t="s">
        <v>196</v>
      </c>
      <c r="E11" s="114">
        <v>1574</v>
      </c>
      <c r="F11" s="114">
        <v>4723</v>
      </c>
      <c r="G11" s="115">
        <v>1.8677059099597047E-3</v>
      </c>
      <c r="H11" s="122">
        <v>6.9255899323593145E-4</v>
      </c>
    </row>
    <row r="12" spans="1:18" x14ac:dyDescent="0.3">
      <c r="A12" s="121"/>
      <c r="B12" s="113"/>
      <c r="C12" s="113"/>
      <c r="D12" s="113" t="s">
        <v>195</v>
      </c>
      <c r="E12" s="114">
        <v>879</v>
      </c>
      <c r="F12" s="114">
        <v>2654</v>
      </c>
      <c r="G12" s="115">
        <v>1.049521805003823E-3</v>
      </c>
      <c r="H12" s="122">
        <v>3.8917035105826003E-4</v>
      </c>
    </row>
    <row r="13" spans="1:18" x14ac:dyDescent="0.3">
      <c r="A13" s="121"/>
      <c r="B13" s="113"/>
      <c r="C13" s="113"/>
      <c r="D13" s="113" t="s">
        <v>194</v>
      </c>
      <c r="E13" s="114">
        <v>624</v>
      </c>
      <c r="F13" s="114">
        <v>1864</v>
      </c>
      <c r="G13" s="115">
        <v>7.3711704767412433E-4</v>
      </c>
      <c r="H13" s="122">
        <v>2.7332838521951642E-4</v>
      </c>
    </row>
    <row r="14" spans="1:18" x14ac:dyDescent="0.3">
      <c r="A14" s="121"/>
      <c r="B14" s="113"/>
      <c r="C14" s="113"/>
      <c r="D14" s="113" t="s">
        <v>193</v>
      </c>
      <c r="E14" s="114">
        <v>3604</v>
      </c>
      <c r="F14" s="114">
        <v>10633</v>
      </c>
      <c r="G14" s="115">
        <v>4.2048098540337789E-3</v>
      </c>
      <c r="H14" s="122">
        <v>1.5591742060295699E-3</v>
      </c>
    </row>
    <row r="15" spans="1:18" x14ac:dyDescent="0.3">
      <c r="A15" s="121"/>
      <c r="B15" s="113"/>
      <c r="C15" s="113" t="s">
        <v>204</v>
      </c>
      <c r="D15" s="113" t="s">
        <v>22</v>
      </c>
      <c r="E15" s="114">
        <v>199923</v>
      </c>
      <c r="F15" s="114">
        <v>596819</v>
      </c>
      <c r="G15" s="115">
        <v>0.23601151248702965</v>
      </c>
      <c r="H15" s="122">
        <v>8.7514792670776068E-2</v>
      </c>
    </row>
    <row r="16" spans="1:18" x14ac:dyDescent="0.3">
      <c r="A16" s="121"/>
      <c r="B16" s="113"/>
      <c r="C16" s="113"/>
      <c r="D16" s="113" t="s">
        <v>24</v>
      </c>
      <c r="E16" s="114">
        <v>271</v>
      </c>
      <c r="F16" s="114">
        <v>900</v>
      </c>
      <c r="G16" s="115">
        <v>3.5590415391990984E-4</v>
      </c>
      <c r="H16" s="122">
        <v>1.3197185981629012E-4</v>
      </c>
    </row>
    <row r="17" spans="1:8" x14ac:dyDescent="0.3">
      <c r="A17" s="121"/>
      <c r="B17" s="113"/>
      <c r="C17" s="113"/>
      <c r="D17" s="113" t="s">
        <v>199</v>
      </c>
      <c r="E17" s="114">
        <v>12</v>
      </c>
      <c r="F17" s="114">
        <v>60</v>
      </c>
      <c r="G17" s="115">
        <v>2.3726943594660655E-5</v>
      </c>
      <c r="H17" s="122">
        <v>8.7981239877526747E-6</v>
      </c>
    </row>
    <row r="18" spans="1:8" x14ac:dyDescent="0.3">
      <c r="A18" s="121"/>
      <c r="B18" s="113"/>
      <c r="C18" s="113"/>
      <c r="D18" s="113" t="s">
        <v>31</v>
      </c>
      <c r="E18" s="114">
        <v>36</v>
      </c>
      <c r="F18" s="114">
        <v>67</v>
      </c>
      <c r="G18" s="115">
        <v>2.6495087014037732E-5</v>
      </c>
      <c r="H18" s="122">
        <v>9.8245717863238206E-6</v>
      </c>
    </row>
    <row r="19" spans="1:8" x14ac:dyDescent="0.3">
      <c r="A19" s="121"/>
      <c r="B19" s="113"/>
      <c r="C19" s="113"/>
      <c r="D19" s="113" t="s">
        <v>198</v>
      </c>
      <c r="E19" s="114">
        <v>561</v>
      </c>
      <c r="F19" s="114">
        <v>1753</v>
      </c>
      <c r="G19" s="115">
        <v>6.9322220202400219E-4</v>
      </c>
      <c r="H19" s="122">
        <v>2.5705185584217399E-4</v>
      </c>
    </row>
    <row r="20" spans="1:8" x14ac:dyDescent="0.3">
      <c r="A20" s="121"/>
      <c r="B20" s="113"/>
      <c r="C20" s="113"/>
      <c r="D20" s="113" t="s">
        <v>196</v>
      </c>
      <c r="E20" s="114">
        <v>286</v>
      </c>
      <c r="F20" s="114">
        <v>834</v>
      </c>
      <c r="G20" s="115">
        <v>3.2980451596578312E-4</v>
      </c>
      <c r="H20" s="122">
        <v>1.222939234297622E-4</v>
      </c>
    </row>
    <row r="21" spans="1:8" x14ac:dyDescent="0.3">
      <c r="A21" s="121"/>
      <c r="B21" s="113"/>
      <c r="C21" s="113"/>
      <c r="D21" s="113" t="s">
        <v>195</v>
      </c>
      <c r="E21" s="114">
        <v>502239</v>
      </c>
      <c r="F21" s="114">
        <v>1497638.7000000011</v>
      </c>
      <c r="G21" s="115">
        <v>0.59223981600134901</v>
      </c>
      <c r="H21" s="122">
        <v>0.21960684952427903</v>
      </c>
    </row>
    <row r="22" spans="1:8" x14ac:dyDescent="0.3">
      <c r="A22" s="121"/>
      <c r="B22" s="113"/>
      <c r="C22" s="113"/>
      <c r="D22" s="113" t="s">
        <v>193</v>
      </c>
      <c r="E22" s="114">
        <v>447</v>
      </c>
      <c r="F22" s="114">
        <v>1427</v>
      </c>
      <c r="G22" s="115">
        <v>5.6430580849301264E-4</v>
      </c>
      <c r="H22" s="122">
        <v>2.092487155087178E-4</v>
      </c>
    </row>
    <row r="23" spans="1:8" x14ac:dyDescent="0.3">
      <c r="A23" s="121"/>
      <c r="B23" s="113"/>
      <c r="C23" s="113" t="s">
        <v>203</v>
      </c>
      <c r="D23" s="113" t="s">
        <v>22</v>
      </c>
      <c r="E23" s="114">
        <v>1852</v>
      </c>
      <c r="F23" s="114">
        <v>5360</v>
      </c>
      <c r="G23" s="115">
        <v>2.1196069611230184E-3</v>
      </c>
      <c r="H23" s="122">
        <v>7.8596574290590564E-4</v>
      </c>
    </row>
    <row r="24" spans="1:8" x14ac:dyDescent="0.3">
      <c r="A24" s="121"/>
      <c r="B24" s="113"/>
      <c r="C24" s="113" t="s">
        <v>202</v>
      </c>
      <c r="D24" s="113" t="s">
        <v>22</v>
      </c>
      <c r="E24" s="114">
        <v>3808</v>
      </c>
      <c r="F24" s="114">
        <v>10995</v>
      </c>
      <c r="G24" s="115">
        <v>4.3479624137215652E-3</v>
      </c>
      <c r="H24" s="122">
        <v>1.6122562207556777E-3</v>
      </c>
    </row>
    <row r="25" spans="1:8" x14ac:dyDescent="0.3">
      <c r="A25" s="121"/>
      <c r="B25" s="113"/>
      <c r="C25" s="113"/>
      <c r="D25" s="113" t="s">
        <v>24</v>
      </c>
      <c r="E25" s="114">
        <v>351</v>
      </c>
      <c r="F25" s="114">
        <v>1053</v>
      </c>
      <c r="G25" s="115">
        <v>4.1640786008629449E-4</v>
      </c>
      <c r="H25" s="122">
        <v>1.5440707598505946E-4</v>
      </c>
    </row>
    <row r="26" spans="1:8" x14ac:dyDescent="0.3">
      <c r="A26" s="121"/>
      <c r="B26" s="113"/>
      <c r="C26" s="113"/>
      <c r="D26" s="113" t="s">
        <v>198</v>
      </c>
      <c r="E26" s="114">
        <v>636</v>
      </c>
      <c r="F26" s="114">
        <v>1916</v>
      </c>
      <c r="G26" s="115">
        <v>7.5768039878949692E-4</v>
      </c>
      <c r="H26" s="122">
        <v>2.8095342600890211E-4</v>
      </c>
    </row>
    <row r="27" spans="1:8" x14ac:dyDescent="0.3">
      <c r="A27" s="121"/>
      <c r="B27" s="113"/>
      <c r="C27" s="113"/>
      <c r="D27" s="113" t="s">
        <v>196</v>
      </c>
      <c r="E27" s="114">
        <v>2</v>
      </c>
      <c r="F27" s="114">
        <v>6</v>
      </c>
      <c r="G27" s="115">
        <v>2.3726943594660656E-6</v>
      </c>
      <c r="H27" s="122">
        <v>8.7981239877526756E-7</v>
      </c>
    </row>
    <row r="28" spans="1:8" x14ac:dyDescent="0.3">
      <c r="A28" s="121"/>
      <c r="B28" s="113"/>
      <c r="C28" s="113"/>
      <c r="D28" s="113" t="s">
        <v>193</v>
      </c>
      <c r="E28" s="114">
        <v>96</v>
      </c>
      <c r="F28" s="114">
        <v>288</v>
      </c>
      <c r="G28" s="115">
        <v>1.1388932925437114E-4</v>
      </c>
      <c r="H28" s="122">
        <v>4.2230995141212843E-5</v>
      </c>
    </row>
    <row r="29" spans="1:8" x14ac:dyDescent="0.3">
      <c r="A29" s="121"/>
      <c r="B29" s="113"/>
      <c r="C29" s="113" t="s">
        <v>201</v>
      </c>
      <c r="D29" s="113" t="s">
        <v>22</v>
      </c>
      <c r="E29" s="114">
        <v>230</v>
      </c>
      <c r="F29" s="114">
        <v>860</v>
      </c>
      <c r="G29" s="115">
        <v>3.4008619152346942E-4</v>
      </c>
      <c r="H29" s="122">
        <v>1.2610644382445501E-4</v>
      </c>
    </row>
    <row r="30" spans="1:8" x14ac:dyDescent="0.3">
      <c r="A30" s="121"/>
      <c r="B30" s="113"/>
      <c r="C30" s="113"/>
      <c r="D30" s="113" t="s">
        <v>198</v>
      </c>
      <c r="E30" s="114">
        <v>34</v>
      </c>
      <c r="F30" s="114">
        <v>76</v>
      </c>
      <c r="G30" s="115">
        <v>3.0054128553236829E-5</v>
      </c>
      <c r="H30" s="122">
        <v>1.1144290384486722E-5</v>
      </c>
    </row>
    <row r="31" spans="1:8" x14ac:dyDescent="0.3">
      <c r="A31" s="121"/>
      <c r="B31" s="113"/>
      <c r="C31" s="113"/>
      <c r="D31" s="113" t="s">
        <v>195</v>
      </c>
      <c r="E31" s="114">
        <v>669</v>
      </c>
      <c r="F31" s="114">
        <v>2864</v>
      </c>
      <c r="G31" s="115">
        <v>1.1325661075851352E-3</v>
      </c>
      <c r="H31" s="122">
        <v>4.1996378501539435E-4</v>
      </c>
    </row>
    <row r="32" spans="1:8" x14ac:dyDescent="0.3">
      <c r="A32" s="121"/>
      <c r="B32" s="113"/>
      <c r="C32" s="113" t="s">
        <v>200</v>
      </c>
      <c r="D32" s="113" t="s">
        <v>22</v>
      </c>
      <c r="E32" s="114">
        <v>82295</v>
      </c>
      <c r="F32" s="114">
        <v>247583.00999999995</v>
      </c>
      <c r="G32" s="115">
        <v>9.7906468554438394E-2</v>
      </c>
      <c r="H32" s="122">
        <v>3.6304433654016838E-2</v>
      </c>
    </row>
    <row r="33" spans="1:8" x14ac:dyDescent="0.3">
      <c r="A33" s="121"/>
      <c r="B33" s="113"/>
      <c r="C33" s="113"/>
      <c r="D33" s="113" t="s">
        <v>24</v>
      </c>
      <c r="E33" s="114">
        <v>1928</v>
      </c>
      <c r="F33" s="114">
        <v>4971</v>
      </c>
      <c r="G33" s="115">
        <v>1.9657772768176354E-3</v>
      </c>
      <c r="H33" s="122">
        <v>7.2892457238530912E-4</v>
      </c>
    </row>
    <row r="34" spans="1:8" x14ac:dyDescent="0.3">
      <c r="A34" s="121"/>
      <c r="B34" s="113"/>
      <c r="C34" s="113"/>
      <c r="D34" s="113" t="s">
        <v>199</v>
      </c>
      <c r="E34" s="114">
        <v>147</v>
      </c>
      <c r="F34" s="114">
        <v>441</v>
      </c>
      <c r="G34" s="115">
        <v>1.7439303542075583E-4</v>
      </c>
      <c r="H34" s="122">
        <v>6.4666211309982161E-5</v>
      </c>
    </row>
    <row r="35" spans="1:8" x14ac:dyDescent="0.3">
      <c r="A35" s="121"/>
      <c r="B35" s="113"/>
      <c r="C35" s="113"/>
      <c r="D35" s="113" t="s">
        <v>31</v>
      </c>
      <c r="E35" s="114">
        <v>13</v>
      </c>
      <c r="F35" s="114">
        <v>39</v>
      </c>
      <c r="G35" s="115">
        <v>1.5422513336529425E-5</v>
      </c>
      <c r="H35" s="122">
        <v>5.7187805920392389E-6</v>
      </c>
    </row>
    <row r="36" spans="1:8" x14ac:dyDescent="0.3">
      <c r="A36" s="121"/>
      <c r="B36" s="113"/>
      <c r="C36" s="113"/>
      <c r="D36" s="113" t="s">
        <v>198</v>
      </c>
      <c r="E36" s="114">
        <v>3889</v>
      </c>
      <c r="F36" s="114">
        <v>11784</v>
      </c>
      <c r="G36" s="115">
        <v>4.6599717219913527E-3</v>
      </c>
      <c r="H36" s="122">
        <v>1.7279515511946255E-3</v>
      </c>
    </row>
    <row r="37" spans="1:8" x14ac:dyDescent="0.3">
      <c r="A37" s="121"/>
      <c r="B37" s="113"/>
      <c r="C37" s="113"/>
      <c r="D37" s="113" t="s">
        <v>197</v>
      </c>
      <c r="E37" s="114">
        <v>11</v>
      </c>
      <c r="F37" s="114">
        <v>33</v>
      </c>
      <c r="G37" s="115">
        <v>1.3049818977063361E-5</v>
      </c>
      <c r="H37" s="122">
        <v>4.8389681932639718E-6</v>
      </c>
    </row>
    <row r="38" spans="1:8" x14ac:dyDescent="0.3">
      <c r="A38" s="121"/>
      <c r="B38" s="113"/>
      <c r="C38" s="113"/>
      <c r="D38" s="113" t="s">
        <v>196</v>
      </c>
      <c r="E38" s="114">
        <v>70</v>
      </c>
      <c r="F38" s="114">
        <v>158</v>
      </c>
      <c r="G38" s="115">
        <v>6.2480951465939725E-5</v>
      </c>
      <c r="H38" s="122">
        <v>2.3168393167748713E-5</v>
      </c>
    </row>
    <row r="39" spans="1:8" x14ac:dyDescent="0.3">
      <c r="A39" s="121"/>
      <c r="B39" s="113"/>
      <c r="C39" s="113"/>
      <c r="D39" s="113" t="s">
        <v>195</v>
      </c>
      <c r="E39" s="114">
        <v>15891</v>
      </c>
      <c r="F39" s="114">
        <v>48381</v>
      </c>
      <c r="G39" s="115">
        <v>1.9132220967554618E-2</v>
      </c>
      <c r="H39" s="122">
        <v>7.0943672775243697E-3</v>
      </c>
    </row>
    <row r="40" spans="1:8" x14ac:dyDescent="0.3">
      <c r="A40" s="121"/>
      <c r="B40" s="113"/>
      <c r="C40" s="113"/>
      <c r="D40" s="113" t="s">
        <v>194</v>
      </c>
      <c r="E40" s="114">
        <v>87</v>
      </c>
      <c r="F40" s="114">
        <v>261</v>
      </c>
      <c r="G40" s="115">
        <v>1.0321220463677385E-4</v>
      </c>
      <c r="H40" s="122">
        <v>3.8271839346724136E-5</v>
      </c>
    </row>
    <row r="41" spans="1:8" x14ac:dyDescent="0.3">
      <c r="A41" s="121"/>
      <c r="B41" s="113"/>
      <c r="C41" s="113"/>
      <c r="D41" s="113" t="s">
        <v>193</v>
      </c>
      <c r="E41" s="114">
        <v>56</v>
      </c>
      <c r="F41" s="114">
        <v>134</v>
      </c>
      <c r="G41" s="115">
        <v>5.2990174028075465E-5</v>
      </c>
      <c r="H41" s="122">
        <v>1.9649143572647641E-5</v>
      </c>
    </row>
    <row r="42" spans="1:8" x14ac:dyDescent="0.3">
      <c r="A42" s="121"/>
      <c r="B42" s="113" t="s">
        <v>20</v>
      </c>
      <c r="C42" s="113" t="s">
        <v>191</v>
      </c>
      <c r="D42" s="113" t="s">
        <v>191</v>
      </c>
      <c r="E42" s="114">
        <v>847156</v>
      </c>
      <c r="F42" s="114">
        <v>2528770.7100000009</v>
      </c>
      <c r="G42" s="115">
        <v>1</v>
      </c>
      <c r="H42" s="122">
        <v>0.3708073040529562</v>
      </c>
    </row>
    <row r="43" spans="1:8" x14ac:dyDescent="0.3">
      <c r="A43" s="131"/>
      <c r="B43" s="132" t="s">
        <v>21</v>
      </c>
      <c r="C43" s="132" t="s">
        <v>192</v>
      </c>
      <c r="D43" s="132" t="s">
        <v>22</v>
      </c>
      <c r="E43" s="133">
        <v>1492478</v>
      </c>
      <c r="F43" s="133">
        <v>4290864.9400001913</v>
      </c>
      <c r="G43" s="134"/>
      <c r="H43" s="135">
        <v>0.62919269594704375</v>
      </c>
    </row>
    <row r="44" spans="1:8" ht="15" thickBot="1" x14ac:dyDescent="0.35">
      <c r="A44" s="123"/>
      <c r="B44" s="124" t="s">
        <v>23</v>
      </c>
      <c r="C44" s="124" t="s">
        <v>191</v>
      </c>
      <c r="D44" s="124" t="s">
        <v>191</v>
      </c>
      <c r="E44" s="125">
        <v>2339634</v>
      </c>
      <c r="F44" s="125">
        <v>6819635.6500001922</v>
      </c>
      <c r="G44" s="126"/>
      <c r="H44" s="127">
        <v>1</v>
      </c>
    </row>
    <row r="45" spans="1:8" x14ac:dyDescent="0.3">
      <c r="A45" s="111"/>
      <c r="B45" s="111"/>
      <c r="C45" s="111"/>
      <c r="D45" s="111"/>
      <c r="E45" s="128"/>
      <c r="F45" s="128"/>
      <c r="G45" s="129"/>
      <c r="H45" s="129"/>
    </row>
    <row r="46" spans="1:8" x14ac:dyDescent="0.3">
      <c r="A46" s="111"/>
      <c r="B46" s="111"/>
      <c r="C46" s="111"/>
      <c r="D46" s="111"/>
      <c r="E46" s="128"/>
      <c r="F46" s="128"/>
      <c r="G46" s="129"/>
      <c r="H46" s="129"/>
    </row>
    <row r="48" spans="1:8" x14ac:dyDescent="0.3">
      <c r="A48" s="110"/>
    </row>
  </sheetData>
  <mergeCells count="3">
    <mergeCell ref="A1:H1"/>
    <mergeCell ref="A2:H2"/>
    <mergeCell ref="A3:H3"/>
  </mergeCells>
  <hyperlinks>
    <hyperlink ref="R1" location="'Table of Contents'!A1" display="Return to Table of Contents" xr:uid="{24B74F79-12BA-410E-9221-E4A83CE69AF6}"/>
  </hyperlinks>
  <pageMargins left="0.75" right="0.75" top="1" bottom="1" header="0.5" footer="0.5"/>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B6387-0308-483B-9A3F-5852D8A56D66}">
  <dimension ref="A1:R43"/>
  <sheetViews>
    <sheetView topLeftCell="A12" workbookViewId="0"/>
  </sheetViews>
  <sheetFormatPr defaultRowHeight="14.4" x14ac:dyDescent="0.3"/>
  <cols>
    <col min="1" max="1" width="35" style="6" bestFit="1" customWidth="1"/>
    <col min="2" max="2" width="14" style="6" bestFit="1" customWidth="1"/>
    <col min="3" max="3" width="22.21875" style="6" bestFit="1" customWidth="1"/>
    <col min="4" max="4" width="30.5546875" style="6" customWidth="1"/>
    <col min="5" max="5" width="10.6640625" style="6" bestFit="1" customWidth="1"/>
    <col min="6" max="6" width="11.109375" style="6" bestFit="1" customWidth="1"/>
    <col min="7" max="8" width="8.21875" style="6" bestFit="1" customWidth="1"/>
  </cols>
  <sheetData>
    <row r="1" spans="1:18" ht="14.4" customHeight="1" x14ac:dyDescent="0.3">
      <c r="A1" s="160" t="s">
        <v>0</v>
      </c>
      <c r="B1" s="160"/>
      <c r="C1" s="160"/>
      <c r="D1" s="160"/>
      <c r="E1" s="160"/>
      <c r="F1" s="160"/>
      <c r="G1" s="160"/>
      <c r="H1" s="160"/>
      <c r="R1" s="130" t="s">
        <v>183</v>
      </c>
    </row>
    <row r="2" spans="1:18" x14ac:dyDescent="0.3">
      <c r="A2" s="160" t="s">
        <v>1</v>
      </c>
      <c r="B2" s="160"/>
      <c r="C2" s="160"/>
      <c r="D2" s="160"/>
      <c r="E2" s="160"/>
      <c r="F2" s="160"/>
      <c r="G2" s="160"/>
      <c r="H2" s="160"/>
    </row>
    <row r="3" spans="1:18" x14ac:dyDescent="0.3">
      <c r="A3" s="160" t="s">
        <v>206</v>
      </c>
      <c r="B3" s="160"/>
      <c r="C3" s="160"/>
      <c r="D3" s="160"/>
      <c r="E3" s="160"/>
      <c r="F3" s="160"/>
      <c r="G3" s="160"/>
      <c r="H3" s="160"/>
    </row>
    <row r="4" spans="1:18" ht="15" thickBot="1" x14ac:dyDescent="0.35">
      <c r="A4" s="7"/>
    </row>
    <row r="5" spans="1:18" ht="53.4" x14ac:dyDescent="0.3">
      <c r="A5" s="118" t="s">
        <v>152</v>
      </c>
      <c r="B5" s="119" t="s">
        <v>153</v>
      </c>
      <c r="C5" s="119" t="s">
        <v>154</v>
      </c>
      <c r="D5" s="119" t="s">
        <v>155</v>
      </c>
      <c r="E5" s="119" t="s">
        <v>9</v>
      </c>
      <c r="F5" s="119" t="s">
        <v>156</v>
      </c>
      <c r="G5" s="119" t="s">
        <v>157</v>
      </c>
      <c r="H5" s="120" t="s">
        <v>158</v>
      </c>
    </row>
    <row r="6" spans="1:18" x14ac:dyDescent="0.3">
      <c r="A6" s="121" t="s">
        <v>179</v>
      </c>
      <c r="B6" s="113" t="s">
        <v>15</v>
      </c>
      <c r="C6" s="113" t="s">
        <v>192</v>
      </c>
      <c r="D6" s="113" t="s">
        <v>24</v>
      </c>
      <c r="E6" s="114">
        <v>3268</v>
      </c>
      <c r="F6" s="114">
        <v>9994</v>
      </c>
      <c r="G6" s="115">
        <v>7.5809697481834569E-3</v>
      </c>
      <c r="H6" s="122">
        <v>5.7601578400825505E-3</v>
      </c>
    </row>
    <row r="7" spans="1:18" x14ac:dyDescent="0.3">
      <c r="A7" s="121"/>
      <c r="B7" s="113"/>
      <c r="C7" s="113"/>
      <c r="D7" s="113" t="s">
        <v>199</v>
      </c>
      <c r="E7" s="114">
        <v>547</v>
      </c>
      <c r="F7" s="114">
        <v>1603</v>
      </c>
      <c r="G7" s="115">
        <v>1.215959026049438E-3</v>
      </c>
      <c r="H7" s="122">
        <v>9.2390764635304462E-4</v>
      </c>
    </row>
    <row r="8" spans="1:18" x14ac:dyDescent="0.3">
      <c r="A8" s="121"/>
      <c r="B8" s="113"/>
      <c r="C8" s="113"/>
      <c r="D8" s="113" t="s">
        <v>31</v>
      </c>
      <c r="E8" s="114">
        <v>3828</v>
      </c>
      <c r="F8" s="114">
        <v>11389</v>
      </c>
      <c r="G8" s="115">
        <v>8.6391499361678399E-3</v>
      </c>
      <c r="H8" s="122">
        <v>6.5641822734340775E-3</v>
      </c>
    </row>
    <row r="9" spans="1:18" x14ac:dyDescent="0.3">
      <c r="A9" s="121"/>
      <c r="B9" s="113"/>
      <c r="C9" s="113"/>
      <c r="D9" s="113" t="s">
        <v>30</v>
      </c>
      <c r="E9" s="114">
        <v>123</v>
      </c>
      <c r="F9" s="114">
        <v>369</v>
      </c>
      <c r="G9" s="115">
        <v>2.7990572714425615E-4</v>
      </c>
      <c r="H9" s="122">
        <v>2.1267743075750062E-4</v>
      </c>
    </row>
    <row r="10" spans="1:18" x14ac:dyDescent="0.3">
      <c r="A10" s="121"/>
      <c r="B10" s="113"/>
      <c r="C10" s="113"/>
      <c r="D10" s="113" t="s">
        <v>198</v>
      </c>
      <c r="E10" s="114">
        <v>2555</v>
      </c>
      <c r="F10" s="114">
        <v>7901</v>
      </c>
      <c r="G10" s="115">
        <v>5.9933201901538422E-3</v>
      </c>
      <c r="H10" s="122">
        <v>4.553833009254776E-3</v>
      </c>
    </row>
    <row r="11" spans="1:18" x14ac:dyDescent="0.3">
      <c r="A11" s="121"/>
      <c r="B11" s="113"/>
      <c r="C11" s="113"/>
      <c r="D11" s="113" t="s">
        <v>196</v>
      </c>
      <c r="E11" s="114">
        <v>82</v>
      </c>
      <c r="F11" s="114">
        <v>246</v>
      </c>
      <c r="G11" s="115">
        <v>1.8660381809617075E-4</v>
      </c>
      <c r="H11" s="122">
        <v>1.4178495383833375E-4</v>
      </c>
    </row>
    <row r="12" spans="1:18" x14ac:dyDescent="0.3">
      <c r="A12" s="121"/>
      <c r="B12" s="113"/>
      <c r="C12" s="113"/>
      <c r="D12" s="113" t="s">
        <v>195</v>
      </c>
      <c r="E12" s="114">
        <v>419</v>
      </c>
      <c r="F12" s="114">
        <v>1452</v>
      </c>
      <c r="G12" s="115">
        <v>1.1014176580310567E-3</v>
      </c>
      <c r="H12" s="122">
        <v>8.3687704460675034E-4</v>
      </c>
    </row>
    <row r="13" spans="1:18" x14ac:dyDescent="0.3">
      <c r="A13" s="121"/>
      <c r="B13" s="113"/>
      <c r="C13" s="113"/>
      <c r="D13" s="113" t="s">
        <v>194</v>
      </c>
      <c r="E13" s="114">
        <v>74</v>
      </c>
      <c r="F13" s="114">
        <v>189</v>
      </c>
      <c r="G13" s="115">
        <v>1.4336634804949704E-4</v>
      </c>
      <c r="H13" s="122">
        <v>1.0893234258311007E-4</v>
      </c>
    </row>
    <row r="14" spans="1:18" x14ac:dyDescent="0.3">
      <c r="A14" s="121"/>
      <c r="B14" s="113"/>
      <c r="C14" s="113" t="s">
        <v>204</v>
      </c>
      <c r="D14" s="113" t="s">
        <v>22</v>
      </c>
      <c r="E14" s="114">
        <v>130774</v>
      </c>
      <c r="F14" s="114">
        <v>391798.5</v>
      </c>
      <c r="G14" s="115">
        <v>0.29719957733476648</v>
      </c>
      <c r="H14" s="122">
        <v>0.22581761071718862</v>
      </c>
    </row>
    <row r="15" spans="1:18" x14ac:dyDescent="0.3">
      <c r="A15" s="121"/>
      <c r="B15" s="113"/>
      <c r="C15" s="113"/>
      <c r="D15" s="113" t="s">
        <v>24</v>
      </c>
      <c r="E15" s="114">
        <v>125</v>
      </c>
      <c r="F15" s="114">
        <v>375</v>
      </c>
      <c r="G15" s="115">
        <v>2.8445703978074809E-4</v>
      </c>
      <c r="H15" s="122">
        <v>2.1613560036331362E-4</v>
      </c>
    </row>
    <row r="16" spans="1:18" x14ac:dyDescent="0.3">
      <c r="A16" s="121"/>
      <c r="B16" s="113"/>
      <c r="C16" s="113"/>
      <c r="D16" s="113" t="s">
        <v>199</v>
      </c>
      <c r="E16" s="114">
        <v>72</v>
      </c>
      <c r="F16" s="114">
        <v>309</v>
      </c>
      <c r="G16" s="115">
        <v>2.3439260077933642E-4</v>
      </c>
      <c r="H16" s="122">
        <v>1.7809573469937043E-4</v>
      </c>
    </row>
    <row r="17" spans="1:8" x14ac:dyDescent="0.3">
      <c r="A17" s="121"/>
      <c r="B17" s="113"/>
      <c r="C17" s="113"/>
      <c r="D17" s="113" t="s">
        <v>31</v>
      </c>
      <c r="E17" s="114">
        <v>69</v>
      </c>
      <c r="F17" s="114">
        <v>207</v>
      </c>
      <c r="G17" s="115">
        <v>1.5702028595897296E-4</v>
      </c>
      <c r="H17" s="122">
        <v>1.1930685140054913E-4</v>
      </c>
    </row>
    <row r="18" spans="1:8" x14ac:dyDescent="0.3">
      <c r="A18" s="121"/>
      <c r="B18" s="113"/>
      <c r="C18" s="113"/>
      <c r="D18" s="113" t="s">
        <v>198</v>
      </c>
      <c r="E18" s="114">
        <v>385</v>
      </c>
      <c r="F18" s="114">
        <v>1048</v>
      </c>
      <c r="G18" s="115">
        <v>7.9496260717393068E-4</v>
      </c>
      <c r="H18" s="122">
        <v>6.0402695781534052E-4</v>
      </c>
    </row>
    <row r="19" spans="1:8" x14ac:dyDescent="0.3">
      <c r="A19" s="121"/>
      <c r="B19" s="113"/>
      <c r="C19" s="113"/>
      <c r="D19" s="113" t="s">
        <v>196</v>
      </c>
      <c r="E19" s="114">
        <v>36</v>
      </c>
      <c r="F19" s="114">
        <v>108</v>
      </c>
      <c r="G19" s="115">
        <v>8.1923627456855457E-5</v>
      </c>
      <c r="H19" s="122">
        <v>6.224705290463433E-5</v>
      </c>
    </row>
    <row r="20" spans="1:8" x14ac:dyDescent="0.3">
      <c r="A20" s="121"/>
      <c r="B20" s="113"/>
      <c r="C20" s="113"/>
      <c r="D20" s="113" t="s">
        <v>195</v>
      </c>
      <c r="E20" s="114">
        <v>277845</v>
      </c>
      <c r="F20" s="114">
        <v>831761.5</v>
      </c>
      <c r="G20" s="115">
        <v>0.63093443758291923</v>
      </c>
      <c r="H20" s="122">
        <v>0.47939538976424079</v>
      </c>
    </row>
    <row r="21" spans="1:8" x14ac:dyDescent="0.3">
      <c r="A21" s="121"/>
      <c r="B21" s="113"/>
      <c r="C21" s="113"/>
      <c r="D21" s="113" t="s">
        <v>193</v>
      </c>
      <c r="E21" s="114">
        <v>27</v>
      </c>
      <c r="F21" s="114">
        <v>81</v>
      </c>
      <c r="G21" s="115">
        <v>6.1442720592641586E-5</v>
      </c>
      <c r="H21" s="122">
        <v>4.6685289678475744E-5</v>
      </c>
    </row>
    <row r="22" spans="1:8" x14ac:dyDescent="0.3">
      <c r="A22" s="121"/>
      <c r="B22" s="113"/>
      <c r="C22" s="113" t="s">
        <v>202</v>
      </c>
      <c r="D22" s="113" t="s">
        <v>22</v>
      </c>
      <c r="E22" s="114">
        <v>701</v>
      </c>
      <c r="F22" s="114">
        <v>2225</v>
      </c>
      <c r="G22" s="115">
        <v>1.6877784360324387E-3</v>
      </c>
      <c r="H22" s="122">
        <v>1.2824045621556608E-3</v>
      </c>
    </row>
    <row r="23" spans="1:8" x14ac:dyDescent="0.3">
      <c r="A23" s="121"/>
      <c r="B23" s="113"/>
      <c r="C23" s="113"/>
      <c r="D23" s="113" t="s">
        <v>24</v>
      </c>
      <c r="E23" s="114">
        <v>106</v>
      </c>
      <c r="F23" s="114">
        <v>318</v>
      </c>
      <c r="G23" s="115">
        <v>2.4121956973407438E-4</v>
      </c>
      <c r="H23" s="122">
        <v>1.8328298910808995E-4</v>
      </c>
    </row>
    <row r="24" spans="1:8" x14ac:dyDescent="0.3">
      <c r="A24" s="121"/>
      <c r="B24" s="113"/>
      <c r="C24" s="113"/>
      <c r="D24" s="113" t="s">
        <v>199</v>
      </c>
      <c r="E24" s="114">
        <v>20</v>
      </c>
      <c r="F24" s="114">
        <v>60</v>
      </c>
      <c r="G24" s="115">
        <v>4.5513126364919697E-5</v>
      </c>
      <c r="H24" s="122">
        <v>3.4581696058130181E-5</v>
      </c>
    </row>
    <row r="25" spans="1:8" x14ac:dyDescent="0.3">
      <c r="A25" s="121"/>
      <c r="B25" s="113"/>
      <c r="C25" s="113"/>
      <c r="D25" s="113" t="s">
        <v>198</v>
      </c>
      <c r="E25" s="114">
        <v>98</v>
      </c>
      <c r="F25" s="114">
        <v>306</v>
      </c>
      <c r="G25" s="115">
        <v>2.3211694446109046E-4</v>
      </c>
      <c r="H25" s="122">
        <v>1.7636664989646391E-4</v>
      </c>
    </row>
    <row r="26" spans="1:8" x14ac:dyDescent="0.3">
      <c r="A26" s="121"/>
      <c r="B26" s="113"/>
      <c r="C26" s="113" t="s">
        <v>201</v>
      </c>
      <c r="D26" s="113" t="s">
        <v>22</v>
      </c>
      <c r="E26" s="114">
        <v>60</v>
      </c>
      <c r="F26" s="114">
        <v>180</v>
      </c>
      <c r="G26" s="115">
        <v>1.3653937909475909E-4</v>
      </c>
      <c r="H26" s="122">
        <v>1.0374508817439054E-4</v>
      </c>
    </row>
    <row r="27" spans="1:8" x14ac:dyDescent="0.3">
      <c r="A27" s="121"/>
      <c r="B27" s="113"/>
      <c r="C27" s="113"/>
      <c r="D27" s="113" t="s">
        <v>198</v>
      </c>
      <c r="E27" s="114">
        <v>24</v>
      </c>
      <c r="F27" s="114">
        <v>54</v>
      </c>
      <c r="G27" s="115">
        <v>4.0961813728427728E-5</v>
      </c>
      <c r="H27" s="122">
        <v>3.1123526452317165E-5</v>
      </c>
    </row>
    <row r="28" spans="1:8" x14ac:dyDescent="0.3">
      <c r="A28" s="121"/>
      <c r="B28" s="113"/>
      <c r="C28" s="113"/>
      <c r="D28" s="113" t="s">
        <v>195</v>
      </c>
      <c r="E28" s="114">
        <v>2039</v>
      </c>
      <c r="F28" s="114">
        <v>4938</v>
      </c>
      <c r="G28" s="115">
        <v>3.7457302998328908E-3</v>
      </c>
      <c r="H28" s="122">
        <v>2.8460735855841139E-3</v>
      </c>
    </row>
    <row r="29" spans="1:8" x14ac:dyDescent="0.3">
      <c r="A29" s="121"/>
      <c r="B29" s="113"/>
      <c r="C29" s="113" t="s">
        <v>200</v>
      </c>
      <c r="D29" s="113" t="s">
        <v>22</v>
      </c>
      <c r="E29" s="114">
        <v>13486</v>
      </c>
      <c r="F29" s="114">
        <v>39149</v>
      </c>
      <c r="G29" s="115">
        <v>2.9696556401004021E-2</v>
      </c>
      <c r="H29" s="122">
        <v>2.2563980316328974E-2</v>
      </c>
    </row>
    <row r="30" spans="1:8" x14ac:dyDescent="0.3">
      <c r="A30" s="121"/>
      <c r="B30" s="113"/>
      <c r="C30" s="113"/>
      <c r="D30" s="113" t="s">
        <v>24</v>
      </c>
      <c r="E30" s="114">
        <v>325</v>
      </c>
      <c r="F30" s="114">
        <v>974</v>
      </c>
      <c r="G30" s="115">
        <v>7.3882975132386302E-4</v>
      </c>
      <c r="H30" s="122">
        <v>5.6137619934364656E-4</v>
      </c>
    </row>
    <row r="31" spans="1:8" x14ac:dyDescent="0.3">
      <c r="A31" s="121"/>
      <c r="B31" s="113"/>
      <c r="C31" s="113"/>
      <c r="D31" s="113" t="s">
        <v>199</v>
      </c>
      <c r="E31" s="114">
        <v>138</v>
      </c>
      <c r="F31" s="114">
        <v>478</v>
      </c>
      <c r="G31" s="115">
        <v>3.6258790670719358E-4</v>
      </c>
      <c r="H31" s="122">
        <v>2.7550084526310379E-4</v>
      </c>
    </row>
    <row r="32" spans="1:8" x14ac:dyDescent="0.3">
      <c r="A32" s="121"/>
      <c r="B32" s="113"/>
      <c r="C32" s="113"/>
      <c r="D32" s="113" t="s">
        <v>31</v>
      </c>
      <c r="E32" s="114">
        <v>7</v>
      </c>
      <c r="F32" s="114">
        <v>21</v>
      </c>
      <c r="G32" s="115">
        <v>1.5929594227721895E-5</v>
      </c>
      <c r="H32" s="122">
        <v>1.2103593620345563E-5</v>
      </c>
    </row>
    <row r="33" spans="1:8" x14ac:dyDescent="0.3">
      <c r="A33" s="121"/>
      <c r="B33" s="113"/>
      <c r="C33" s="113"/>
      <c r="D33" s="113" t="s">
        <v>198</v>
      </c>
      <c r="E33" s="114">
        <v>813</v>
      </c>
      <c r="F33" s="114">
        <v>2439</v>
      </c>
      <c r="G33" s="115">
        <v>1.8501085867339857E-3</v>
      </c>
      <c r="H33" s="122">
        <v>1.4057459447629919E-3</v>
      </c>
    </row>
    <row r="34" spans="1:8" x14ac:dyDescent="0.3">
      <c r="A34" s="121"/>
      <c r="B34" s="113"/>
      <c r="C34" s="113"/>
      <c r="D34" s="113" t="s">
        <v>197</v>
      </c>
      <c r="E34" s="114">
        <v>4</v>
      </c>
      <c r="F34" s="114">
        <v>12</v>
      </c>
      <c r="G34" s="115">
        <v>9.1026252729839398E-6</v>
      </c>
      <c r="H34" s="122">
        <v>6.9163392116260363E-6</v>
      </c>
    </row>
    <row r="35" spans="1:8" x14ac:dyDescent="0.3">
      <c r="A35" s="121"/>
      <c r="B35" s="113"/>
      <c r="C35" s="113"/>
      <c r="D35" s="113" t="s">
        <v>195</v>
      </c>
      <c r="E35" s="114">
        <v>2765</v>
      </c>
      <c r="F35" s="114">
        <v>8160</v>
      </c>
      <c r="G35" s="115">
        <v>6.1897851856290787E-3</v>
      </c>
      <c r="H35" s="122">
        <v>4.7031106639057046E-3</v>
      </c>
    </row>
    <row r="36" spans="1:8" x14ac:dyDescent="0.3">
      <c r="A36" s="121"/>
      <c r="B36" s="113"/>
      <c r="C36" s="113"/>
      <c r="D36" s="113" t="s">
        <v>194</v>
      </c>
      <c r="E36" s="114">
        <v>52</v>
      </c>
      <c r="F36" s="114">
        <v>156</v>
      </c>
      <c r="G36" s="115">
        <v>1.1833412854879121E-4</v>
      </c>
      <c r="H36" s="122">
        <v>8.9912409751138472E-5</v>
      </c>
    </row>
    <row r="37" spans="1:8" x14ac:dyDescent="0.3">
      <c r="A37" s="121"/>
      <c r="B37" s="113" t="s">
        <v>20</v>
      </c>
      <c r="C37" s="113" t="s">
        <v>191</v>
      </c>
      <c r="D37" s="113" t="s">
        <v>191</v>
      </c>
      <c r="E37" s="114">
        <v>440867</v>
      </c>
      <c r="F37" s="114">
        <v>1318301</v>
      </c>
      <c r="G37" s="115">
        <v>1</v>
      </c>
      <c r="H37" s="122">
        <v>0.75981807491881792</v>
      </c>
    </row>
    <row r="38" spans="1:8" x14ac:dyDescent="0.3">
      <c r="A38" s="121"/>
      <c r="B38" s="113" t="s">
        <v>21</v>
      </c>
      <c r="C38" s="113" t="s">
        <v>192</v>
      </c>
      <c r="D38" s="113" t="s">
        <v>22</v>
      </c>
      <c r="E38" s="114">
        <v>143313</v>
      </c>
      <c r="F38" s="114">
        <v>416720.90000001347</v>
      </c>
      <c r="G38" s="115"/>
      <c r="H38" s="122">
        <v>0.24018192508118211</v>
      </c>
    </row>
    <row r="39" spans="1:8" ht="15" thickBot="1" x14ac:dyDescent="0.35">
      <c r="A39" s="123"/>
      <c r="B39" s="124" t="s">
        <v>23</v>
      </c>
      <c r="C39" s="124" t="s">
        <v>191</v>
      </c>
      <c r="D39" s="124" t="s">
        <v>191</v>
      </c>
      <c r="E39" s="125">
        <v>584180</v>
      </c>
      <c r="F39" s="125">
        <v>1735021.9000000134</v>
      </c>
      <c r="G39" s="126"/>
      <c r="H39" s="127">
        <v>1</v>
      </c>
    </row>
    <row r="40" spans="1:8" x14ac:dyDescent="0.3">
      <c r="A40" s="111"/>
      <c r="B40" s="111"/>
      <c r="C40" s="111"/>
      <c r="D40" s="111"/>
      <c r="E40" s="128"/>
      <c r="F40" s="128"/>
      <c r="G40" s="129"/>
      <c r="H40" s="129"/>
    </row>
    <row r="41" spans="1:8" x14ac:dyDescent="0.3">
      <c r="A41" s="111"/>
      <c r="B41" s="111"/>
      <c r="C41" s="111"/>
      <c r="D41" s="111"/>
      <c r="E41" s="128"/>
      <c r="F41" s="128"/>
      <c r="G41" s="129"/>
      <c r="H41" s="129"/>
    </row>
    <row r="43" spans="1:8" x14ac:dyDescent="0.3">
      <c r="A43" s="110"/>
    </row>
  </sheetData>
  <mergeCells count="3">
    <mergeCell ref="A1:H1"/>
    <mergeCell ref="A2:H2"/>
    <mergeCell ref="A3:H3"/>
  </mergeCells>
  <hyperlinks>
    <hyperlink ref="R1" location="'Table of Contents'!A1" display="Return to Table of Contents" xr:uid="{64F94261-D7EC-4C0A-A568-06E64FA17CB4}"/>
  </hyperlinks>
  <pageMargins left="0.75" right="0.75" top="1" bottom="1" header="0.5" footer="0.5"/>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1DEF7-9484-4D54-A0AF-D555EC075046}">
  <dimension ref="A1:J39"/>
  <sheetViews>
    <sheetView topLeftCell="A8" workbookViewId="0"/>
  </sheetViews>
  <sheetFormatPr defaultRowHeight="14.4" x14ac:dyDescent="0.3"/>
  <cols>
    <col min="1" max="1" width="41" customWidth="1"/>
    <col min="2" max="2" width="15" customWidth="1"/>
    <col min="3" max="4" width="35" customWidth="1"/>
    <col min="5" max="6" width="13" style="140" customWidth="1"/>
    <col min="7" max="8" width="13" style="141" customWidth="1"/>
  </cols>
  <sheetData>
    <row r="1" spans="1:10" x14ac:dyDescent="0.3">
      <c r="A1" s="160" t="s">
        <v>0</v>
      </c>
      <c r="B1" s="160"/>
      <c r="C1" s="160"/>
      <c r="D1" s="160"/>
      <c r="E1" s="160"/>
      <c r="F1" s="160"/>
      <c r="G1" s="160"/>
      <c r="H1" s="160"/>
      <c r="J1" s="130" t="s">
        <v>183</v>
      </c>
    </row>
    <row r="2" spans="1:10" x14ac:dyDescent="0.3">
      <c r="A2" s="160" t="s">
        <v>1</v>
      </c>
      <c r="B2" s="160"/>
      <c r="C2" s="160"/>
      <c r="D2" s="160"/>
      <c r="E2" s="160"/>
      <c r="F2" s="160"/>
      <c r="G2" s="160"/>
      <c r="H2" s="160"/>
    </row>
    <row r="3" spans="1:10" x14ac:dyDescent="0.3">
      <c r="A3" s="160" t="s">
        <v>207</v>
      </c>
      <c r="B3" s="160"/>
      <c r="C3" s="160"/>
      <c r="D3" s="160"/>
      <c r="E3" s="160"/>
      <c r="F3" s="160"/>
      <c r="G3" s="160"/>
      <c r="H3" s="160"/>
    </row>
    <row r="5" spans="1:10" ht="40.200000000000003" x14ac:dyDescent="0.3">
      <c r="A5" s="112" t="s">
        <v>152</v>
      </c>
      <c r="B5" s="112" t="s">
        <v>153</v>
      </c>
      <c r="C5" s="112" t="s">
        <v>154</v>
      </c>
      <c r="D5" s="112" t="s">
        <v>155</v>
      </c>
      <c r="E5" s="112" t="s">
        <v>9</v>
      </c>
      <c r="F5" s="112" t="s">
        <v>156</v>
      </c>
      <c r="G5" s="136" t="s">
        <v>208</v>
      </c>
      <c r="H5" s="136" t="s">
        <v>209</v>
      </c>
    </row>
    <row r="6" spans="1:10" x14ac:dyDescent="0.3">
      <c r="A6" s="137" t="s">
        <v>210</v>
      </c>
      <c r="B6" s="137" t="s">
        <v>15</v>
      </c>
      <c r="C6" s="137" t="s">
        <v>192</v>
      </c>
      <c r="D6" s="137" t="s">
        <v>24</v>
      </c>
      <c r="E6" s="138">
        <v>12426</v>
      </c>
      <c r="F6" s="138">
        <v>35292</v>
      </c>
      <c r="G6" s="139">
        <v>1.4492093335700512E-2</v>
      </c>
      <c r="H6" s="139">
        <v>4.8101808286839937E-3</v>
      </c>
    </row>
    <row r="7" spans="1:10" x14ac:dyDescent="0.3">
      <c r="A7" s="137" t="s">
        <v>210</v>
      </c>
      <c r="B7" s="137" t="s">
        <v>15</v>
      </c>
      <c r="C7" s="137" t="s">
        <v>192</v>
      </c>
      <c r="D7" s="137" t="s">
        <v>199</v>
      </c>
      <c r="E7" s="138">
        <v>525</v>
      </c>
      <c r="F7" s="138">
        <v>1892</v>
      </c>
      <c r="G7" s="139">
        <v>7.7691943191503363E-4</v>
      </c>
      <c r="H7" s="139">
        <v>2.5787323268361428E-4</v>
      </c>
    </row>
    <row r="8" spans="1:10" x14ac:dyDescent="0.3">
      <c r="A8" s="137" t="s">
        <v>210</v>
      </c>
      <c r="B8" s="137" t="s">
        <v>15</v>
      </c>
      <c r="C8" s="137" t="s">
        <v>192</v>
      </c>
      <c r="D8" s="137" t="s">
        <v>31</v>
      </c>
      <c r="E8" s="138">
        <v>639</v>
      </c>
      <c r="F8" s="138">
        <v>2241</v>
      </c>
      <c r="G8" s="139">
        <v>9.2023068019111542E-4</v>
      </c>
      <c r="H8" s="139">
        <v>3.0544075816277993E-4</v>
      </c>
    </row>
    <row r="9" spans="1:10" x14ac:dyDescent="0.3">
      <c r="A9" s="137" t="s">
        <v>210</v>
      </c>
      <c r="B9" s="137" t="s">
        <v>15</v>
      </c>
      <c r="C9" s="137" t="s">
        <v>192</v>
      </c>
      <c r="D9" s="137" t="s">
        <v>30</v>
      </c>
      <c r="E9" s="138">
        <v>237</v>
      </c>
      <c r="F9" s="138">
        <v>711</v>
      </c>
      <c r="G9" s="139">
        <v>2.9196073789196033E-4</v>
      </c>
      <c r="H9" s="139">
        <v>9.6906907208271542E-5</v>
      </c>
    </row>
    <row r="10" spans="1:10" x14ac:dyDescent="0.3">
      <c r="A10" s="137" t="s">
        <v>210</v>
      </c>
      <c r="B10" s="137" t="s">
        <v>15</v>
      </c>
      <c r="C10" s="137" t="s">
        <v>192</v>
      </c>
      <c r="D10" s="137" t="s">
        <v>198</v>
      </c>
      <c r="E10" s="138">
        <v>11702</v>
      </c>
      <c r="F10" s="138">
        <v>34041</v>
      </c>
      <c r="G10" s="139">
        <v>1.3978390265232378E-2</v>
      </c>
      <c r="H10" s="139">
        <v>4.6396737387858948E-3</v>
      </c>
    </row>
    <row r="11" spans="1:10" x14ac:dyDescent="0.3">
      <c r="A11" s="137" t="s">
        <v>210</v>
      </c>
      <c r="B11" s="137" t="s">
        <v>15</v>
      </c>
      <c r="C11" s="137" t="s">
        <v>192</v>
      </c>
      <c r="D11" s="137" t="s">
        <v>196</v>
      </c>
      <c r="E11" s="138">
        <v>1689</v>
      </c>
      <c r="F11" s="138">
        <v>5103</v>
      </c>
      <c r="G11" s="139">
        <v>2.0954650428448292E-3</v>
      </c>
      <c r="H11" s="139">
        <v>6.9552172641886034E-4</v>
      </c>
    </row>
    <row r="12" spans="1:10" x14ac:dyDescent="0.3">
      <c r="A12" s="137" t="s">
        <v>210</v>
      </c>
      <c r="B12" s="137" t="s">
        <v>15</v>
      </c>
      <c r="C12" s="137" t="s">
        <v>192</v>
      </c>
      <c r="D12" s="137" t="s">
        <v>195</v>
      </c>
      <c r="E12" s="138">
        <v>2838</v>
      </c>
      <c r="F12" s="138">
        <v>8314</v>
      </c>
      <c r="G12" s="139">
        <v>3.4140106537746246E-3</v>
      </c>
      <c r="H12" s="139">
        <v>1.1331702201541063E-3</v>
      </c>
    </row>
    <row r="13" spans="1:10" x14ac:dyDescent="0.3">
      <c r="A13" s="137" t="s">
        <v>210</v>
      </c>
      <c r="B13" s="137" t="s">
        <v>15</v>
      </c>
      <c r="C13" s="137" t="s">
        <v>192</v>
      </c>
      <c r="D13" s="137" t="s">
        <v>194</v>
      </c>
      <c r="E13" s="138">
        <v>157</v>
      </c>
      <c r="F13" s="138">
        <v>447</v>
      </c>
      <c r="G13" s="139">
        <v>1.8355337529916494E-4</v>
      </c>
      <c r="H13" s="139">
        <v>6.0924595671023034E-5</v>
      </c>
    </row>
    <row r="14" spans="1:10" x14ac:dyDescent="0.3">
      <c r="A14" s="137" t="s">
        <v>210</v>
      </c>
      <c r="B14" s="137" t="s">
        <v>15</v>
      </c>
      <c r="C14" s="137" t="s">
        <v>192</v>
      </c>
      <c r="D14" s="137" t="s">
        <v>193</v>
      </c>
      <c r="E14" s="138">
        <v>3954</v>
      </c>
      <c r="F14" s="138">
        <v>11744</v>
      </c>
      <c r="G14" s="139">
        <v>4.8224850995825345E-3</v>
      </c>
      <c r="H14" s="139">
        <v>1.6006676768691153E-3</v>
      </c>
    </row>
    <row r="15" spans="1:10" x14ac:dyDescent="0.3">
      <c r="A15" s="137" t="s">
        <v>210</v>
      </c>
      <c r="B15" s="137" t="s">
        <v>15</v>
      </c>
      <c r="C15" s="137" t="s">
        <v>204</v>
      </c>
      <c r="D15" s="137" t="s">
        <v>22</v>
      </c>
      <c r="E15" s="138">
        <v>205185</v>
      </c>
      <c r="F15" s="138">
        <v>607656.5</v>
      </c>
      <c r="G15" s="139">
        <v>0.2495243883612461</v>
      </c>
      <c r="H15" s="139">
        <v>8.2821535949371389E-2</v>
      </c>
    </row>
    <row r="16" spans="1:10" x14ac:dyDescent="0.3">
      <c r="A16" s="137" t="s">
        <v>210</v>
      </c>
      <c r="B16" s="137" t="s">
        <v>15</v>
      </c>
      <c r="C16" s="137" t="s">
        <v>204</v>
      </c>
      <c r="D16" s="137" t="s">
        <v>24</v>
      </c>
      <c r="E16" s="138">
        <v>130</v>
      </c>
      <c r="F16" s="138">
        <v>390</v>
      </c>
      <c r="G16" s="139">
        <v>1.6014724019390228E-4</v>
      </c>
      <c r="H16" s="139">
        <v>5.3155687498208016E-5</v>
      </c>
    </row>
    <row r="17" spans="1:8" x14ac:dyDescent="0.3">
      <c r="A17" s="137" t="s">
        <v>210</v>
      </c>
      <c r="B17" s="137" t="s">
        <v>15</v>
      </c>
      <c r="C17" s="137" t="s">
        <v>204</v>
      </c>
      <c r="D17" s="137" t="s">
        <v>199</v>
      </c>
      <c r="E17" s="138">
        <v>17</v>
      </c>
      <c r="F17" s="138">
        <v>78</v>
      </c>
      <c r="G17" s="139">
        <v>3.2029448038780455E-5</v>
      </c>
      <c r="H17" s="139">
        <v>1.0631137499641603E-5</v>
      </c>
    </row>
    <row r="18" spans="1:8" x14ac:dyDescent="0.3">
      <c r="A18" s="137" t="s">
        <v>210</v>
      </c>
      <c r="B18" s="137" t="s">
        <v>15</v>
      </c>
      <c r="C18" s="137" t="s">
        <v>204</v>
      </c>
      <c r="D18" s="137" t="s">
        <v>198</v>
      </c>
      <c r="E18" s="138">
        <v>766</v>
      </c>
      <c r="F18" s="138">
        <v>2183</v>
      </c>
      <c r="G18" s="139">
        <v>8.9641391113663769E-4</v>
      </c>
      <c r="H18" s="139">
        <v>2.9753555335535414E-4</v>
      </c>
    </row>
    <row r="19" spans="1:8" x14ac:dyDescent="0.3">
      <c r="A19" s="137" t="s">
        <v>210</v>
      </c>
      <c r="B19" s="137" t="s">
        <v>15</v>
      </c>
      <c r="C19" s="137" t="s">
        <v>204</v>
      </c>
      <c r="D19" s="137" t="s">
        <v>196</v>
      </c>
      <c r="E19" s="138">
        <v>125</v>
      </c>
      <c r="F19" s="138">
        <v>384</v>
      </c>
      <c r="G19" s="139">
        <v>1.5768343649861147E-4</v>
      </c>
      <c r="H19" s="139">
        <v>5.2337907690543276E-5</v>
      </c>
    </row>
    <row r="20" spans="1:8" x14ac:dyDescent="0.3">
      <c r="A20" s="137" t="s">
        <v>210</v>
      </c>
      <c r="B20" s="137" t="s">
        <v>15</v>
      </c>
      <c r="C20" s="137" t="s">
        <v>204</v>
      </c>
      <c r="D20" s="137" t="s">
        <v>195</v>
      </c>
      <c r="E20" s="138">
        <v>473977</v>
      </c>
      <c r="F20" s="138">
        <v>1400057.5</v>
      </c>
      <c r="G20" s="139">
        <v>0.57491114035326751</v>
      </c>
      <c r="H20" s="139">
        <v>0.19082312551159583</v>
      </c>
    </row>
    <row r="21" spans="1:8" x14ac:dyDescent="0.3">
      <c r="A21" s="137" t="s">
        <v>210</v>
      </c>
      <c r="B21" s="137" t="s">
        <v>15</v>
      </c>
      <c r="C21" s="137" t="s">
        <v>204</v>
      </c>
      <c r="D21" s="137" t="s">
        <v>193</v>
      </c>
      <c r="E21" s="138">
        <v>1</v>
      </c>
      <c r="F21" s="138">
        <v>3</v>
      </c>
      <c r="G21" s="139">
        <v>1.2319018476454021E-6</v>
      </c>
      <c r="H21" s="139">
        <v>4.0888990383236935E-7</v>
      </c>
    </row>
    <row r="22" spans="1:8" x14ac:dyDescent="0.3">
      <c r="A22" s="137" t="s">
        <v>210</v>
      </c>
      <c r="B22" s="137" t="s">
        <v>15</v>
      </c>
      <c r="C22" s="137" t="s">
        <v>202</v>
      </c>
      <c r="D22" s="137" t="s">
        <v>22</v>
      </c>
      <c r="E22" s="138">
        <v>3209</v>
      </c>
      <c r="F22" s="138">
        <v>9284</v>
      </c>
      <c r="G22" s="139">
        <v>3.8123255845133046E-3</v>
      </c>
      <c r="H22" s="139">
        <v>1.2653779557265724E-3</v>
      </c>
    </row>
    <row r="23" spans="1:8" x14ac:dyDescent="0.3">
      <c r="A23" s="137" t="s">
        <v>210</v>
      </c>
      <c r="B23" s="137" t="s">
        <v>15</v>
      </c>
      <c r="C23" s="137" t="s">
        <v>202</v>
      </c>
      <c r="D23" s="137" t="s">
        <v>24</v>
      </c>
      <c r="E23" s="138">
        <v>494</v>
      </c>
      <c r="F23" s="138">
        <v>1485</v>
      </c>
      <c r="G23" s="139">
        <v>6.0979141458447411E-4</v>
      </c>
      <c r="H23" s="139">
        <v>2.0240050239702284E-4</v>
      </c>
    </row>
    <row r="24" spans="1:8" x14ac:dyDescent="0.3">
      <c r="A24" s="137" t="s">
        <v>210</v>
      </c>
      <c r="B24" s="137" t="s">
        <v>15</v>
      </c>
      <c r="C24" s="137" t="s">
        <v>202</v>
      </c>
      <c r="D24" s="137" t="s">
        <v>198</v>
      </c>
      <c r="E24" s="138">
        <v>599</v>
      </c>
      <c r="F24" s="138">
        <v>1794</v>
      </c>
      <c r="G24" s="139">
        <v>7.3667730489195048E-4</v>
      </c>
      <c r="H24" s="139">
        <v>2.4451616249175688E-4</v>
      </c>
    </row>
    <row r="25" spans="1:8" x14ac:dyDescent="0.3">
      <c r="A25" s="137" t="s">
        <v>210</v>
      </c>
      <c r="B25" s="137" t="s">
        <v>15</v>
      </c>
      <c r="C25" s="137" t="s">
        <v>202</v>
      </c>
      <c r="D25" s="137" t="s">
        <v>193</v>
      </c>
      <c r="E25" s="138">
        <v>314</v>
      </c>
      <c r="F25" s="138">
        <v>862</v>
      </c>
      <c r="G25" s="139">
        <v>3.5396646422344554E-4</v>
      </c>
      <c r="H25" s="139">
        <v>1.174876990345008E-4</v>
      </c>
    </row>
    <row r="26" spans="1:8" x14ac:dyDescent="0.3">
      <c r="A26" s="137" t="s">
        <v>210</v>
      </c>
      <c r="B26" s="137" t="s">
        <v>15</v>
      </c>
      <c r="C26" s="137" t="s">
        <v>201</v>
      </c>
      <c r="D26" s="137" t="s">
        <v>22</v>
      </c>
      <c r="E26" s="138">
        <v>341</v>
      </c>
      <c r="F26" s="138">
        <v>932</v>
      </c>
      <c r="G26" s="139">
        <v>3.8271084066850494E-4</v>
      </c>
      <c r="H26" s="139">
        <v>1.2702846345725608E-4</v>
      </c>
    </row>
    <row r="27" spans="1:8" x14ac:dyDescent="0.3">
      <c r="A27" s="137" t="s">
        <v>210</v>
      </c>
      <c r="B27" s="137" t="s">
        <v>15</v>
      </c>
      <c r="C27" s="137" t="s">
        <v>201</v>
      </c>
      <c r="D27" s="137" t="s">
        <v>198</v>
      </c>
      <c r="E27" s="138">
        <v>52</v>
      </c>
      <c r="F27" s="138">
        <v>83</v>
      </c>
      <c r="G27" s="139">
        <v>3.4082617784856126E-5</v>
      </c>
      <c r="H27" s="139">
        <v>1.1312620672695552E-5</v>
      </c>
    </row>
    <row r="28" spans="1:8" x14ac:dyDescent="0.3">
      <c r="A28" s="137" t="s">
        <v>210</v>
      </c>
      <c r="B28" s="137" t="s">
        <v>15</v>
      </c>
      <c r="C28" s="137" t="s">
        <v>201</v>
      </c>
      <c r="D28" s="137" t="s">
        <v>195</v>
      </c>
      <c r="E28" s="138">
        <v>1458</v>
      </c>
      <c r="F28" s="138">
        <v>4988</v>
      </c>
      <c r="G28" s="139">
        <v>2.0482421386850886E-3</v>
      </c>
      <c r="H28" s="139">
        <v>6.7984761343861948E-4</v>
      </c>
    </row>
    <row r="29" spans="1:8" x14ac:dyDescent="0.3">
      <c r="A29" s="137" t="s">
        <v>210</v>
      </c>
      <c r="B29" s="137" t="s">
        <v>15</v>
      </c>
      <c r="C29" s="137" t="s">
        <v>200</v>
      </c>
      <c r="D29" s="137" t="s">
        <v>22</v>
      </c>
      <c r="E29" s="138">
        <v>80336</v>
      </c>
      <c r="F29" s="138">
        <v>242223.94999999815</v>
      </c>
      <c r="G29" s="139">
        <v>9.946537718298841E-2</v>
      </c>
      <c r="H29" s="139">
        <v>3.3014309207131963E-2</v>
      </c>
    </row>
    <row r="30" spans="1:8" x14ac:dyDescent="0.3">
      <c r="A30" s="137" t="s">
        <v>210</v>
      </c>
      <c r="B30" s="137" t="s">
        <v>15</v>
      </c>
      <c r="C30" s="137" t="s">
        <v>200</v>
      </c>
      <c r="D30" s="137" t="s">
        <v>24</v>
      </c>
      <c r="E30" s="138">
        <v>1545</v>
      </c>
      <c r="F30" s="138">
        <v>4572</v>
      </c>
      <c r="G30" s="139">
        <v>1.8774184158115929E-3</v>
      </c>
      <c r="H30" s="139">
        <v>6.2314821344053089E-4</v>
      </c>
    </row>
    <row r="31" spans="1:8" x14ac:dyDescent="0.3">
      <c r="A31" s="137" t="s">
        <v>210</v>
      </c>
      <c r="B31" s="137" t="s">
        <v>15</v>
      </c>
      <c r="C31" s="137" t="s">
        <v>200</v>
      </c>
      <c r="D31" s="137" t="s">
        <v>199</v>
      </c>
      <c r="E31" s="138">
        <v>38</v>
      </c>
      <c r="F31" s="138">
        <v>114</v>
      </c>
      <c r="G31" s="139">
        <v>4.6812270210525286E-5</v>
      </c>
      <c r="H31" s="139">
        <v>1.5537816345630035E-5</v>
      </c>
    </row>
    <row r="32" spans="1:8" x14ac:dyDescent="0.3">
      <c r="A32" s="137" t="s">
        <v>210</v>
      </c>
      <c r="B32" s="137" t="s">
        <v>15</v>
      </c>
      <c r="C32" s="137" t="s">
        <v>200</v>
      </c>
      <c r="D32" s="137" t="s">
        <v>198</v>
      </c>
      <c r="E32" s="138">
        <v>3762</v>
      </c>
      <c r="F32" s="138">
        <v>11327</v>
      </c>
      <c r="G32" s="139">
        <v>4.6512507427598233E-3</v>
      </c>
      <c r="H32" s="139">
        <v>1.543831980236416E-3</v>
      </c>
    </row>
    <row r="33" spans="1:8" x14ac:dyDescent="0.3">
      <c r="A33" s="137" t="s">
        <v>210</v>
      </c>
      <c r="B33" s="137" t="s">
        <v>15</v>
      </c>
      <c r="C33" s="137" t="s">
        <v>200</v>
      </c>
      <c r="D33" s="137" t="s">
        <v>197</v>
      </c>
      <c r="E33" s="138">
        <v>6</v>
      </c>
      <c r="F33" s="138">
        <v>18</v>
      </c>
      <c r="G33" s="139">
        <v>7.391411085872413E-6</v>
      </c>
      <c r="H33" s="139">
        <v>2.4533394229942163E-6</v>
      </c>
    </row>
    <row r="34" spans="1:8" x14ac:dyDescent="0.3">
      <c r="A34" s="137" t="s">
        <v>210</v>
      </c>
      <c r="B34" s="137" t="s">
        <v>15</v>
      </c>
      <c r="C34" s="137" t="s">
        <v>200</v>
      </c>
      <c r="D34" s="137" t="s">
        <v>196</v>
      </c>
      <c r="E34" s="138">
        <v>96</v>
      </c>
      <c r="F34" s="138">
        <v>208</v>
      </c>
      <c r="G34" s="139">
        <v>8.5411861436747888E-5</v>
      </c>
      <c r="H34" s="139">
        <v>2.8349699999044276E-5</v>
      </c>
    </row>
    <row r="35" spans="1:8" x14ac:dyDescent="0.3">
      <c r="A35" s="137" t="s">
        <v>210</v>
      </c>
      <c r="B35" s="137" t="s">
        <v>15</v>
      </c>
      <c r="C35" s="137" t="s">
        <v>200</v>
      </c>
      <c r="D35" s="137" t="s">
        <v>195</v>
      </c>
      <c r="E35" s="138">
        <v>15225</v>
      </c>
      <c r="F35" s="138">
        <v>46753</v>
      </c>
      <c r="G35" s="139">
        <v>1.9198369027655163E-2</v>
      </c>
      <c r="H35" s="139">
        <v>6.3722765579582548E-3</v>
      </c>
    </row>
    <row r="36" spans="1:8" x14ac:dyDescent="0.3">
      <c r="A36" s="137" t="s">
        <v>210</v>
      </c>
      <c r="B36" s="137" t="s">
        <v>15</v>
      </c>
      <c r="C36" s="137" t="s">
        <v>200</v>
      </c>
      <c r="D36" s="137" t="s">
        <v>194</v>
      </c>
      <c r="E36" s="138">
        <v>26</v>
      </c>
      <c r="F36" s="138">
        <v>78</v>
      </c>
      <c r="G36" s="139">
        <v>3.2029448038780455E-5</v>
      </c>
      <c r="H36" s="139">
        <v>1.0631137499641603E-5</v>
      </c>
    </row>
    <row r="37" spans="1:8" x14ac:dyDescent="0.3">
      <c r="A37" s="137" t="s">
        <v>210</v>
      </c>
      <c r="B37" s="137" t="s">
        <v>20</v>
      </c>
      <c r="C37" s="137" t="s">
        <v>191</v>
      </c>
      <c r="D37" s="137" t="s">
        <v>191</v>
      </c>
      <c r="E37" s="138">
        <v>821869</v>
      </c>
      <c r="F37" s="138">
        <v>2435258.9499999983</v>
      </c>
      <c r="G37" s="139">
        <v>1</v>
      </c>
      <c r="H37" s="139">
        <v>0.33191759929080539</v>
      </c>
    </row>
    <row r="38" spans="1:8" x14ac:dyDescent="0.3">
      <c r="A38" s="137" t="s">
        <v>210</v>
      </c>
      <c r="B38" s="137" t="s">
        <v>21</v>
      </c>
      <c r="C38" s="137" t="s">
        <v>192</v>
      </c>
      <c r="D38" s="137" t="s">
        <v>22</v>
      </c>
      <c r="E38" s="138">
        <v>1726729</v>
      </c>
      <c r="F38" s="138">
        <v>4901679.360000181</v>
      </c>
      <c r="G38" s="139"/>
      <c r="H38" s="139">
        <v>0.66808240070919467</v>
      </c>
    </row>
    <row r="39" spans="1:8" x14ac:dyDescent="0.3">
      <c r="A39" s="137" t="s">
        <v>210</v>
      </c>
      <c r="B39" s="137" t="s">
        <v>23</v>
      </c>
      <c r="C39" s="137" t="s">
        <v>191</v>
      </c>
      <c r="D39" s="137" t="s">
        <v>191</v>
      </c>
      <c r="E39" s="138">
        <v>2548598</v>
      </c>
      <c r="F39" s="138">
        <v>7336938.3100001793</v>
      </c>
      <c r="G39" s="139"/>
      <c r="H39" s="139">
        <v>1</v>
      </c>
    </row>
  </sheetData>
  <mergeCells count="3">
    <mergeCell ref="A1:H1"/>
    <mergeCell ref="A2:H2"/>
    <mergeCell ref="A3:H3"/>
  </mergeCells>
  <hyperlinks>
    <hyperlink ref="J1" location="'Table of Contents'!A1" display="Return to Table of Contents" xr:uid="{70E37BB9-A586-4EC1-9F56-A627A44FAF9D}"/>
  </hyperlinks>
  <pageMargins left="0.75" right="0.75" top="1" bottom="1" header="0.5" footer="0.5"/>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C312E-E5CD-4D07-80E5-5CAD7C6695C6}">
  <dimension ref="A1:J42"/>
  <sheetViews>
    <sheetView topLeftCell="A6" workbookViewId="0"/>
  </sheetViews>
  <sheetFormatPr defaultRowHeight="14.4" x14ac:dyDescent="0.3"/>
  <cols>
    <col min="1" max="1" width="41" customWidth="1"/>
    <col min="2" max="2" width="15" customWidth="1"/>
    <col min="3" max="4" width="35" customWidth="1"/>
    <col min="5" max="6" width="13" style="140" customWidth="1"/>
    <col min="7" max="8" width="13" style="141" customWidth="1"/>
  </cols>
  <sheetData>
    <row r="1" spans="1:10" x14ac:dyDescent="0.3">
      <c r="A1" s="160" t="s">
        <v>0</v>
      </c>
      <c r="B1" s="160"/>
      <c r="C1" s="160"/>
      <c r="D1" s="160"/>
      <c r="E1" s="160"/>
      <c r="F1" s="160"/>
      <c r="G1" s="160"/>
      <c r="H1" s="160"/>
      <c r="J1" s="130" t="s">
        <v>183</v>
      </c>
    </row>
    <row r="2" spans="1:10" x14ac:dyDescent="0.3">
      <c r="A2" s="160" t="s">
        <v>1</v>
      </c>
      <c r="B2" s="160"/>
      <c r="C2" s="160"/>
      <c r="D2" s="160"/>
      <c r="E2" s="160"/>
      <c r="F2" s="160"/>
      <c r="G2" s="160"/>
      <c r="H2" s="160"/>
    </row>
    <row r="3" spans="1:10" x14ac:dyDescent="0.3">
      <c r="A3" s="160" t="s">
        <v>211</v>
      </c>
      <c r="B3" s="160"/>
      <c r="C3" s="160"/>
      <c r="D3" s="160"/>
      <c r="E3" s="160"/>
      <c r="F3" s="160"/>
      <c r="G3" s="160"/>
      <c r="H3" s="160"/>
    </row>
    <row r="5" spans="1:10" ht="40.200000000000003" x14ac:dyDescent="0.3">
      <c r="A5" s="112" t="s">
        <v>152</v>
      </c>
      <c r="B5" s="112" t="s">
        <v>153</v>
      </c>
      <c r="C5" s="112" t="s">
        <v>154</v>
      </c>
      <c r="D5" s="112" t="s">
        <v>155</v>
      </c>
      <c r="E5" s="142" t="s">
        <v>9</v>
      </c>
      <c r="F5" s="142" t="s">
        <v>156</v>
      </c>
      <c r="G5" s="136" t="s">
        <v>208</v>
      </c>
      <c r="H5" s="136" t="s">
        <v>209</v>
      </c>
    </row>
    <row r="6" spans="1:10" x14ac:dyDescent="0.3">
      <c r="A6" s="137" t="s">
        <v>210</v>
      </c>
      <c r="B6" s="137" t="s">
        <v>15</v>
      </c>
      <c r="C6" s="137" t="s">
        <v>192</v>
      </c>
      <c r="D6" s="137" t="s">
        <v>24</v>
      </c>
      <c r="E6" s="138">
        <v>11475</v>
      </c>
      <c r="F6" s="138">
        <v>33047</v>
      </c>
      <c r="G6" s="139">
        <v>1.371070004696953E-2</v>
      </c>
      <c r="H6" s="139">
        <v>4.7716845882958252E-3</v>
      </c>
    </row>
    <row r="7" spans="1:10" x14ac:dyDescent="0.3">
      <c r="A7" s="137" t="s">
        <v>210</v>
      </c>
      <c r="B7" s="137" t="s">
        <v>15</v>
      </c>
      <c r="C7" s="137" t="s">
        <v>192</v>
      </c>
      <c r="D7" s="137" t="s">
        <v>199</v>
      </c>
      <c r="E7" s="138">
        <v>404</v>
      </c>
      <c r="F7" s="138">
        <v>1467</v>
      </c>
      <c r="G7" s="139">
        <v>6.0863609310691743E-4</v>
      </c>
      <c r="H7" s="139">
        <v>2.1182138442309362E-4</v>
      </c>
    </row>
    <row r="8" spans="1:10" x14ac:dyDescent="0.3">
      <c r="A8" s="137" t="s">
        <v>210</v>
      </c>
      <c r="B8" s="137" t="s">
        <v>15</v>
      </c>
      <c r="C8" s="137" t="s">
        <v>192</v>
      </c>
      <c r="D8" s="137" t="s">
        <v>31</v>
      </c>
      <c r="E8" s="138">
        <v>1801</v>
      </c>
      <c r="F8" s="138">
        <v>5568</v>
      </c>
      <c r="G8" s="139">
        <v>2.3100789137145989E-3</v>
      </c>
      <c r="H8" s="139">
        <v>8.0396828116413447E-4</v>
      </c>
    </row>
    <row r="9" spans="1:10" x14ac:dyDescent="0.3">
      <c r="A9" s="137" t="s">
        <v>210</v>
      </c>
      <c r="B9" s="137" t="s">
        <v>15</v>
      </c>
      <c r="C9" s="137" t="s">
        <v>192</v>
      </c>
      <c r="D9" s="137" t="s">
        <v>30</v>
      </c>
      <c r="E9" s="138">
        <v>209</v>
      </c>
      <c r="F9" s="138">
        <v>627</v>
      </c>
      <c r="G9" s="139">
        <v>2.6013280871031849E-4</v>
      </c>
      <c r="H9" s="139">
        <v>9.0533066144021611E-5</v>
      </c>
    </row>
    <row r="10" spans="1:10" x14ac:dyDescent="0.3">
      <c r="A10" s="137" t="s">
        <v>210</v>
      </c>
      <c r="B10" s="137" t="s">
        <v>15</v>
      </c>
      <c r="C10" s="137" t="s">
        <v>192</v>
      </c>
      <c r="D10" s="137" t="s">
        <v>198</v>
      </c>
      <c r="E10" s="138">
        <v>10647</v>
      </c>
      <c r="F10" s="138">
        <v>31250</v>
      </c>
      <c r="G10" s="139">
        <v>1.2965151949278235E-2</v>
      </c>
      <c r="H10" s="139">
        <v>4.5122142216916673E-3</v>
      </c>
    </row>
    <row r="11" spans="1:10" x14ac:dyDescent="0.3">
      <c r="A11" s="137" t="s">
        <v>210</v>
      </c>
      <c r="B11" s="137" t="s">
        <v>15</v>
      </c>
      <c r="C11" s="137" t="s">
        <v>192</v>
      </c>
      <c r="D11" s="137" t="s">
        <v>196</v>
      </c>
      <c r="E11" s="138">
        <v>1397</v>
      </c>
      <c r="F11" s="138">
        <v>4203</v>
      </c>
      <c r="G11" s="139">
        <v>1.7437610765701254E-3</v>
      </c>
      <c r="H11" s="139">
        <v>6.0687476396064245E-4</v>
      </c>
    </row>
    <row r="12" spans="1:10" x14ac:dyDescent="0.3">
      <c r="A12" s="137" t="s">
        <v>210</v>
      </c>
      <c r="B12" s="137" t="s">
        <v>15</v>
      </c>
      <c r="C12" s="137" t="s">
        <v>192</v>
      </c>
      <c r="D12" s="137" t="s">
        <v>195</v>
      </c>
      <c r="E12" s="138">
        <v>1223</v>
      </c>
      <c r="F12" s="138">
        <v>3839</v>
      </c>
      <c r="G12" s="139">
        <v>1.5927429866649326E-3</v>
      </c>
      <c r="H12" s="139">
        <v>5.5431649270637799E-4</v>
      </c>
    </row>
    <row r="13" spans="1:10" x14ac:dyDescent="0.3">
      <c r="A13" s="137" t="s">
        <v>210</v>
      </c>
      <c r="B13" s="137" t="s">
        <v>15</v>
      </c>
      <c r="C13" s="137" t="s">
        <v>192</v>
      </c>
      <c r="D13" s="137" t="s">
        <v>194</v>
      </c>
      <c r="E13" s="138">
        <v>236</v>
      </c>
      <c r="F13" s="138">
        <v>714</v>
      </c>
      <c r="G13" s="139">
        <v>2.9622779173710912E-4</v>
      </c>
      <c r="H13" s="139">
        <v>1.0309507053721122E-4</v>
      </c>
    </row>
    <row r="14" spans="1:10" x14ac:dyDescent="0.3">
      <c r="A14" s="137" t="s">
        <v>210</v>
      </c>
      <c r="B14" s="137" t="s">
        <v>15</v>
      </c>
      <c r="C14" s="137" t="s">
        <v>192</v>
      </c>
      <c r="D14" s="137" t="s">
        <v>193</v>
      </c>
      <c r="E14" s="138">
        <v>3691</v>
      </c>
      <c r="F14" s="138">
        <v>10959</v>
      </c>
      <c r="G14" s="139">
        <v>4.5467232067884856E-3</v>
      </c>
      <c r="H14" s="139">
        <v>1.5823793809766073E-3</v>
      </c>
    </row>
    <row r="15" spans="1:10" x14ac:dyDescent="0.3">
      <c r="A15" s="137" t="s">
        <v>210</v>
      </c>
      <c r="B15" s="137" t="s">
        <v>15</v>
      </c>
      <c r="C15" s="137" t="s">
        <v>204</v>
      </c>
      <c r="D15" s="137" t="s">
        <v>22</v>
      </c>
      <c r="E15" s="138">
        <v>201330</v>
      </c>
      <c r="F15" s="138">
        <v>599927</v>
      </c>
      <c r="G15" s="139">
        <v>0.24890063083118857</v>
      </c>
      <c r="H15" s="139">
        <v>8.6623972524058138E-2</v>
      </c>
    </row>
    <row r="16" spans="1:10" x14ac:dyDescent="0.3">
      <c r="A16" s="137" t="s">
        <v>210</v>
      </c>
      <c r="B16" s="137" t="s">
        <v>15</v>
      </c>
      <c r="C16" s="137" t="s">
        <v>204</v>
      </c>
      <c r="D16" s="137" t="s">
        <v>24</v>
      </c>
      <c r="E16" s="138">
        <v>102</v>
      </c>
      <c r="F16" s="138">
        <v>306</v>
      </c>
      <c r="G16" s="139">
        <v>1.2695476788733247E-4</v>
      </c>
      <c r="H16" s="139">
        <v>4.4183601658804809E-5</v>
      </c>
    </row>
    <row r="17" spans="1:8" x14ac:dyDescent="0.3">
      <c r="A17" s="137" t="s">
        <v>210</v>
      </c>
      <c r="B17" s="137" t="s">
        <v>15</v>
      </c>
      <c r="C17" s="137" t="s">
        <v>204</v>
      </c>
      <c r="D17" s="137" t="s">
        <v>199</v>
      </c>
      <c r="E17" s="138">
        <v>11</v>
      </c>
      <c r="F17" s="138">
        <v>48</v>
      </c>
      <c r="G17" s="139">
        <v>1.9914473394091369E-5</v>
      </c>
      <c r="H17" s="139">
        <v>6.9307610445184006E-6</v>
      </c>
    </row>
    <row r="18" spans="1:8" x14ac:dyDescent="0.3">
      <c r="A18" s="137" t="s">
        <v>210</v>
      </c>
      <c r="B18" s="137" t="s">
        <v>15</v>
      </c>
      <c r="C18" s="137" t="s">
        <v>204</v>
      </c>
      <c r="D18" s="137" t="s">
        <v>198</v>
      </c>
      <c r="E18" s="138">
        <v>589</v>
      </c>
      <c r="F18" s="138">
        <v>1643</v>
      </c>
      <c r="G18" s="139">
        <v>6.8165582888525241E-4</v>
      </c>
      <c r="H18" s="139">
        <v>2.372341749196611E-4</v>
      </c>
    </row>
    <row r="19" spans="1:8" x14ac:dyDescent="0.3">
      <c r="A19" s="137" t="s">
        <v>210</v>
      </c>
      <c r="B19" s="137" t="s">
        <v>15</v>
      </c>
      <c r="C19" s="137" t="s">
        <v>204</v>
      </c>
      <c r="D19" s="137" t="s">
        <v>196</v>
      </c>
      <c r="E19" s="138">
        <v>47</v>
      </c>
      <c r="F19" s="138">
        <v>152</v>
      </c>
      <c r="G19" s="139">
        <v>6.306249908128933E-5</v>
      </c>
      <c r="H19" s="139">
        <v>2.1947409974308271E-5</v>
      </c>
    </row>
    <row r="20" spans="1:8" x14ac:dyDescent="0.3">
      <c r="A20" s="137" t="s">
        <v>210</v>
      </c>
      <c r="B20" s="137" t="s">
        <v>15</v>
      </c>
      <c r="C20" s="137" t="s">
        <v>204</v>
      </c>
      <c r="D20" s="137" t="s">
        <v>195</v>
      </c>
      <c r="E20" s="138">
        <v>483511</v>
      </c>
      <c r="F20" s="138">
        <v>1436546.8600000003</v>
      </c>
      <c r="G20" s="139">
        <v>0.59600154630907298</v>
      </c>
      <c r="H20" s="139">
        <v>0.20742422949819231</v>
      </c>
    </row>
    <row r="21" spans="1:8" x14ac:dyDescent="0.3">
      <c r="A21" s="137" t="s">
        <v>210</v>
      </c>
      <c r="B21" s="137" t="s">
        <v>15</v>
      </c>
      <c r="C21" s="137" t="s">
        <v>204</v>
      </c>
      <c r="D21" s="137" t="s">
        <v>193</v>
      </c>
      <c r="E21" s="138">
        <v>4</v>
      </c>
      <c r="F21" s="138">
        <v>12</v>
      </c>
      <c r="G21" s="139">
        <v>4.9786183485228422E-6</v>
      </c>
      <c r="H21" s="139">
        <v>1.7326902611296002E-6</v>
      </c>
    </row>
    <row r="22" spans="1:8" x14ac:dyDescent="0.3">
      <c r="A22" s="137" t="s">
        <v>210</v>
      </c>
      <c r="B22" s="137" t="s">
        <v>15</v>
      </c>
      <c r="C22" s="137" t="s">
        <v>203</v>
      </c>
      <c r="D22" s="137" t="s">
        <v>22</v>
      </c>
      <c r="E22" s="138">
        <v>39</v>
      </c>
      <c r="F22" s="138">
        <v>234</v>
      </c>
      <c r="G22" s="139">
        <v>9.708305779619542E-5</v>
      </c>
      <c r="H22" s="139">
        <v>3.3787460092027208E-5</v>
      </c>
    </row>
    <row r="23" spans="1:8" x14ac:dyDescent="0.3">
      <c r="A23" s="137" t="s">
        <v>210</v>
      </c>
      <c r="B23" s="137" t="s">
        <v>15</v>
      </c>
      <c r="C23" s="137" t="s">
        <v>203</v>
      </c>
      <c r="D23" s="137" t="s">
        <v>195</v>
      </c>
      <c r="E23" s="138">
        <v>3</v>
      </c>
      <c r="F23" s="138">
        <v>9</v>
      </c>
      <c r="G23" s="139">
        <v>3.7339637613921317E-6</v>
      </c>
      <c r="H23" s="139">
        <v>1.2995176958472002E-6</v>
      </c>
    </row>
    <row r="24" spans="1:8" x14ac:dyDescent="0.3">
      <c r="A24" s="137" t="s">
        <v>210</v>
      </c>
      <c r="B24" s="137" t="s">
        <v>15</v>
      </c>
      <c r="C24" s="137" t="s">
        <v>202</v>
      </c>
      <c r="D24" s="137" t="s">
        <v>22</v>
      </c>
      <c r="E24" s="138">
        <v>3243</v>
      </c>
      <c r="F24" s="138">
        <v>9398</v>
      </c>
      <c r="G24" s="139">
        <v>3.8990879366181392E-3</v>
      </c>
      <c r="H24" s="139">
        <v>1.3569852561746653E-3</v>
      </c>
    </row>
    <row r="25" spans="1:8" x14ac:dyDescent="0.3">
      <c r="A25" s="137" t="s">
        <v>210</v>
      </c>
      <c r="B25" s="137" t="s">
        <v>15</v>
      </c>
      <c r="C25" s="137" t="s">
        <v>202</v>
      </c>
      <c r="D25" s="137" t="s">
        <v>24</v>
      </c>
      <c r="E25" s="138">
        <v>411</v>
      </c>
      <c r="F25" s="138">
        <v>1233</v>
      </c>
      <c r="G25" s="139">
        <v>5.11553035310722E-4</v>
      </c>
      <c r="H25" s="139">
        <v>1.7803392433106643E-4</v>
      </c>
    </row>
    <row r="26" spans="1:8" x14ac:dyDescent="0.3">
      <c r="A26" s="137" t="s">
        <v>210</v>
      </c>
      <c r="B26" s="137" t="s">
        <v>15</v>
      </c>
      <c r="C26" s="137" t="s">
        <v>202</v>
      </c>
      <c r="D26" s="137" t="s">
        <v>198</v>
      </c>
      <c r="E26" s="138">
        <v>420</v>
      </c>
      <c r="F26" s="138">
        <v>1258</v>
      </c>
      <c r="G26" s="139">
        <v>5.219251568701446E-4</v>
      </c>
      <c r="H26" s="139">
        <v>1.8164369570841977E-4</v>
      </c>
    </row>
    <row r="27" spans="1:8" x14ac:dyDescent="0.3">
      <c r="A27" s="137" t="s">
        <v>210</v>
      </c>
      <c r="B27" s="137" t="s">
        <v>15</v>
      </c>
      <c r="C27" s="137" t="s">
        <v>202</v>
      </c>
      <c r="D27" s="137" t="s">
        <v>193</v>
      </c>
      <c r="E27" s="138">
        <v>116</v>
      </c>
      <c r="F27" s="138">
        <v>348</v>
      </c>
      <c r="G27" s="139">
        <v>1.4437993210716243E-4</v>
      </c>
      <c r="H27" s="139">
        <v>5.0248017572758404E-5</v>
      </c>
    </row>
    <row r="28" spans="1:8" x14ac:dyDescent="0.3">
      <c r="A28" s="137" t="s">
        <v>210</v>
      </c>
      <c r="B28" s="137" t="s">
        <v>15</v>
      </c>
      <c r="C28" s="137" t="s">
        <v>201</v>
      </c>
      <c r="D28" s="137" t="s">
        <v>22</v>
      </c>
      <c r="E28" s="138">
        <v>227</v>
      </c>
      <c r="F28" s="138">
        <v>864</v>
      </c>
      <c r="G28" s="139">
        <v>3.5846052109364464E-4</v>
      </c>
      <c r="H28" s="139">
        <v>1.2475369880133122E-4</v>
      </c>
    </row>
    <row r="29" spans="1:8" x14ac:dyDescent="0.3">
      <c r="A29" s="137" t="s">
        <v>210</v>
      </c>
      <c r="B29" s="137" t="s">
        <v>15</v>
      </c>
      <c r="C29" s="137" t="s">
        <v>201</v>
      </c>
      <c r="D29" s="137" t="s">
        <v>198</v>
      </c>
      <c r="E29" s="138">
        <v>34</v>
      </c>
      <c r="F29" s="138">
        <v>93</v>
      </c>
      <c r="G29" s="139">
        <v>3.8584292201052026E-5</v>
      </c>
      <c r="H29" s="139">
        <v>1.3428349523754402E-5</v>
      </c>
    </row>
    <row r="30" spans="1:8" x14ac:dyDescent="0.3">
      <c r="A30" s="137" t="s">
        <v>210</v>
      </c>
      <c r="B30" s="137" t="s">
        <v>15</v>
      </c>
      <c r="C30" s="137" t="s">
        <v>201</v>
      </c>
      <c r="D30" s="137" t="s">
        <v>195</v>
      </c>
      <c r="E30" s="138">
        <v>948</v>
      </c>
      <c r="F30" s="138">
        <v>3856</v>
      </c>
      <c r="G30" s="139">
        <v>1.5997960293253398E-3</v>
      </c>
      <c r="H30" s="139">
        <v>5.5677113724297823E-4</v>
      </c>
    </row>
    <row r="31" spans="1:8" x14ac:dyDescent="0.3">
      <c r="A31" s="137" t="s">
        <v>210</v>
      </c>
      <c r="B31" s="137" t="s">
        <v>15</v>
      </c>
      <c r="C31" s="137" t="s">
        <v>200</v>
      </c>
      <c r="D31" s="137" t="s">
        <v>22</v>
      </c>
      <c r="E31" s="138">
        <v>67042</v>
      </c>
      <c r="F31" s="138">
        <v>202425.40999999963</v>
      </c>
      <c r="G31" s="139">
        <v>8.3983238369438107E-2</v>
      </c>
      <c r="H31" s="139">
        <v>2.922837804268048E-2</v>
      </c>
    </row>
    <row r="32" spans="1:8" x14ac:dyDescent="0.3">
      <c r="A32" s="137" t="s">
        <v>210</v>
      </c>
      <c r="B32" s="137" t="s">
        <v>15</v>
      </c>
      <c r="C32" s="137" t="s">
        <v>200</v>
      </c>
      <c r="D32" s="137" t="s">
        <v>24</v>
      </c>
      <c r="E32" s="138">
        <v>2049</v>
      </c>
      <c r="F32" s="138">
        <v>6123</v>
      </c>
      <c r="G32" s="139">
        <v>2.5403400123337801E-3</v>
      </c>
      <c r="H32" s="139">
        <v>8.8410520574137852E-4</v>
      </c>
    </row>
    <row r="33" spans="1:8" x14ac:dyDescent="0.3">
      <c r="A33" s="137" t="s">
        <v>210</v>
      </c>
      <c r="B33" s="137" t="s">
        <v>15</v>
      </c>
      <c r="C33" s="137" t="s">
        <v>200</v>
      </c>
      <c r="D33" s="137" t="s">
        <v>199</v>
      </c>
      <c r="E33" s="138">
        <v>19</v>
      </c>
      <c r="F33" s="138">
        <v>57</v>
      </c>
      <c r="G33" s="139">
        <v>2.3648437155483499E-5</v>
      </c>
      <c r="H33" s="139">
        <v>8.2302787403656016E-6</v>
      </c>
    </row>
    <row r="34" spans="1:8" x14ac:dyDescent="0.3">
      <c r="A34" s="137" t="s">
        <v>210</v>
      </c>
      <c r="B34" s="137" t="s">
        <v>15</v>
      </c>
      <c r="C34" s="137" t="s">
        <v>200</v>
      </c>
      <c r="D34" s="137" t="s">
        <v>198</v>
      </c>
      <c r="E34" s="138">
        <v>3999</v>
      </c>
      <c r="F34" s="138">
        <v>12063</v>
      </c>
      <c r="G34" s="139">
        <v>5.0047560948525867E-3</v>
      </c>
      <c r="H34" s="139">
        <v>1.7417868850005307E-3</v>
      </c>
    </row>
    <row r="35" spans="1:8" x14ac:dyDescent="0.3">
      <c r="A35" s="137" t="s">
        <v>210</v>
      </c>
      <c r="B35" s="137" t="s">
        <v>15</v>
      </c>
      <c r="C35" s="137" t="s">
        <v>200</v>
      </c>
      <c r="D35" s="137" t="s">
        <v>197</v>
      </c>
      <c r="E35" s="138">
        <v>7</v>
      </c>
      <c r="F35" s="138">
        <v>21</v>
      </c>
      <c r="G35" s="139">
        <v>8.7125821099149739E-6</v>
      </c>
      <c r="H35" s="139">
        <v>3.0322079569768005E-6</v>
      </c>
    </row>
    <row r="36" spans="1:8" x14ac:dyDescent="0.3">
      <c r="A36" s="137" t="s">
        <v>210</v>
      </c>
      <c r="B36" s="137" t="s">
        <v>15</v>
      </c>
      <c r="C36" s="137" t="s">
        <v>200</v>
      </c>
      <c r="D36" s="137" t="s">
        <v>196</v>
      </c>
      <c r="E36" s="138">
        <v>86</v>
      </c>
      <c r="F36" s="138">
        <v>172</v>
      </c>
      <c r="G36" s="139">
        <v>7.1360196328827403E-5</v>
      </c>
      <c r="H36" s="139">
        <v>2.4835227076190938E-5</v>
      </c>
    </row>
    <row r="37" spans="1:8" x14ac:dyDescent="0.3">
      <c r="A37" s="137" t="s">
        <v>210</v>
      </c>
      <c r="B37" s="137" t="s">
        <v>15</v>
      </c>
      <c r="C37" s="137" t="s">
        <v>200</v>
      </c>
      <c r="D37" s="137" t="s">
        <v>195</v>
      </c>
      <c r="E37" s="138">
        <v>13637</v>
      </c>
      <c r="F37" s="138">
        <v>41721</v>
      </c>
      <c r="G37" s="139">
        <v>1.7309411343226791E-2</v>
      </c>
      <c r="H37" s="139">
        <v>6.0241308653823378E-3</v>
      </c>
    </row>
    <row r="38" spans="1:8" x14ac:dyDescent="0.3">
      <c r="A38" s="137" t="s">
        <v>210</v>
      </c>
      <c r="B38" s="137" t="s">
        <v>15</v>
      </c>
      <c r="C38" s="137" t="s">
        <v>200</v>
      </c>
      <c r="D38" s="137" t="s">
        <v>194</v>
      </c>
      <c r="E38" s="138">
        <v>25</v>
      </c>
      <c r="F38" s="138">
        <v>75</v>
      </c>
      <c r="G38" s="139">
        <v>3.1116364678267766E-5</v>
      </c>
      <c r="H38" s="139">
        <v>1.0829314132060002E-5</v>
      </c>
    </row>
    <row r="39" spans="1:8" x14ac:dyDescent="0.3">
      <c r="A39" s="137" t="s">
        <v>210</v>
      </c>
      <c r="B39" s="137" t="s">
        <v>15</v>
      </c>
      <c r="C39" s="137" t="s">
        <v>200</v>
      </c>
      <c r="D39" s="137" t="s">
        <v>193</v>
      </c>
      <c r="E39" s="138">
        <v>24</v>
      </c>
      <c r="F39" s="138">
        <v>48</v>
      </c>
      <c r="G39" s="139">
        <v>1.9914473394091369E-5</v>
      </c>
      <c r="H39" s="139">
        <v>6.9307610445184006E-6</v>
      </c>
    </row>
    <row r="40" spans="1:8" x14ac:dyDescent="0.3">
      <c r="A40" s="137" t="s">
        <v>210</v>
      </c>
      <c r="B40" s="137" t="s">
        <v>20</v>
      </c>
      <c r="C40" s="137" t="s">
        <v>191</v>
      </c>
      <c r="D40" s="137" t="s">
        <v>191</v>
      </c>
      <c r="E40" s="138">
        <v>809006</v>
      </c>
      <c r="F40" s="138">
        <v>2410307.27</v>
      </c>
      <c r="G40" s="139">
        <v>1</v>
      </c>
      <c r="H40" s="139">
        <v>0.34802632775490616</v>
      </c>
    </row>
    <row r="41" spans="1:8" x14ac:dyDescent="0.3">
      <c r="A41" s="137" t="s">
        <v>210</v>
      </c>
      <c r="B41" s="137" t="s">
        <v>21</v>
      </c>
      <c r="C41" s="137" t="s">
        <v>192</v>
      </c>
      <c r="D41" s="137" t="s">
        <v>22</v>
      </c>
      <c r="E41" s="138">
        <v>1567554</v>
      </c>
      <c r="F41" s="138">
        <v>4515339.0900001936</v>
      </c>
      <c r="G41" s="139"/>
      <c r="H41" s="139">
        <v>0.65197367224509395</v>
      </c>
    </row>
    <row r="42" spans="1:8" x14ac:dyDescent="0.3">
      <c r="A42" s="137" t="s">
        <v>210</v>
      </c>
      <c r="B42" s="137" t="s">
        <v>23</v>
      </c>
      <c r="C42" s="137" t="s">
        <v>191</v>
      </c>
      <c r="D42" s="137" t="s">
        <v>191</v>
      </c>
      <c r="E42" s="138">
        <v>2376560</v>
      </c>
      <c r="F42" s="138">
        <v>6925646.3600001931</v>
      </c>
      <c r="G42" s="139"/>
      <c r="H42" s="139">
        <v>1</v>
      </c>
    </row>
  </sheetData>
  <mergeCells count="3">
    <mergeCell ref="A1:H1"/>
    <mergeCell ref="A2:H2"/>
    <mergeCell ref="A3:H3"/>
  </mergeCells>
  <hyperlinks>
    <hyperlink ref="J1" location="'Table of Contents'!A1" display="Return to Table of Contents" xr:uid="{5B50919A-72BF-4EC6-9CEA-8F93C42B57B7}"/>
  </hyperlinks>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33"/>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62</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2747</v>
      </c>
      <c r="F8" s="50">
        <v>8289</v>
      </c>
      <c r="G8" s="51">
        <v>7.7299999999999994E-2</v>
      </c>
      <c r="H8" s="52">
        <v>5.7999999999999996E-3</v>
      </c>
    </row>
    <row r="9" spans="1:18" x14ac:dyDescent="0.25">
      <c r="A9" s="48"/>
      <c r="B9" s="49"/>
      <c r="C9" s="49"/>
      <c r="D9" s="49" t="s">
        <v>35</v>
      </c>
      <c r="E9" s="49">
        <v>181</v>
      </c>
      <c r="F9" s="49">
        <v>520</v>
      </c>
      <c r="G9" s="51">
        <v>4.8999999999999998E-3</v>
      </c>
      <c r="H9" s="52">
        <v>4.0000000000000002E-4</v>
      </c>
    </row>
    <row r="10" spans="1:18" x14ac:dyDescent="0.25">
      <c r="A10" s="48"/>
      <c r="B10" s="49"/>
      <c r="C10" s="49"/>
      <c r="D10" s="49" t="s">
        <v>31</v>
      </c>
      <c r="E10" s="50">
        <v>2382</v>
      </c>
      <c r="F10" s="50">
        <v>7102</v>
      </c>
      <c r="G10" s="51">
        <v>6.6299999999999998E-2</v>
      </c>
      <c r="H10" s="52">
        <v>5.0000000000000001E-3</v>
      </c>
    </row>
    <row r="11" spans="1:18" x14ac:dyDescent="0.25">
      <c r="A11" s="48"/>
      <c r="B11" s="49"/>
      <c r="C11" s="49"/>
      <c r="D11" s="49" t="s">
        <v>30</v>
      </c>
      <c r="E11" s="49">
        <v>573</v>
      </c>
      <c r="F11" s="50">
        <v>1719</v>
      </c>
      <c r="G11" s="51">
        <v>1.6E-2</v>
      </c>
      <c r="H11" s="52">
        <v>1.1999999999999999E-3</v>
      </c>
    </row>
    <row r="12" spans="1:18" x14ac:dyDescent="0.25">
      <c r="A12" s="48"/>
      <c r="B12" s="49"/>
      <c r="C12" s="49"/>
      <c r="D12" s="49" t="s">
        <v>27</v>
      </c>
      <c r="E12" s="50">
        <v>9063</v>
      </c>
      <c r="F12" s="50">
        <v>27065</v>
      </c>
      <c r="G12" s="51">
        <v>0.253</v>
      </c>
      <c r="H12" s="52">
        <v>1.9E-2</v>
      </c>
    </row>
    <row r="13" spans="1:18" x14ac:dyDescent="0.25">
      <c r="A13" s="48"/>
      <c r="B13" s="49"/>
      <c r="C13" s="49"/>
      <c r="D13" s="49" t="s">
        <v>17</v>
      </c>
      <c r="E13" s="49">
        <v>832</v>
      </c>
      <c r="F13" s="50">
        <v>2485</v>
      </c>
      <c r="G13" s="51">
        <v>2.3199999999999998E-2</v>
      </c>
      <c r="H13" s="52">
        <v>1.6999999999999999E-3</v>
      </c>
    </row>
    <row r="14" spans="1:18" x14ac:dyDescent="0.25">
      <c r="A14" s="48"/>
      <c r="B14" s="49"/>
      <c r="C14" s="49"/>
      <c r="D14" s="49" t="s">
        <v>28</v>
      </c>
      <c r="E14" s="50">
        <v>1224</v>
      </c>
      <c r="F14" s="50">
        <v>3790</v>
      </c>
      <c r="G14" s="51">
        <v>3.5400000000000001E-2</v>
      </c>
      <c r="H14" s="52">
        <v>2.7000000000000001E-3</v>
      </c>
    </row>
    <row r="15" spans="1:18" x14ac:dyDescent="0.25">
      <c r="A15" s="48"/>
      <c r="B15" s="49"/>
      <c r="C15" s="49"/>
      <c r="D15" s="49" t="s">
        <v>29</v>
      </c>
      <c r="E15" s="49">
        <v>581</v>
      </c>
      <c r="F15" s="50">
        <v>1709</v>
      </c>
      <c r="G15" s="51">
        <v>1.5900000000000001E-2</v>
      </c>
      <c r="H15" s="52">
        <v>1.1999999999999999E-3</v>
      </c>
    </row>
    <row r="16" spans="1:18" x14ac:dyDescent="0.25">
      <c r="A16" s="48"/>
      <c r="B16" s="49"/>
      <c r="C16" s="49" t="s">
        <v>18</v>
      </c>
      <c r="D16" s="49" t="s">
        <v>22</v>
      </c>
      <c r="E16" s="50">
        <v>2004</v>
      </c>
      <c r="F16" s="50">
        <v>5868</v>
      </c>
      <c r="G16" s="51">
        <v>5.4699999999999999E-2</v>
      </c>
      <c r="H16" s="52">
        <v>4.1000000000000003E-3</v>
      </c>
    </row>
    <row r="17" spans="1:8" x14ac:dyDescent="0.25">
      <c r="A17" s="48"/>
      <c r="B17" s="49"/>
      <c r="C17" s="49"/>
      <c r="D17" s="49" t="s">
        <v>24</v>
      </c>
      <c r="E17" s="49">
        <v>22</v>
      </c>
      <c r="F17" s="49">
        <v>68</v>
      </c>
      <c r="G17" s="51">
        <v>5.9999999999999995E-4</v>
      </c>
      <c r="H17" s="52">
        <v>0</v>
      </c>
    </row>
    <row r="18" spans="1:8" x14ac:dyDescent="0.25">
      <c r="A18" s="48"/>
      <c r="B18" s="49"/>
      <c r="C18" s="49"/>
      <c r="D18" s="49" t="s">
        <v>27</v>
      </c>
      <c r="E18" s="49">
        <v>16</v>
      </c>
      <c r="F18" s="49">
        <v>48</v>
      </c>
      <c r="G18" s="51">
        <v>4.0000000000000002E-4</v>
      </c>
      <c r="H18" s="52">
        <v>0</v>
      </c>
    </row>
    <row r="19" spans="1:8" x14ac:dyDescent="0.25">
      <c r="A19" s="48"/>
      <c r="B19" s="49"/>
      <c r="C19" s="49"/>
      <c r="D19" s="49" t="s">
        <v>19</v>
      </c>
      <c r="E19" s="50">
        <v>12367</v>
      </c>
      <c r="F19" s="50">
        <v>36121</v>
      </c>
      <c r="G19" s="51">
        <v>0.33700000000000002</v>
      </c>
      <c r="H19" s="52">
        <v>2.5399999999999999E-2</v>
      </c>
    </row>
    <row r="20" spans="1:8" x14ac:dyDescent="0.25">
      <c r="A20" s="48"/>
      <c r="B20" s="49"/>
      <c r="C20" s="49" t="s">
        <v>32</v>
      </c>
      <c r="D20" s="49" t="s">
        <v>22</v>
      </c>
      <c r="E20" s="49">
        <v>647</v>
      </c>
      <c r="F20" s="50">
        <v>1754</v>
      </c>
      <c r="G20" s="51">
        <v>1.6400000000000001E-2</v>
      </c>
      <c r="H20" s="52">
        <v>1.1999999999999999E-3</v>
      </c>
    </row>
    <row r="21" spans="1:8" x14ac:dyDescent="0.25">
      <c r="A21" s="48"/>
      <c r="B21" s="49"/>
      <c r="C21" s="49"/>
      <c r="D21" s="49" t="s">
        <v>19</v>
      </c>
      <c r="E21" s="49">
        <v>195</v>
      </c>
      <c r="F21" s="49">
        <v>525</v>
      </c>
      <c r="G21" s="51">
        <v>4.8999999999999998E-3</v>
      </c>
      <c r="H21" s="52">
        <v>4.0000000000000002E-4</v>
      </c>
    </row>
    <row r="22" spans="1:8" x14ac:dyDescent="0.25">
      <c r="A22" s="48"/>
      <c r="B22" s="49"/>
      <c r="C22" s="49" t="s">
        <v>25</v>
      </c>
      <c r="D22" s="49" t="s">
        <v>22</v>
      </c>
      <c r="E22" s="49">
        <v>881</v>
      </c>
      <c r="F22" s="50">
        <v>2676</v>
      </c>
      <c r="G22" s="51">
        <v>2.5000000000000001E-2</v>
      </c>
      <c r="H22" s="52">
        <v>1.9E-3</v>
      </c>
    </row>
    <row r="23" spans="1:8" x14ac:dyDescent="0.25">
      <c r="A23" s="48"/>
      <c r="B23" s="49"/>
      <c r="C23" s="49"/>
      <c r="D23" s="49" t="s">
        <v>24</v>
      </c>
      <c r="E23" s="49">
        <v>296</v>
      </c>
      <c r="F23" s="49">
        <v>897</v>
      </c>
      <c r="G23" s="51">
        <v>8.3999999999999995E-3</v>
      </c>
      <c r="H23" s="52">
        <v>5.9999999999999995E-4</v>
      </c>
    </row>
    <row r="24" spans="1:8" x14ac:dyDescent="0.25">
      <c r="A24" s="48"/>
      <c r="B24" s="49"/>
      <c r="C24" s="49"/>
      <c r="D24" s="49" t="s">
        <v>27</v>
      </c>
      <c r="E24" s="49">
        <v>897</v>
      </c>
      <c r="F24" s="50">
        <v>2662</v>
      </c>
      <c r="G24" s="51">
        <v>2.4799999999999999E-2</v>
      </c>
      <c r="H24" s="52">
        <v>1.9E-3</v>
      </c>
    </row>
    <row r="25" spans="1:8" x14ac:dyDescent="0.25">
      <c r="A25" s="48"/>
      <c r="B25" s="49"/>
      <c r="C25" s="49"/>
      <c r="D25" s="49" t="s">
        <v>28</v>
      </c>
      <c r="E25" s="49">
        <v>73</v>
      </c>
      <c r="F25" s="49">
        <v>240</v>
      </c>
      <c r="G25" s="51">
        <v>2.2000000000000001E-3</v>
      </c>
      <c r="H25" s="52">
        <v>2.0000000000000001E-4</v>
      </c>
    </row>
    <row r="26" spans="1:8" x14ac:dyDescent="0.25">
      <c r="A26" s="48"/>
      <c r="B26" s="49"/>
      <c r="C26" s="49"/>
      <c r="D26" s="49" t="s">
        <v>29</v>
      </c>
      <c r="E26" s="49">
        <v>99</v>
      </c>
      <c r="F26" s="49">
        <v>304</v>
      </c>
      <c r="G26" s="51">
        <v>2.8E-3</v>
      </c>
      <c r="H26" s="52">
        <v>2.0000000000000001E-4</v>
      </c>
    </row>
    <row r="27" spans="1:8" x14ac:dyDescent="0.25">
      <c r="A27" s="48"/>
      <c r="B27" s="49"/>
      <c r="C27" s="49" t="s">
        <v>26</v>
      </c>
      <c r="D27" s="49" t="s">
        <v>22</v>
      </c>
      <c r="E27" s="49">
        <v>42</v>
      </c>
      <c r="F27" s="49">
        <v>126</v>
      </c>
      <c r="G27" s="51">
        <v>1.1999999999999999E-3</v>
      </c>
      <c r="H27" s="52">
        <v>1E-4</v>
      </c>
    </row>
    <row r="28" spans="1:8" x14ac:dyDescent="0.25">
      <c r="A28" s="48"/>
      <c r="B28" s="49"/>
      <c r="C28" s="49"/>
      <c r="D28" s="49" t="s">
        <v>19</v>
      </c>
      <c r="E28" s="50">
        <v>1089</v>
      </c>
      <c r="F28" s="50">
        <v>3212</v>
      </c>
      <c r="G28" s="51">
        <v>0.03</v>
      </c>
      <c r="H28" s="52">
        <v>2.3E-3</v>
      </c>
    </row>
    <row r="29" spans="1:8" x14ac:dyDescent="0.25">
      <c r="A29" s="48"/>
      <c r="B29" s="49" t="s">
        <v>20</v>
      </c>
      <c r="C29" s="49"/>
      <c r="D29" s="49"/>
      <c r="E29" s="50">
        <v>36211</v>
      </c>
      <c r="F29" s="50">
        <v>107180</v>
      </c>
      <c r="G29" s="53">
        <v>1</v>
      </c>
      <c r="H29" s="52">
        <v>7.5200000000000003E-2</v>
      </c>
    </row>
    <row r="30" spans="1:8" x14ac:dyDescent="0.25">
      <c r="A30" s="48"/>
      <c r="B30" s="49" t="s">
        <v>21</v>
      </c>
      <c r="C30" s="49" t="s">
        <v>16</v>
      </c>
      <c r="D30" s="49" t="s">
        <v>22</v>
      </c>
      <c r="E30" s="50">
        <v>446596</v>
      </c>
      <c r="F30" s="50">
        <v>1317212</v>
      </c>
      <c r="G30" s="49"/>
      <c r="H30" s="52">
        <v>0.92500000000000004</v>
      </c>
    </row>
    <row r="31" spans="1:8" ht="13.8" thickBot="1" x14ac:dyDescent="0.3">
      <c r="A31" s="54"/>
      <c r="B31" s="55" t="s">
        <v>23</v>
      </c>
      <c r="C31" s="55"/>
      <c r="D31" s="55"/>
      <c r="E31" s="56">
        <v>482807</v>
      </c>
      <c r="F31" s="56">
        <v>1424391</v>
      </c>
      <c r="G31" s="55"/>
      <c r="H31" s="57">
        <v>1</v>
      </c>
    </row>
    <row r="33" spans="1:1" x14ac:dyDescent="0.25">
      <c r="A33" s="58" t="s">
        <v>33</v>
      </c>
    </row>
  </sheetData>
  <mergeCells count="1">
    <mergeCell ref="E5:E7"/>
  </mergeCells>
  <hyperlinks>
    <hyperlink ref="R1" location="'Table of Contents'!A1" display="Return to Table of Contents" xr:uid="{1CDED58B-F1C0-4EA5-B563-1B200CAD98D8}"/>
  </hyperlinks>
  <pageMargins left="0.75" right="0.75" top="1" bottom="1" header="0.5" footer="0.5"/>
  <legacyDrawing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8AE6E-5091-4320-896B-AFFB40A11FB9}">
  <dimension ref="A1:J40"/>
  <sheetViews>
    <sheetView topLeftCell="A5" workbookViewId="0"/>
  </sheetViews>
  <sheetFormatPr defaultRowHeight="14.4" x14ac:dyDescent="0.3"/>
  <cols>
    <col min="1" max="1" width="41" customWidth="1"/>
    <col min="2" max="2" width="15" customWidth="1"/>
    <col min="3" max="4" width="35" customWidth="1"/>
    <col min="5" max="6" width="13" style="140" customWidth="1"/>
    <col min="7" max="8" width="13" style="141" customWidth="1"/>
  </cols>
  <sheetData>
    <row r="1" spans="1:10" x14ac:dyDescent="0.3">
      <c r="A1" s="160" t="s">
        <v>0</v>
      </c>
      <c r="B1" s="160"/>
      <c r="C1" s="160"/>
      <c r="D1" s="160"/>
      <c r="E1" s="160"/>
      <c r="F1" s="160"/>
      <c r="G1" s="160"/>
      <c r="H1" s="160"/>
      <c r="J1" s="130" t="s">
        <v>183</v>
      </c>
    </row>
    <row r="2" spans="1:10" x14ac:dyDescent="0.3">
      <c r="A2" s="160" t="s">
        <v>1</v>
      </c>
      <c r="B2" s="160"/>
      <c r="C2" s="160"/>
      <c r="D2" s="160"/>
      <c r="E2" s="160"/>
      <c r="F2" s="160"/>
      <c r="G2" s="160"/>
      <c r="H2" s="160"/>
    </row>
    <row r="3" spans="1:10" x14ac:dyDescent="0.3">
      <c r="A3" s="160" t="s">
        <v>212</v>
      </c>
      <c r="B3" s="160"/>
      <c r="C3" s="160"/>
      <c r="D3" s="160"/>
      <c r="E3" s="160"/>
      <c r="F3" s="160"/>
      <c r="G3" s="160"/>
      <c r="H3" s="160"/>
    </row>
    <row r="5" spans="1:10" ht="40.200000000000003" x14ac:dyDescent="0.3">
      <c r="A5" s="112" t="s">
        <v>152</v>
      </c>
      <c r="B5" s="112" t="s">
        <v>153</v>
      </c>
      <c r="C5" s="112" t="s">
        <v>154</v>
      </c>
      <c r="D5" s="112" t="s">
        <v>155</v>
      </c>
      <c r="E5" s="142" t="s">
        <v>9</v>
      </c>
      <c r="F5" s="142" t="s">
        <v>156</v>
      </c>
      <c r="G5" s="136" t="s">
        <v>208</v>
      </c>
      <c r="H5" s="136" t="s">
        <v>209</v>
      </c>
    </row>
    <row r="6" spans="1:10" x14ac:dyDescent="0.3">
      <c r="A6" s="137" t="s">
        <v>210</v>
      </c>
      <c r="B6" s="137" t="s">
        <v>15</v>
      </c>
      <c r="C6" s="137" t="s">
        <v>192</v>
      </c>
      <c r="D6" s="137" t="s">
        <v>24</v>
      </c>
      <c r="E6" s="138">
        <v>3332</v>
      </c>
      <c r="F6" s="138">
        <v>10172.5</v>
      </c>
      <c r="G6" s="139">
        <v>8.1151645113568868E-3</v>
      </c>
      <c r="H6" s="139">
        <v>6.1766359027391445E-3</v>
      </c>
    </row>
    <row r="7" spans="1:10" x14ac:dyDescent="0.3">
      <c r="A7" s="137" t="s">
        <v>210</v>
      </c>
      <c r="B7" s="137" t="s">
        <v>15</v>
      </c>
      <c r="C7" s="137" t="s">
        <v>192</v>
      </c>
      <c r="D7" s="137" t="s">
        <v>199</v>
      </c>
      <c r="E7" s="138">
        <v>504</v>
      </c>
      <c r="F7" s="138">
        <v>1527</v>
      </c>
      <c r="G7" s="139">
        <v>1.218172151274708E-3</v>
      </c>
      <c r="H7" s="139">
        <v>9.2717847367733343E-4</v>
      </c>
    </row>
    <row r="8" spans="1:10" x14ac:dyDescent="0.3">
      <c r="A8" s="137" t="s">
        <v>210</v>
      </c>
      <c r="B8" s="137" t="s">
        <v>15</v>
      </c>
      <c r="C8" s="137" t="s">
        <v>192</v>
      </c>
      <c r="D8" s="137" t="s">
        <v>31</v>
      </c>
      <c r="E8" s="138">
        <v>4899</v>
      </c>
      <c r="F8" s="138">
        <v>14823</v>
      </c>
      <c r="G8" s="139">
        <v>1.1825124949800259E-2</v>
      </c>
      <c r="H8" s="139">
        <v>9.0003709988992226E-3</v>
      </c>
    </row>
    <row r="9" spans="1:10" x14ac:dyDescent="0.3">
      <c r="A9" s="137" t="s">
        <v>210</v>
      </c>
      <c r="B9" s="137" t="s">
        <v>15</v>
      </c>
      <c r="C9" s="137" t="s">
        <v>192</v>
      </c>
      <c r="D9" s="137" t="s">
        <v>30</v>
      </c>
      <c r="E9" s="138">
        <v>115</v>
      </c>
      <c r="F9" s="138">
        <v>345</v>
      </c>
      <c r="G9" s="139">
        <v>2.7522553516029746E-4</v>
      </c>
      <c r="H9" s="139">
        <v>2.0948040171491817E-4</v>
      </c>
    </row>
    <row r="10" spans="1:10" x14ac:dyDescent="0.3">
      <c r="A10" s="137" t="s">
        <v>210</v>
      </c>
      <c r="B10" s="137" t="s">
        <v>15</v>
      </c>
      <c r="C10" s="137" t="s">
        <v>192</v>
      </c>
      <c r="D10" s="137" t="s">
        <v>198</v>
      </c>
      <c r="E10" s="138">
        <v>2020</v>
      </c>
      <c r="F10" s="138">
        <v>6053</v>
      </c>
      <c r="G10" s="139">
        <v>4.8288120705080595E-3</v>
      </c>
      <c r="H10" s="139">
        <v>3.6753184683489845E-3</v>
      </c>
    </row>
    <row r="11" spans="1:10" x14ac:dyDescent="0.3">
      <c r="A11" s="137" t="s">
        <v>210</v>
      </c>
      <c r="B11" s="137" t="s">
        <v>15</v>
      </c>
      <c r="C11" s="137" t="s">
        <v>192</v>
      </c>
      <c r="D11" s="137" t="s">
        <v>196</v>
      </c>
      <c r="E11" s="138">
        <v>27</v>
      </c>
      <c r="F11" s="138">
        <v>81</v>
      </c>
      <c r="G11" s="139">
        <v>6.461816912459158E-5</v>
      </c>
      <c r="H11" s="139">
        <v>4.9182355185241656E-5</v>
      </c>
    </row>
    <row r="12" spans="1:10" x14ac:dyDescent="0.3">
      <c r="A12" s="137" t="s">
        <v>210</v>
      </c>
      <c r="B12" s="137" t="s">
        <v>15</v>
      </c>
      <c r="C12" s="137" t="s">
        <v>192</v>
      </c>
      <c r="D12" s="137" t="s">
        <v>195</v>
      </c>
      <c r="E12" s="138">
        <v>1016</v>
      </c>
      <c r="F12" s="138">
        <v>3086</v>
      </c>
      <c r="G12" s="139">
        <v>2.4618724681295012E-3</v>
      </c>
      <c r="H12" s="139">
        <v>1.8737870136006883E-3</v>
      </c>
    </row>
    <row r="13" spans="1:10" x14ac:dyDescent="0.3">
      <c r="A13" s="137" t="s">
        <v>210</v>
      </c>
      <c r="B13" s="137" t="s">
        <v>15</v>
      </c>
      <c r="C13" s="137" t="s">
        <v>192</v>
      </c>
      <c r="D13" s="137" t="s">
        <v>194</v>
      </c>
      <c r="E13" s="138">
        <v>57</v>
      </c>
      <c r="F13" s="138">
        <v>171</v>
      </c>
      <c r="G13" s="139">
        <v>1.3641613481858223E-4</v>
      </c>
      <c r="H13" s="139">
        <v>1.0382941650217682E-4</v>
      </c>
    </row>
    <row r="14" spans="1:10" x14ac:dyDescent="0.3">
      <c r="A14" s="137" t="s">
        <v>210</v>
      </c>
      <c r="B14" s="137" t="s">
        <v>15</v>
      </c>
      <c r="C14" s="137" t="s">
        <v>192</v>
      </c>
      <c r="D14" s="137" t="s">
        <v>193</v>
      </c>
      <c r="E14" s="138">
        <v>45</v>
      </c>
      <c r="F14" s="138">
        <v>135</v>
      </c>
      <c r="G14" s="139">
        <v>1.0769694854098597E-4</v>
      </c>
      <c r="H14" s="139">
        <v>8.1970591975402755E-5</v>
      </c>
    </row>
    <row r="15" spans="1:10" x14ac:dyDescent="0.3">
      <c r="A15" s="137" t="s">
        <v>210</v>
      </c>
      <c r="B15" s="137" t="s">
        <v>15</v>
      </c>
      <c r="C15" s="137" t="s">
        <v>204</v>
      </c>
      <c r="D15" s="137" t="s">
        <v>22</v>
      </c>
      <c r="E15" s="138">
        <v>122659</v>
      </c>
      <c r="F15" s="138">
        <v>367363.5</v>
      </c>
      <c r="G15" s="139">
        <v>0.29306613300249257</v>
      </c>
      <c r="H15" s="139">
        <v>0.22305928566782127</v>
      </c>
    </row>
    <row r="16" spans="1:10" x14ac:dyDescent="0.3">
      <c r="A16" s="137" t="s">
        <v>210</v>
      </c>
      <c r="B16" s="137" t="s">
        <v>15</v>
      </c>
      <c r="C16" s="137" t="s">
        <v>204</v>
      </c>
      <c r="D16" s="137" t="s">
        <v>24</v>
      </c>
      <c r="E16" s="138">
        <v>95</v>
      </c>
      <c r="F16" s="138">
        <v>285</v>
      </c>
      <c r="G16" s="139">
        <v>2.2736022469763703E-4</v>
      </c>
      <c r="H16" s="139">
        <v>1.7304902750362805E-4</v>
      </c>
    </row>
    <row r="17" spans="1:8" x14ac:dyDescent="0.3">
      <c r="A17" s="137" t="s">
        <v>210</v>
      </c>
      <c r="B17" s="137" t="s">
        <v>15</v>
      </c>
      <c r="C17" s="137" t="s">
        <v>204</v>
      </c>
      <c r="D17" s="137" t="s">
        <v>199</v>
      </c>
      <c r="E17" s="138">
        <v>25</v>
      </c>
      <c r="F17" s="138">
        <v>75</v>
      </c>
      <c r="G17" s="139">
        <v>5.9831638078325539E-5</v>
      </c>
      <c r="H17" s="139">
        <v>4.5539217764112642E-5</v>
      </c>
    </row>
    <row r="18" spans="1:8" x14ac:dyDescent="0.3">
      <c r="A18" s="137" t="s">
        <v>210</v>
      </c>
      <c r="B18" s="137" t="s">
        <v>15</v>
      </c>
      <c r="C18" s="137" t="s">
        <v>204</v>
      </c>
      <c r="D18" s="137" t="s">
        <v>31</v>
      </c>
      <c r="E18" s="138">
        <v>18</v>
      </c>
      <c r="F18" s="138">
        <v>54</v>
      </c>
      <c r="G18" s="139">
        <v>4.3078779416394384E-5</v>
      </c>
      <c r="H18" s="139">
        <v>3.2788236790161106E-5</v>
      </c>
    </row>
    <row r="19" spans="1:8" x14ac:dyDescent="0.3">
      <c r="A19" s="137" t="s">
        <v>210</v>
      </c>
      <c r="B19" s="137" t="s">
        <v>15</v>
      </c>
      <c r="C19" s="137" t="s">
        <v>204</v>
      </c>
      <c r="D19" s="137" t="s">
        <v>198</v>
      </c>
      <c r="E19" s="138">
        <v>71</v>
      </c>
      <c r="F19" s="138">
        <v>200</v>
      </c>
      <c r="G19" s="139">
        <v>1.5955103487553477E-4</v>
      </c>
      <c r="H19" s="139">
        <v>1.2143791403763372E-4</v>
      </c>
    </row>
    <row r="20" spans="1:8" x14ac:dyDescent="0.3">
      <c r="A20" s="137" t="s">
        <v>210</v>
      </c>
      <c r="B20" s="137" t="s">
        <v>15</v>
      </c>
      <c r="C20" s="137" t="s">
        <v>204</v>
      </c>
      <c r="D20" s="137" t="s">
        <v>196</v>
      </c>
      <c r="E20" s="138">
        <v>11</v>
      </c>
      <c r="F20" s="138">
        <v>33</v>
      </c>
      <c r="G20" s="139">
        <v>2.6325920754463237E-5</v>
      </c>
      <c r="H20" s="139">
        <v>2.0037255816209563E-5</v>
      </c>
    </row>
    <row r="21" spans="1:8" x14ac:dyDescent="0.3">
      <c r="A21" s="137" t="s">
        <v>210</v>
      </c>
      <c r="B21" s="137" t="s">
        <v>15</v>
      </c>
      <c r="C21" s="137" t="s">
        <v>204</v>
      </c>
      <c r="D21" s="137" t="s">
        <v>195</v>
      </c>
      <c r="E21" s="138">
        <v>268716</v>
      </c>
      <c r="F21" s="138">
        <v>804117</v>
      </c>
      <c r="G21" s="139">
        <v>0.641488497555052</v>
      </c>
      <c r="H21" s="139">
        <v>0.48825145561099953</v>
      </c>
    </row>
    <row r="22" spans="1:8" x14ac:dyDescent="0.3">
      <c r="A22" s="137" t="s">
        <v>210</v>
      </c>
      <c r="B22" s="137" t="s">
        <v>15</v>
      </c>
      <c r="C22" s="137" t="s">
        <v>204</v>
      </c>
      <c r="D22" s="137" t="s">
        <v>193</v>
      </c>
      <c r="E22" s="138">
        <v>14</v>
      </c>
      <c r="F22" s="138">
        <v>42</v>
      </c>
      <c r="G22" s="139">
        <v>3.3505717323862302E-5</v>
      </c>
      <c r="H22" s="139">
        <v>2.550196194790308E-5</v>
      </c>
    </row>
    <row r="23" spans="1:8" x14ac:dyDescent="0.3">
      <c r="A23" s="137" t="s">
        <v>210</v>
      </c>
      <c r="B23" s="137" t="s">
        <v>15</v>
      </c>
      <c r="C23" s="137" t="s">
        <v>202</v>
      </c>
      <c r="D23" s="137" t="s">
        <v>22</v>
      </c>
      <c r="E23" s="138">
        <v>251</v>
      </c>
      <c r="F23" s="138">
        <v>711</v>
      </c>
      <c r="G23" s="139">
        <v>5.6720392898252606E-4</v>
      </c>
      <c r="H23" s="139">
        <v>4.3171178440378784E-4</v>
      </c>
    </row>
    <row r="24" spans="1:8" x14ac:dyDescent="0.3">
      <c r="A24" s="137" t="s">
        <v>210</v>
      </c>
      <c r="B24" s="137" t="s">
        <v>15</v>
      </c>
      <c r="C24" s="137" t="s">
        <v>202</v>
      </c>
      <c r="D24" s="137" t="s">
        <v>24</v>
      </c>
      <c r="E24" s="138">
        <v>88</v>
      </c>
      <c r="F24" s="138">
        <v>264</v>
      </c>
      <c r="G24" s="139">
        <v>2.1060736603570589E-4</v>
      </c>
      <c r="H24" s="139">
        <v>1.602980465296765E-4</v>
      </c>
    </row>
    <row r="25" spans="1:8" x14ac:dyDescent="0.3">
      <c r="A25" s="137" t="s">
        <v>210</v>
      </c>
      <c r="B25" s="137" t="s">
        <v>15</v>
      </c>
      <c r="C25" s="137" t="s">
        <v>202</v>
      </c>
      <c r="D25" s="137" t="s">
        <v>199</v>
      </c>
      <c r="E25" s="138">
        <v>28</v>
      </c>
      <c r="F25" s="138">
        <v>84</v>
      </c>
      <c r="G25" s="139">
        <v>6.7011434647724604E-5</v>
      </c>
      <c r="H25" s="139">
        <v>5.1003923895806159E-5</v>
      </c>
    </row>
    <row r="26" spans="1:8" x14ac:dyDescent="0.3">
      <c r="A26" s="137" t="s">
        <v>210</v>
      </c>
      <c r="B26" s="137" t="s">
        <v>15</v>
      </c>
      <c r="C26" s="137" t="s">
        <v>202</v>
      </c>
      <c r="D26" s="137" t="s">
        <v>198</v>
      </c>
      <c r="E26" s="138">
        <v>87</v>
      </c>
      <c r="F26" s="138">
        <v>267</v>
      </c>
      <c r="G26" s="139">
        <v>2.1300063155883892E-4</v>
      </c>
      <c r="H26" s="139">
        <v>1.6211961524024101E-4</v>
      </c>
    </row>
    <row r="27" spans="1:8" x14ac:dyDescent="0.3">
      <c r="A27" s="137" t="s">
        <v>210</v>
      </c>
      <c r="B27" s="137" t="s">
        <v>15</v>
      </c>
      <c r="C27" s="137" t="s">
        <v>201</v>
      </c>
      <c r="D27" s="137" t="s">
        <v>22</v>
      </c>
      <c r="E27" s="138">
        <v>51</v>
      </c>
      <c r="F27" s="138">
        <v>156</v>
      </c>
      <c r="G27" s="139">
        <v>1.2444980720291711E-4</v>
      </c>
      <c r="H27" s="139">
        <v>9.4721572949354305E-5</v>
      </c>
    </row>
    <row r="28" spans="1:8" x14ac:dyDescent="0.3">
      <c r="A28" s="137" t="s">
        <v>210</v>
      </c>
      <c r="B28" s="137" t="s">
        <v>15</v>
      </c>
      <c r="C28" s="137" t="s">
        <v>201</v>
      </c>
      <c r="D28" s="137" t="s">
        <v>198</v>
      </c>
      <c r="E28" s="138">
        <v>25</v>
      </c>
      <c r="F28" s="138">
        <v>50</v>
      </c>
      <c r="G28" s="139">
        <v>3.9887758718883692E-5</v>
      </c>
      <c r="H28" s="139">
        <v>3.0359478509408429E-5</v>
      </c>
    </row>
    <row r="29" spans="1:8" x14ac:dyDescent="0.3">
      <c r="A29" s="137" t="s">
        <v>210</v>
      </c>
      <c r="B29" s="137" t="s">
        <v>15</v>
      </c>
      <c r="C29" s="137" t="s">
        <v>201</v>
      </c>
      <c r="D29" s="137" t="s">
        <v>195</v>
      </c>
      <c r="E29" s="138">
        <v>1514</v>
      </c>
      <c r="F29" s="138">
        <v>3876</v>
      </c>
      <c r="G29" s="139">
        <v>3.0920990558878638E-3</v>
      </c>
      <c r="H29" s="139">
        <v>2.3534667740493414E-3</v>
      </c>
    </row>
    <row r="30" spans="1:8" x14ac:dyDescent="0.3">
      <c r="A30" s="137" t="s">
        <v>210</v>
      </c>
      <c r="B30" s="137" t="s">
        <v>15</v>
      </c>
      <c r="C30" s="137" t="s">
        <v>200</v>
      </c>
      <c r="D30" s="137" t="s">
        <v>22</v>
      </c>
      <c r="E30" s="138">
        <v>9461</v>
      </c>
      <c r="F30" s="138">
        <v>27545.409999999996</v>
      </c>
      <c r="G30" s="139">
        <v>2.1974493357854518E-2</v>
      </c>
      <c r="H30" s="139">
        <v>1.6725285658556879E-2</v>
      </c>
    </row>
    <row r="31" spans="1:8" x14ac:dyDescent="0.3">
      <c r="A31" s="137" t="s">
        <v>210</v>
      </c>
      <c r="B31" s="137" t="s">
        <v>15</v>
      </c>
      <c r="C31" s="137" t="s">
        <v>200</v>
      </c>
      <c r="D31" s="137" t="s">
        <v>24</v>
      </c>
      <c r="E31" s="138">
        <v>769</v>
      </c>
      <c r="F31" s="138">
        <v>2206</v>
      </c>
      <c r="G31" s="139">
        <v>1.7598479146771484E-3</v>
      </c>
      <c r="H31" s="139">
        <v>1.3394601918350999E-3</v>
      </c>
    </row>
    <row r="32" spans="1:8" x14ac:dyDescent="0.3">
      <c r="A32" s="137" t="s">
        <v>210</v>
      </c>
      <c r="B32" s="137" t="s">
        <v>15</v>
      </c>
      <c r="C32" s="137" t="s">
        <v>200</v>
      </c>
      <c r="D32" s="137" t="s">
        <v>199</v>
      </c>
      <c r="E32" s="138">
        <v>74</v>
      </c>
      <c r="F32" s="138">
        <v>202</v>
      </c>
      <c r="G32" s="139">
        <v>1.6114654522429012E-4</v>
      </c>
      <c r="H32" s="139">
        <v>1.2265229317801006E-4</v>
      </c>
    </row>
    <row r="33" spans="1:8" x14ac:dyDescent="0.3">
      <c r="A33" s="137" t="s">
        <v>210</v>
      </c>
      <c r="B33" s="137" t="s">
        <v>15</v>
      </c>
      <c r="C33" s="137" t="s">
        <v>200</v>
      </c>
      <c r="D33" s="137" t="s">
        <v>31</v>
      </c>
      <c r="E33" s="138">
        <v>9</v>
      </c>
      <c r="F33" s="138">
        <v>27</v>
      </c>
      <c r="G33" s="139">
        <v>2.1539389708197192E-5</v>
      </c>
      <c r="H33" s="139">
        <v>1.6394118395080553E-5</v>
      </c>
    </row>
    <row r="34" spans="1:8" x14ac:dyDescent="0.3">
      <c r="A34" s="137" t="s">
        <v>210</v>
      </c>
      <c r="B34" s="137" t="s">
        <v>15</v>
      </c>
      <c r="C34" s="137" t="s">
        <v>200</v>
      </c>
      <c r="D34" s="137" t="s">
        <v>198</v>
      </c>
      <c r="E34" s="138">
        <v>485</v>
      </c>
      <c r="F34" s="138">
        <v>1515</v>
      </c>
      <c r="G34" s="139">
        <v>1.2085990891821758E-3</v>
      </c>
      <c r="H34" s="139">
        <v>9.1989219883507542E-4</v>
      </c>
    </row>
    <row r="35" spans="1:8" x14ac:dyDescent="0.3">
      <c r="A35" s="137" t="s">
        <v>210</v>
      </c>
      <c r="B35" s="137" t="s">
        <v>15</v>
      </c>
      <c r="C35" s="137" t="s">
        <v>200</v>
      </c>
      <c r="D35" s="137" t="s">
        <v>197</v>
      </c>
      <c r="E35" s="138">
        <v>4</v>
      </c>
      <c r="F35" s="138">
        <v>12</v>
      </c>
      <c r="G35" s="139">
        <v>9.5730620925320858E-6</v>
      </c>
      <c r="H35" s="139">
        <v>7.2862748422580232E-6</v>
      </c>
    </row>
    <row r="36" spans="1:8" x14ac:dyDescent="0.3">
      <c r="A36" s="137" t="s">
        <v>210</v>
      </c>
      <c r="B36" s="137" t="s">
        <v>15</v>
      </c>
      <c r="C36" s="137" t="s">
        <v>200</v>
      </c>
      <c r="D36" s="137" t="s">
        <v>195</v>
      </c>
      <c r="E36" s="138">
        <v>2697</v>
      </c>
      <c r="F36" s="138">
        <v>7907</v>
      </c>
      <c r="G36" s="139">
        <v>6.3078501638042673E-3</v>
      </c>
      <c r="H36" s="139">
        <v>4.801047931477849E-3</v>
      </c>
    </row>
    <row r="37" spans="1:8" x14ac:dyDescent="0.3">
      <c r="A37" s="137" t="s">
        <v>210</v>
      </c>
      <c r="B37" s="137" t="s">
        <v>15</v>
      </c>
      <c r="C37" s="137" t="s">
        <v>200</v>
      </c>
      <c r="D37" s="137" t="s">
        <v>194</v>
      </c>
      <c r="E37" s="138">
        <v>44</v>
      </c>
      <c r="F37" s="138">
        <v>132</v>
      </c>
      <c r="G37" s="139">
        <v>1.0530368301785295E-4</v>
      </c>
      <c r="H37" s="139">
        <v>8.0149023264838252E-5</v>
      </c>
    </row>
    <row r="38" spans="1:8" x14ac:dyDescent="0.3">
      <c r="A38" s="137" t="s">
        <v>210</v>
      </c>
      <c r="B38" s="137" t="s">
        <v>20</v>
      </c>
      <c r="C38" s="137" t="s">
        <v>191</v>
      </c>
      <c r="D38" s="137" t="s">
        <v>191</v>
      </c>
      <c r="E38" s="138">
        <v>419211</v>
      </c>
      <c r="F38" s="138">
        <v>1253517.4099999999</v>
      </c>
      <c r="G38" s="139">
        <v>1</v>
      </c>
      <c r="H38" s="139">
        <v>0.76112269740128624</v>
      </c>
    </row>
    <row r="39" spans="1:8" x14ac:dyDescent="0.3">
      <c r="A39" s="137" t="s">
        <v>210</v>
      </c>
      <c r="B39" s="137" t="s">
        <v>21</v>
      </c>
      <c r="C39" s="137" t="s">
        <v>192</v>
      </c>
      <c r="D39" s="137" t="s">
        <v>22</v>
      </c>
      <c r="E39" s="138">
        <v>136156</v>
      </c>
      <c r="F39" s="138">
        <v>393414.70000001066</v>
      </c>
      <c r="G39" s="139"/>
      <c r="H39" s="139">
        <v>0.23887730259871376</v>
      </c>
    </row>
    <row r="40" spans="1:8" x14ac:dyDescent="0.3">
      <c r="A40" s="137" t="s">
        <v>210</v>
      </c>
      <c r="B40" s="137" t="s">
        <v>23</v>
      </c>
      <c r="C40" s="137" t="s">
        <v>191</v>
      </c>
      <c r="D40" s="137" t="s">
        <v>191</v>
      </c>
      <c r="E40" s="138">
        <v>555367</v>
      </c>
      <c r="F40" s="138">
        <v>1646932.1100000106</v>
      </c>
      <c r="G40" s="139"/>
      <c r="H40" s="139">
        <v>1</v>
      </c>
    </row>
  </sheetData>
  <mergeCells count="3">
    <mergeCell ref="A1:H1"/>
    <mergeCell ref="A2:H2"/>
    <mergeCell ref="A3:H3"/>
  </mergeCells>
  <hyperlinks>
    <hyperlink ref="J1" location="'Table of Contents'!A1" display="Return to Table of Contents" xr:uid="{E33825B8-EDF8-4EFB-AB5F-DF1194DB4111}"/>
  </hyperlinks>
  <pageMargins left="0.75" right="0.75" top="1" bottom="1" header="0.5" footer="0.5"/>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0BD9D-3BF6-4DB9-9B93-E810A73B2E7E}">
  <dimension ref="A1:J41"/>
  <sheetViews>
    <sheetView topLeftCell="A17" workbookViewId="0"/>
  </sheetViews>
  <sheetFormatPr defaultRowHeight="13.2" x14ac:dyDescent="0.25"/>
  <cols>
    <col min="1" max="1" width="41" style="6" customWidth="1"/>
    <col min="2" max="2" width="15" style="6" customWidth="1"/>
    <col min="3" max="3" width="30.33203125" style="6" customWidth="1"/>
    <col min="4" max="4" width="31.109375" style="6" customWidth="1"/>
    <col min="5" max="5" width="11.88671875" style="143" customWidth="1"/>
    <col min="6" max="6" width="12.109375" style="143" customWidth="1"/>
    <col min="7" max="7" width="10.33203125" style="144" customWidth="1"/>
    <col min="8" max="8" width="11.33203125" style="144" customWidth="1"/>
    <col min="9" max="16384" width="8.88671875" style="6"/>
  </cols>
  <sheetData>
    <row r="1" spans="1:10" ht="13.8" x14ac:dyDescent="0.3">
      <c r="A1" s="160" t="s">
        <v>0</v>
      </c>
      <c r="B1" s="160"/>
      <c r="C1" s="160"/>
      <c r="D1" s="160"/>
      <c r="E1" s="160"/>
      <c r="F1" s="160"/>
      <c r="G1" s="160"/>
      <c r="H1" s="160"/>
      <c r="J1" s="130" t="s">
        <v>183</v>
      </c>
    </row>
    <row r="2" spans="1:10" x14ac:dyDescent="0.25">
      <c r="A2" s="160" t="s">
        <v>1</v>
      </c>
      <c r="B2" s="160"/>
      <c r="C2" s="160"/>
      <c r="D2" s="160"/>
      <c r="E2" s="160"/>
      <c r="F2" s="160"/>
      <c r="G2" s="160"/>
      <c r="H2" s="160"/>
    </row>
    <row r="3" spans="1:10" x14ac:dyDescent="0.25">
      <c r="A3" s="160" t="s">
        <v>220</v>
      </c>
      <c r="B3" s="160"/>
      <c r="C3" s="160"/>
      <c r="D3" s="160"/>
      <c r="E3" s="160"/>
      <c r="F3" s="160"/>
      <c r="G3" s="160"/>
      <c r="H3" s="160"/>
    </row>
    <row r="5" spans="1:10" ht="39.6" x14ac:dyDescent="0.25">
      <c r="A5" s="112" t="s">
        <v>152</v>
      </c>
      <c r="B5" s="112" t="s">
        <v>153</v>
      </c>
      <c r="C5" s="112" t="s">
        <v>154</v>
      </c>
      <c r="D5" s="112" t="s">
        <v>155</v>
      </c>
      <c r="E5" s="112" t="s">
        <v>9</v>
      </c>
      <c r="F5" s="112" t="s">
        <v>156</v>
      </c>
      <c r="G5" s="136" t="s">
        <v>208</v>
      </c>
      <c r="H5" s="136" t="s">
        <v>209</v>
      </c>
    </row>
    <row r="6" spans="1:10" x14ac:dyDescent="0.25">
      <c r="A6" s="137" t="s">
        <v>210</v>
      </c>
      <c r="B6" s="137" t="s">
        <v>15</v>
      </c>
      <c r="C6" s="137" t="s">
        <v>192</v>
      </c>
      <c r="D6" s="137" t="s">
        <v>24</v>
      </c>
      <c r="E6" s="138">
        <v>12225</v>
      </c>
      <c r="F6" s="138">
        <v>35195.5</v>
      </c>
      <c r="G6" s="139">
        <v>1.4818529027561816E-2</v>
      </c>
      <c r="H6" s="139">
        <v>4.6796165179810384E-3</v>
      </c>
    </row>
    <row r="7" spans="1:10" x14ac:dyDescent="0.25">
      <c r="A7" s="137" t="s">
        <v>210</v>
      </c>
      <c r="B7" s="137" t="s">
        <v>15</v>
      </c>
      <c r="C7" s="137" t="s">
        <v>192</v>
      </c>
      <c r="D7" s="137" t="s">
        <v>199</v>
      </c>
      <c r="E7" s="138">
        <v>459</v>
      </c>
      <c r="F7" s="138">
        <v>1592</v>
      </c>
      <c r="G7" s="139">
        <v>6.7028734388994071E-4</v>
      </c>
      <c r="H7" s="139">
        <v>2.1167335303166066E-4</v>
      </c>
    </row>
    <row r="8" spans="1:10" x14ac:dyDescent="0.25">
      <c r="A8" s="137" t="s">
        <v>210</v>
      </c>
      <c r="B8" s="137" t="s">
        <v>15</v>
      </c>
      <c r="C8" s="137" t="s">
        <v>192</v>
      </c>
      <c r="D8" s="137" t="s">
        <v>31</v>
      </c>
      <c r="E8" s="138">
        <v>689</v>
      </c>
      <c r="F8" s="138">
        <v>2398</v>
      </c>
      <c r="G8" s="139">
        <v>1.0096413634724107E-3</v>
      </c>
      <c r="H8" s="139">
        <v>3.188396360363833E-4</v>
      </c>
    </row>
    <row r="9" spans="1:10" x14ac:dyDescent="0.25">
      <c r="A9" s="137" t="s">
        <v>210</v>
      </c>
      <c r="B9" s="137" t="s">
        <v>15</v>
      </c>
      <c r="C9" s="137" t="s">
        <v>192</v>
      </c>
      <c r="D9" s="137" t="s">
        <v>30</v>
      </c>
      <c r="E9" s="138">
        <v>193</v>
      </c>
      <c r="F9" s="138">
        <v>579</v>
      </c>
      <c r="G9" s="139">
        <v>2.4377912821122846E-4</v>
      </c>
      <c r="H9" s="139">
        <v>7.6984215706866533E-5</v>
      </c>
    </row>
    <row r="10" spans="1:10" x14ac:dyDescent="0.25">
      <c r="A10" s="137" t="s">
        <v>210</v>
      </c>
      <c r="B10" s="137" t="s">
        <v>15</v>
      </c>
      <c r="C10" s="137" t="s">
        <v>192</v>
      </c>
      <c r="D10" s="137" t="s">
        <v>198</v>
      </c>
      <c r="E10" s="138">
        <v>10919</v>
      </c>
      <c r="F10" s="138">
        <v>31162</v>
      </c>
      <c r="G10" s="139">
        <v>1.3120285307976341E-2</v>
      </c>
      <c r="H10" s="139">
        <v>4.1433197406863121E-3</v>
      </c>
    </row>
    <row r="11" spans="1:10" x14ac:dyDescent="0.25">
      <c r="A11" s="137" t="s">
        <v>210</v>
      </c>
      <c r="B11" s="137" t="s">
        <v>15</v>
      </c>
      <c r="C11" s="137" t="s">
        <v>192</v>
      </c>
      <c r="D11" s="137" t="s">
        <v>196</v>
      </c>
      <c r="E11" s="138">
        <v>1286</v>
      </c>
      <c r="F11" s="138">
        <v>4031</v>
      </c>
      <c r="G11" s="139">
        <v>1.6971911326760999E-3</v>
      </c>
      <c r="H11" s="139">
        <v>5.3596437567250254E-4</v>
      </c>
    </row>
    <row r="12" spans="1:10" x14ac:dyDescent="0.25">
      <c r="A12" s="137" t="s">
        <v>210</v>
      </c>
      <c r="B12" s="137" t="s">
        <v>15</v>
      </c>
      <c r="C12" s="137" t="s">
        <v>192</v>
      </c>
      <c r="D12" s="137" t="s">
        <v>195</v>
      </c>
      <c r="E12" s="138">
        <v>5108</v>
      </c>
      <c r="F12" s="138">
        <v>15201</v>
      </c>
      <c r="G12" s="139">
        <v>6.4001494437631841E-3</v>
      </c>
      <c r="H12" s="139">
        <v>2.0211348237652474E-3</v>
      </c>
    </row>
    <row r="13" spans="1:10" x14ac:dyDescent="0.25">
      <c r="A13" s="137" t="s">
        <v>210</v>
      </c>
      <c r="B13" s="137" t="s">
        <v>15</v>
      </c>
      <c r="C13" s="137" t="s">
        <v>192</v>
      </c>
      <c r="D13" s="137" t="s">
        <v>194</v>
      </c>
      <c r="E13" s="138">
        <v>220</v>
      </c>
      <c r="F13" s="138">
        <v>650</v>
      </c>
      <c r="G13" s="139">
        <v>2.7367259643747583E-4</v>
      </c>
      <c r="H13" s="139">
        <v>8.6424421778002157E-5</v>
      </c>
    </row>
    <row r="14" spans="1:10" x14ac:dyDescent="0.25">
      <c r="A14" s="137" t="s">
        <v>210</v>
      </c>
      <c r="B14" s="137" t="s">
        <v>15</v>
      </c>
      <c r="C14" s="137" t="s">
        <v>192</v>
      </c>
      <c r="D14" s="137" t="s">
        <v>193</v>
      </c>
      <c r="E14" s="138">
        <v>4928</v>
      </c>
      <c r="F14" s="138">
        <v>14544</v>
      </c>
      <c r="G14" s="139">
        <v>6.1235296039794584E-3</v>
      </c>
      <c r="H14" s="139">
        <v>1.9337796774450205E-3</v>
      </c>
    </row>
    <row r="15" spans="1:10" x14ac:dyDescent="0.25">
      <c r="A15" s="137" t="s">
        <v>210</v>
      </c>
      <c r="B15" s="137" t="s">
        <v>15</v>
      </c>
      <c r="C15" s="137" t="s">
        <v>204</v>
      </c>
      <c r="D15" s="137" t="s">
        <v>22</v>
      </c>
      <c r="E15" s="138">
        <v>194273</v>
      </c>
      <c r="F15" s="138">
        <v>575578.5</v>
      </c>
      <c r="G15" s="139">
        <v>0.24233855776705795</v>
      </c>
      <c r="H15" s="139">
        <v>7.6529290846692022E-2</v>
      </c>
    </row>
    <row r="16" spans="1:10" x14ac:dyDescent="0.25">
      <c r="A16" s="137" t="s">
        <v>210</v>
      </c>
      <c r="B16" s="137" t="s">
        <v>15</v>
      </c>
      <c r="C16" s="137" t="s">
        <v>204</v>
      </c>
      <c r="D16" s="137" t="s">
        <v>24</v>
      </c>
      <c r="E16" s="138">
        <v>60</v>
      </c>
      <c r="F16" s="138">
        <v>180</v>
      </c>
      <c r="G16" s="139">
        <v>7.5786257474993307E-5</v>
      </c>
      <c r="H16" s="139">
        <v>2.3932916800062134E-5</v>
      </c>
    </row>
    <row r="17" spans="1:8" x14ac:dyDescent="0.25">
      <c r="A17" s="137" t="s">
        <v>210</v>
      </c>
      <c r="B17" s="137" t="s">
        <v>15</v>
      </c>
      <c r="C17" s="137" t="s">
        <v>204</v>
      </c>
      <c r="D17" s="137" t="s">
        <v>199</v>
      </c>
      <c r="E17" s="138">
        <v>8</v>
      </c>
      <c r="F17" s="138">
        <v>33</v>
      </c>
      <c r="G17" s="139">
        <v>1.3894147203748773E-5</v>
      </c>
      <c r="H17" s="139">
        <v>4.3877014133447249E-6</v>
      </c>
    </row>
    <row r="18" spans="1:8" x14ac:dyDescent="0.25">
      <c r="A18" s="137" t="s">
        <v>210</v>
      </c>
      <c r="B18" s="137" t="s">
        <v>15</v>
      </c>
      <c r="C18" s="137" t="s">
        <v>204</v>
      </c>
      <c r="D18" s="137" t="s">
        <v>198</v>
      </c>
      <c r="E18" s="138">
        <v>324</v>
      </c>
      <c r="F18" s="138">
        <v>956</v>
      </c>
      <c r="G18" s="139">
        <v>4.0250923414496444E-4</v>
      </c>
      <c r="H18" s="139">
        <v>1.2711038033810779E-4</v>
      </c>
    </row>
    <row r="19" spans="1:8" x14ac:dyDescent="0.25">
      <c r="A19" s="137" t="s">
        <v>210</v>
      </c>
      <c r="B19" s="137" t="s">
        <v>15</v>
      </c>
      <c r="C19" s="137" t="s">
        <v>204</v>
      </c>
      <c r="D19" s="137" t="s">
        <v>196</v>
      </c>
      <c r="E19" s="138">
        <v>62</v>
      </c>
      <c r="F19" s="138">
        <v>190</v>
      </c>
      <c r="G19" s="139">
        <v>7.9996605112492934E-5</v>
      </c>
      <c r="H19" s="139">
        <v>2.5262523288954475E-5</v>
      </c>
    </row>
    <row r="20" spans="1:8" x14ac:dyDescent="0.25">
      <c r="A20" s="137" t="s">
        <v>210</v>
      </c>
      <c r="B20" s="137" t="s">
        <v>15</v>
      </c>
      <c r="C20" s="137" t="s">
        <v>204</v>
      </c>
      <c r="D20" s="137" t="s">
        <v>195</v>
      </c>
      <c r="E20" s="138">
        <v>472681</v>
      </c>
      <c r="F20" s="138">
        <v>1398732.1800000016</v>
      </c>
      <c r="G20" s="139">
        <v>0.58891487295577105</v>
      </c>
      <c r="H20" s="139">
        <v>0.18597633827505317</v>
      </c>
    </row>
    <row r="21" spans="1:8" x14ac:dyDescent="0.25">
      <c r="A21" s="137" t="s">
        <v>210</v>
      </c>
      <c r="B21" s="137" t="s">
        <v>15</v>
      </c>
      <c r="C21" s="137" t="s">
        <v>204</v>
      </c>
      <c r="D21" s="137" t="s">
        <v>193</v>
      </c>
      <c r="E21" s="138">
        <v>64</v>
      </c>
      <c r="F21" s="138">
        <v>192</v>
      </c>
      <c r="G21" s="139">
        <v>8.0838674639992851E-5</v>
      </c>
      <c r="H21" s="139">
        <v>2.5528444586732944E-5</v>
      </c>
    </row>
    <row r="22" spans="1:8" x14ac:dyDescent="0.25">
      <c r="A22" s="137" t="s">
        <v>210</v>
      </c>
      <c r="B22" s="137" t="s">
        <v>15</v>
      </c>
      <c r="C22" s="137" t="s">
        <v>203</v>
      </c>
      <c r="D22" s="137" t="s">
        <v>22</v>
      </c>
      <c r="E22" s="138">
        <v>28</v>
      </c>
      <c r="F22" s="138">
        <v>98</v>
      </c>
      <c r="G22" s="139">
        <v>4.1261406847496356E-5</v>
      </c>
      <c r="H22" s="139">
        <v>1.3030143591144939E-5</v>
      </c>
    </row>
    <row r="23" spans="1:8" x14ac:dyDescent="0.25">
      <c r="A23" s="137" t="s">
        <v>210</v>
      </c>
      <c r="B23" s="137" t="s">
        <v>15</v>
      </c>
      <c r="C23" s="137" t="s">
        <v>202</v>
      </c>
      <c r="D23" s="137" t="s">
        <v>22</v>
      </c>
      <c r="E23" s="138">
        <v>2332</v>
      </c>
      <c r="F23" s="138">
        <v>6759</v>
      </c>
      <c r="G23" s="139">
        <v>2.8457739681859986E-3</v>
      </c>
      <c r="H23" s="139">
        <v>8.9868102584233318E-4</v>
      </c>
    </row>
    <row r="24" spans="1:8" x14ac:dyDescent="0.25">
      <c r="A24" s="137" t="s">
        <v>210</v>
      </c>
      <c r="B24" s="137" t="s">
        <v>15</v>
      </c>
      <c r="C24" s="137" t="s">
        <v>202</v>
      </c>
      <c r="D24" s="137" t="s">
        <v>24</v>
      </c>
      <c r="E24" s="138">
        <v>497</v>
      </c>
      <c r="F24" s="138">
        <v>1500</v>
      </c>
      <c r="G24" s="139">
        <v>6.3155214562494414E-4</v>
      </c>
      <c r="H24" s="139">
        <v>1.9944097333385113E-4</v>
      </c>
    </row>
    <row r="25" spans="1:8" x14ac:dyDescent="0.25">
      <c r="A25" s="137" t="s">
        <v>210</v>
      </c>
      <c r="B25" s="137" t="s">
        <v>15</v>
      </c>
      <c r="C25" s="137" t="s">
        <v>202</v>
      </c>
      <c r="D25" s="137" t="s">
        <v>198</v>
      </c>
      <c r="E25" s="138">
        <v>422</v>
      </c>
      <c r="F25" s="138">
        <v>1277</v>
      </c>
      <c r="G25" s="139">
        <v>5.3766139330870249E-4</v>
      </c>
      <c r="H25" s="139">
        <v>1.6979074863155192E-4</v>
      </c>
    </row>
    <row r="26" spans="1:8" x14ac:dyDescent="0.25">
      <c r="A26" s="137" t="s">
        <v>210</v>
      </c>
      <c r="B26" s="137" t="s">
        <v>15</v>
      </c>
      <c r="C26" s="137" t="s">
        <v>202</v>
      </c>
      <c r="D26" s="137" t="s">
        <v>196</v>
      </c>
      <c r="E26" s="138">
        <v>100</v>
      </c>
      <c r="F26" s="138">
        <v>300</v>
      </c>
      <c r="G26" s="139">
        <v>1.2631042912498883E-4</v>
      </c>
      <c r="H26" s="139">
        <v>3.9888194666770227E-5</v>
      </c>
    </row>
    <row r="27" spans="1:8" x14ac:dyDescent="0.25">
      <c r="A27" s="137" t="s">
        <v>210</v>
      </c>
      <c r="B27" s="137" t="s">
        <v>15</v>
      </c>
      <c r="C27" s="137" t="s">
        <v>202</v>
      </c>
      <c r="D27" s="137" t="s">
        <v>193</v>
      </c>
      <c r="E27" s="138">
        <v>231</v>
      </c>
      <c r="F27" s="138">
        <v>653</v>
      </c>
      <c r="G27" s="139">
        <v>2.7493570072872572E-4</v>
      </c>
      <c r="H27" s="139">
        <v>8.682330372466985E-5</v>
      </c>
    </row>
    <row r="28" spans="1:8" x14ac:dyDescent="0.25">
      <c r="A28" s="137" t="s">
        <v>210</v>
      </c>
      <c r="B28" s="137" t="s">
        <v>15</v>
      </c>
      <c r="C28" s="137" t="s">
        <v>201</v>
      </c>
      <c r="D28" s="137" t="s">
        <v>22</v>
      </c>
      <c r="E28" s="138">
        <v>208</v>
      </c>
      <c r="F28" s="138">
        <v>633</v>
      </c>
      <c r="G28" s="139">
        <v>2.6651500545372644E-4</v>
      </c>
      <c r="H28" s="139">
        <v>8.4164090746885174E-5</v>
      </c>
    </row>
    <row r="29" spans="1:8" x14ac:dyDescent="0.25">
      <c r="A29" s="137" t="s">
        <v>210</v>
      </c>
      <c r="B29" s="137" t="s">
        <v>15</v>
      </c>
      <c r="C29" s="137" t="s">
        <v>201</v>
      </c>
      <c r="D29" s="137" t="s">
        <v>198</v>
      </c>
      <c r="E29" s="138">
        <v>55</v>
      </c>
      <c r="F29" s="138">
        <v>93</v>
      </c>
      <c r="G29" s="139">
        <v>3.9156233028746536E-5</v>
      </c>
      <c r="H29" s="139">
        <v>1.2365340346698769E-5</v>
      </c>
    </row>
    <row r="30" spans="1:8" x14ac:dyDescent="0.25">
      <c r="A30" s="137" t="s">
        <v>210</v>
      </c>
      <c r="B30" s="137" t="s">
        <v>15</v>
      </c>
      <c r="C30" s="137" t="s">
        <v>201</v>
      </c>
      <c r="D30" s="137" t="s">
        <v>195</v>
      </c>
      <c r="E30" s="138">
        <v>1052</v>
      </c>
      <c r="F30" s="138">
        <v>3948</v>
      </c>
      <c r="G30" s="139">
        <v>1.6622452472848531E-3</v>
      </c>
      <c r="H30" s="139">
        <v>5.2492864181469614E-4</v>
      </c>
    </row>
    <row r="31" spans="1:8" x14ac:dyDescent="0.25">
      <c r="A31" s="137" t="s">
        <v>210</v>
      </c>
      <c r="B31" s="137" t="s">
        <v>15</v>
      </c>
      <c r="C31" s="137" t="s">
        <v>200</v>
      </c>
      <c r="D31" s="137" t="s">
        <v>22</v>
      </c>
      <c r="E31" s="138">
        <v>70272</v>
      </c>
      <c r="F31" s="138">
        <v>213812.60999999865</v>
      </c>
      <c r="G31" s="139">
        <v>9.002254173811236E-2</v>
      </c>
      <c r="H31" s="139">
        <v>2.8428663366300559E-2</v>
      </c>
    </row>
    <row r="32" spans="1:8" x14ac:dyDescent="0.25">
      <c r="A32" s="137" t="s">
        <v>210</v>
      </c>
      <c r="B32" s="137" t="s">
        <v>15</v>
      </c>
      <c r="C32" s="137" t="s">
        <v>200</v>
      </c>
      <c r="D32" s="137" t="s">
        <v>24</v>
      </c>
      <c r="E32" s="138">
        <v>2346</v>
      </c>
      <c r="F32" s="138">
        <v>6987</v>
      </c>
      <c r="G32" s="139">
        <v>2.94176989432099E-3</v>
      </c>
      <c r="H32" s="139">
        <v>9.2899605378907852E-4</v>
      </c>
    </row>
    <row r="33" spans="1:8" x14ac:dyDescent="0.25">
      <c r="A33" s="137" t="s">
        <v>210</v>
      </c>
      <c r="B33" s="137" t="s">
        <v>15</v>
      </c>
      <c r="C33" s="137" t="s">
        <v>200</v>
      </c>
      <c r="D33" s="137" t="s">
        <v>199</v>
      </c>
      <c r="E33" s="138">
        <v>19</v>
      </c>
      <c r="F33" s="138">
        <v>57</v>
      </c>
      <c r="G33" s="139">
        <v>2.3998981533747878E-5</v>
      </c>
      <c r="H33" s="139">
        <v>7.5787569866863421E-6</v>
      </c>
    </row>
    <row r="34" spans="1:8" x14ac:dyDescent="0.25">
      <c r="A34" s="137" t="s">
        <v>210</v>
      </c>
      <c r="B34" s="137" t="s">
        <v>15</v>
      </c>
      <c r="C34" s="137" t="s">
        <v>200</v>
      </c>
      <c r="D34" s="137" t="s">
        <v>198</v>
      </c>
      <c r="E34" s="138">
        <v>4744</v>
      </c>
      <c r="F34" s="138">
        <v>14268</v>
      </c>
      <c r="G34" s="139">
        <v>6.0073240091844688E-3</v>
      </c>
      <c r="H34" s="139">
        <v>1.8970825383515918E-3</v>
      </c>
    </row>
    <row r="35" spans="1:8" x14ac:dyDescent="0.25">
      <c r="A35" s="137" t="s">
        <v>210</v>
      </c>
      <c r="B35" s="137" t="s">
        <v>15</v>
      </c>
      <c r="C35" s="137" t="s">
        <v>200</v>
      </c>
      <c r="D35" s="137" t="s">
        <v>197</v>
      </c>
      <c r="E35" s="138">
        <v>6</v>
      </c>
      <c r="F35" s="138">
        <v>18</v>
      </c>
      <c r="G35" s="139">
        <v>7.5786257474993302E-6</v>
      </c>
      <c r="H35" s="139">
        <v>2.3932916800062133E-6</v>
      </c>
    </row>
    <row r="36" spans="1:8" x14ac:dyDescent="0.25">
      <c r="A36" s="137" t="s">
        <v>210</v>
      </c>
      <c r="B36" s="137" t="s">
        <v>15</v>
      </c>
      <c r="C36" s="137" t="s">
        <v>200</v>
      </c>
      <c r="D36" s="137" t="s">
        <v>196</v>
      </c>
      <c r="E36" s="138">
        <v>68</v>
      </c>
      <c r="F36" s="138">
        <v>136</v>
      </c>
      <c r="G36" s="139">
        <v>5.7260727869994939E-5</v>
      </c>
      <c r="H36" s="139">
        <v>1.8082648248935834E-5</v>
      </c>
    </row>
    <row r="37" spans="1:8" x14ac:dyDescent="0.25">
      <c r="A37" s="137" t="s">
        <v>210</v>
      </c>
      <c r="B37" s="137" t="s">
        <v>15</v>
      </c>
      <c r="C37" s="137" t="s">
        <v>200</v>
      </c>
      <c r="D37" s="137" t="s">
        <v>195</v>
      </c>
      <c r="E37" s="138">
        <v>14286</v>
      </c>
      <c r="F37" s="138">
        <v>43269</v>
      </c>
      <c r="G37" s="139">
        <v>1.8217753192697139E-2</v>
      </c>
      <c r="H37" s="139">
        <v>5.7530743167882696E-3</v>
      </c>
    </row>
    <row r="38" spans="1:8" x14ac:dyDescent="0.25">
      <c r="A38" s="137" t="s">
        <v>210</v>
      </c>
      <c r="B38" s="137" t="s">
        <v>15</v>
      </c>
      <c r="C38" s="137" t="s">
        <v>200</v>
      </c>
      <c r="D38" s="137" t="s">
        <v>194</v>
      </c>
      <c r="E38" s="138">
        <v>26</v>
      </c>
      <c r="F38" s="138">
        <v>78</v>
      </c>
      <c r="G38" s="139">
        <v>3.2840711572497096E-5</v>
      </c>
      <c r="H38" s="139">
        <v>1.0370930613360258E-5</v>
      </c>
    </row>
    <row r="39" spans="1:8" x14ac:dyDescent="0.25">
      <c r="A39" s="137" t="s">
        <v>210</v>
      </c>
      <c r="B39" s="137" t="s">
        <v>20</v>
      </c>
      <c r="C39" s="137" t="s">
        <v>191</v>
      </c>
      <c r="D39" s="137" t="s">
        <v>191</v>
      </c>
      <c r="E39" s="138">
        <v>800191</v>
      </c>
      <c r="F39" s="138">
        <v>2375100.79</v>
      </c>
      <c r="G39" s="139">
        <v>1</v>
      </c>
      <c r="H39" s="139">
        <v>0.31579494221573251</v>
      </c>
    </row>
    <row r="40" spans="1:8" x14ac:dyDescent="0.25">
      <c r="A40" s="137" t="s">
        <v>210</v>
      </c>
      <c r="B40" s="137" t="s">
        <v>21</v>
      </c>
      <c r="C40" s="137" t="s">
        <v>192</v>
      </c>
      <c r="D40" s="137" t="s">
        <v>22</v>
      </c>
      <c r="E40" s="138">
        <v>1810574</v>
      </c>
      <c r="F40" s="138">
        <v>5145921.4700001972</v>
      </c>
      <c r="G40" s="139"/>
      <c r="H40" s="139">
        <v>0.68420505778426755</v>
      </c>
    </row>
    <row r="41" spans="1:8" x14ac:dyDescent="0.25">
      <c r="A41" s="137" t="s">
        <v>210</v>
      </c>
      <c r="B41" s="137" t="s">
        <v>23</v>
      </c>
      <c r="C41" s="137" t="s">
        <v>191</v>
      </c>
      <c r="D41" s="137" t="s">
        <v>191</v>
      </c>
      <c r="E41" s="138">
        <v>2610765</v>
      </c>
      <c r="F41" s="138">
        <v>7521022.2600001972</v>
      </c>
      <c r="G41" s="139"/>
      <c r="H41" s="139">
        <v>1</v>
      </c>
    </row>
  </sheetData>
  <mergeCells count="3">
    <mergeCell ref="A1:H1"/>
    <mergeCell ref="A2:H2"/>
    <mergeCell ref="A3:H3"/>
  </mergeCells>
  <hyperlinks>
    <hyperlink ref="J1" location="'Table of Contents'!A1" display="Return to Table of Contents" xr:uid="{03F79E18-7021-4AC2-AC20-E41601941A8B}"/>
  </hyperlinks>
  <pageMargins left="0.75" right="0.75" top="1" bottom="1" header="0.5" footer="0.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49372-DFEA-4E66-AD3A-FD87799096BA}">
  <dimension ref="A1:J40"/>
  <sheetViews>
    <sheetView topLeftCell="A14" workbookViewId="0"/>
  </sheetViews>
  <sheetFormatPr defaultRowHeight="14.4" x14ac:dyDescent="0.3"/>
  <cols>
    <col min="1" max="1" width="41" customWidth="1"/>
    <col min="2" max="2" width="15" customWidth="1"/>
    <col min="3" max="3" width="29.77734375" customWidth="1"/>
    <col min="4" max="4" width="31" customWidth="1"/>
    <col min="5" max="5" width="11.77734375" style="140" customWidth="1"/>
    <col min="6" max="6" width="11.33203125" style="140" customWidth="1"/>
    <col min="7" max="7" width="10.88671875" style="141" customWidth="1"/>
    <col min="8" max="8" width="11.21875" style="141" customWidth="1"/>
  </cols>
  <sheetData>
    <row r="1" spans="1:10" x14ac:dyDescent="0.3">
      <c r="A1" s="160" t="s">
        <v>0</v>
      </c>
      <c r="B1" s="160"/>
      <c r="C1" s="160"/>
      <c r="D1" s="160"/>
      <c r="E1" s="160"/>
      <c r="F1" s="160"/>
      <c r="G1" s="160"/>
      <c r="H1" s="160"/>
      <c r="J1" s="130" t="s">
        <v>183</v>
      </c>
    </row>
    <row r="2" spans="1:10" x14ac:dyDescent="0.3">
      <c r="A2" s="160" t="s">
        <v>1</v>
      </c>
      <c r="B2" s="160"/>
      <c r="C2" s="160"/>
      <c r="D2" s="160"/>
      <c r="E2" s="160"/>
      <c r="F2" s="160"/>
      <c r="G2" s="160"/>
      <c r="H2" s="160"/>
    </row>
    <row r="3" spans="1:10" x14ac:dyDescent="0.3">
      <c r="A3" s="160" t="s">
        <v>221</v>
      </c>
      <c r="B3" s="160"/>
      <c r="C3" s="160"/>
      <c r="D3" s="160"/>
      <c r="E3" s="160"/>
      <c r="F3" s="160"/>
      <c r="G3" s="160"/>
      <c r="H3" s="160"/>
    </row>
    <row r="5" spans="1:10" ht="40.200000000000003" x14ac:dyDescent="0.3">
      <c r="A5" s="112" t="s">
        <v>152</v>
      </c>
      <c r="B5" s="112" t="s">
        <v>153</v>
      </c>
      <c r="C5" s="112" t="s">
        <v>154</v>
      </c>
      <c r="D5" s="112" t="s">
        <v>155</v>
      </c>
      <c r="E5" s="112" t="s">
        <v>9</v>
      </c>
      <c r="F5" s="112" t="s">
        <v>156</v>
      </c>
      <c r="G5" s="136" t="s">
        <v>208</v>
      </c>
      <c r="H5" s="136" t="s">
        <v>209</v>
      </c>
    </row>
    <row r="6" spans="1:10" x14ac:dyDescent="0.3">
      <c r="A6" s="137" t="s">
        <v>210</v>
      </c>
      <c r="B6" s="137" t="s">
        <v>15</v>
      </c>
      <c r="C6" s="137" t="s">
        <v>192</v>
      </c>
      <c r="D6" s="137" t="s">
        <v>24</v>
      </c>
      <c r="E6" s="138">
        <v>13234</v>
      </c>
      <c r="F6" s="138">
        <v>38046.5</v>
      </c>
      <c r="G6" s="139">
        <v>1.5400106954170824E-2</v>
      </c>
      <c r="H6" s="139">
        <v>5.3631196382466842E-3</v>
      </c>
    </row>
    <row r="7" spans="1:10" x14ac:dyDescent="0.3">
      <c r="A7" s="137" t="s">
        <v>210</v>
      </c>
      <c r="B7" s="137" t="s">
        <v>15</v>
      </c>
      <c r="C7" s="137" t="s">
        <v>192</v>
      </c>
      <c r="D7" s="137" t="s">
        <v>199</v>
      </c>
      <c r="E7" s="138">
        <v>496</v>
      </c>
      <c r="F7" s="138">
        <v>1794</v>
      </c>
      <c r="G7" s="139">
        <v>7.2615856585447956E-4</v>
      </c>
      <c r="H7" s="139">
        <v>2.5288624790754867E-4</v>
      </c>
    </row>
    <row r="8" spans="1:10" x14ac:dyDescent="0.3">
      <c r="A8" s="137" t="s">
        <v>210</v>
      </c>
      <c r="B8" s="137" t="s">
        <v>15</v>
      </c>
      <c r="C8" s="137" t="s">
        <v>192</v>
      </c>
      <c r="D8" s="137" t="s">
        <v>31</v>
      </c>
      <c r="E8" s="138">
        <v>2099</v>
      </c>
      <c r="F8" s="138">
        <v>6473</v>
      </c>
      <c r="G8" s="139">
        <v>2.620080488726893E-3</v>
      </c>
      <c r="H8" s="139">
        <v>9.1244854108448305E-4</v>
      </c>
    </row>
    <row r="9" spans="1:10" x14ac:dyDescent="0.3">
      <c r="A9" s="137" t="s">
        <v>210</v>
      </c>
      <c r="B9" s="137" t="s">
        <v>15</v>
      </c>
      <c r="C9" s="137" t="s">
        <v>192</v>
      </c>
      <c r="D9" s="137" t="s">
        <v>30</v>
      </c>
      <c r="E9" s="138">
        <v>202</v>
      </c>
      <c r="F9" s="138">
        <v>606</v>
      </c>
      <c r="G9" s="139">
        <v>2.4529102057291785E-4</v>
      </c>
      <c r="H9" s="139">
        <v>8.5423113841680317E-5</v>
      </c>
    </row>
    <row r="10" spans="1:10" x14ac:dyDescent="0.3">
      <c r="A10" s="137" t="s">
        <v>210</v>
      </c>
      <c r="B10" s="137" t="s">
        <v>15</v>
      </c>
      <c r="C10" s="137" t="s">
        <v>192</v>
      </c>
      <c r="D10" s="137" t="s">
        <v>198</v>
      </c>
      <c r="E10" s="138">
        <v>9743</v>
      </c>
      <c r="F10" s="138">
        <v>27912</v>
      </c>
      <c r="G10" s="139">
        <v>1.1297958690150633E-2</v>
      </c>
      <c r="H10" s="139">
        <v>3.9345378771435333E-3</v>
      </c>
    </row>
    <row r="11" spans="1:10" x14ac:dyDescent="0.3">
      <c r="A11" s="137" t="s">
        <v>210</v>
      </c>
      <c r="B11" s="137" t="s">
        <v>15</v>
      </c>
      <c r="C11" s="137" t="s">
        <v>192</v>
      </c>
      <c r="D11" s="137" t="s">
        <v>196</v>
      </c>
      <c r="E11" s="138">
        <v>870</v>
      </c>
      <c r="F11" s="138">
        <v>2542</v>
      </c>
      <c r="G11" s="139">
        <v>1.0289270202910184E-3</v>
      </c>
      <c r="H11" s="139">
        <v>3.5832599898605837E-4</v>
      </c>
    </row>
    <row r="12" spans="1:10" x14ac:dyDescent="0.3">
      <c r="A12" s="137" t="s">
        <v>210</v>
      </c>
      <c r="B12" s="137" t="s">
        <v>15</v>
      </c>
      <c r="C12" s="137" t="s">
        <v>192</v>
      </c>
      <c r="D12" s="137" t="s">
        <v>195</v>
      </c>
      <c r="E12" s="138">
        <v>740</v>
      </c>
      <c r="F12" s="138">
        <v>2187</v>
      </c>
      <c r="G12" s="139">
        <v>8.8523343563196597E-4</v>
      </c>
      <c r="H12" s="139">
        <v>3.082844058939849E-4</v>
      </c>
    </row>
    <row r="13" spans="1:10" x14ac:dyDescent="0.3">
      <c r="A13" s="137" t="s">
        <v>210</v>
      </c>
      <c r="B13" s="137" t="s">
        <v>15</v>
      </c>
      <c r="C13" s="137" t="s">
        <v>192</v>
      </c>
      <c r="D13" s="137" t="s">
        <v>194</v>
      </c>
      <c r="E13" s="138">
        <v>214</v>
      </c>
      <c r="F13" s="138">
        <v>648</v>
      </c>
      <c r="G13" s="139">
        <v>2.6229138833539731E-4</v>
      </c>
      <c r="H13" s="139">
        <v>9.134352767229183E-5</v>
      </c>
    </row>
    <row r="14" spans="1:10" x14ac:dyDescent="0.3">
      <c r="A14" s="137" t="s">
        <v>210</v>
      </c>
      <c r="B14" s="137" t="s">
        <v>15</v>
      </c>
      <c r="C14" s="137" t="s">
        <v>192</v>
      </c>
      <c r="D14" s="137" t="s">
        <v>193</v>
      </c>
      <c r="E14" s="138">
        <v>4438</v>
      </c>
      <c r="F14" s="138">
        <v>13087</v>
      </c>
      <c r="G14" s="139">
        <v>5.2972336406563961E-3</v>
      </c>
      <c r="H14" s="139">
        <v>1.8447727571717332E-3</v>
      </c>
    </row>
    <row r="15" spans="1:10" x14ac:dyDescent="0.3">
      <c r="A15" s="137" t="s">
        <v>210</v>
      </c>
      <c r="B15" s="137" t="s">
        <v>15</v>
      </c>
      <c r="C15" s="137" t="s">
        <v>204</v>
      </c>
      <c r="D15" s="137" t="s">
        <v>22</v>
      </c>
      <c r="E15" s="138">
        <v>201799</v>
      </c>
      <c r="F15" s="138">
        <v>601797</v>
      </c>
      <c r="G15" s="139">
        <v>0.24358976948468689</v>
      </c>
      <c r="H15" s="139">
        <v>8.483064957191698E-2</v>
      </c>
    </row>
    <row r="16" spans="1:10" x14ac:dyDescent="0.3">
      <c r="A16" s="137" t="s">
        <v>210</v>
      </c>
      <c r="B16" s="137" t="s">
        <v>15</v>
      </c>
      <c r="C16" s="137" t="s">
        <v>204</v>
      </c>
      <c r="D16" s="137" t="s">
        <v>24</v>
      </c>
      <c r="E16" s="138">
        <v>26</v>
      </c>
      <c r="F16" s="138">
        <v>78</v>
      </c>
      <c r="G16" s="139">
        <v>3.1572111558890417E-5</v>
      </c>
      <c r="H16" s="139">
        <v>1.0995054256849943E-5</v>
      </c>
    </row>
    <row r="17" spans="1:8" x14ac:dyDescent="0.3">
      <c r="A17" s="137" t="s">
        <v>210</v>
      </c>
      <c r="B17" s="137" t="s">
        <v>15</v>
      </c>
      <c r="C17" s="137" t="s">
        <v>204</v>
      </c>
      <c r="D17" s="137" t="s">
        <v>199</v>
      </c>
      <c r="E17" s="138">
        <v>1</v>
      </c>
      <c r="F17" s="138">
        <v>3</v>
      </c>
      <c r="G17" s="139">
        <v>1.2143119830342469E-6</v>
      </c>
      <c r="H17" s="139">
        <v>4.2288670218653624E-7</v>
      </c>
    </row>
    <row r="18" spans="1:8" x14ac:dyDescent="0.3">
      <c r="A18" s="137" t="s">
        <v>210</v>
      </c>
      <c r="B18" s="137" t="s">
        <v>15</v>
      </c>
      <c r="C18" s="137" t="s">
        <v>204</v>
      </c>
      <c r="D18" s="137" t="s">
        <v>30</v>
      </c>
      <c r="E18" s="138">
        <v>40</v>
      </c>
      <c r="F18" s="138">
        <v>120</v>
      </c>
      <c r="G18" s="139">
        <v>4.8572479321369876E-5</v>
      </c>
      <c r="H18" s="139">
        <v>1.6915468087461451E-5</v>
      </c>
    </row>
    <row r="19" spans="1:8" x14ac:dyDescent="0.3">
      <c r="A19" s="137" t="s">
        <v>210</v>
      </c>
      <c r="B19" s="137" t="s">
        <v>15</v>
      </c>
      <c r="C19" s="137" t="s">
        <v>204</v>
      </c>
      <c r="D19" s="137" t="s">
        <v>198</v>
      </c>
      <c r="E19" s="138">
        <v>228</v>
      </c>
      <c r="F19" s="138">
        <v>563</v>
      </c>
      <c r="G19" s="139">
        <v>2.2788588214942698E-4</v>
      </c>
      <c r="H19" s="139">
        <v>7.936173777700663E-5</v>
      </c>
    </row>
    <row r="20" spans="1:8" x14ac:dyDescent="0.3">
      <c r="A20" s="137" t="s">
        <v>210</v>
      </c>
      <c r="B20" s="137" t="s">
        <v>15</v>
      </c>
      <c r="C20" s="137" t="s">
        <v>204</v>
      </c>
      <c r="D20" s="137" t="s">
        <v>195</v>
      </c>
      <c r="E20" s="138">
        <v>498287</v>
      </c>
      <c r="F20" s="138">
        <v>1482576.5300000035</v>
      </c>
      <c r="G20" s="139">
        <v>0.60010348204811226</v>
      </c>
      <c r="H20" s="139">
        <v>0.20898729983695327</v>
      </c>
    </row>
    <row r="21" spans="1:8" x14ac:dyDescent="0.3">
      <c r="A21" s="137" t="s">
        <v>210</v>
      </c>
      <c r="B21" s="137" t="s">
        <v>15</v>
      </c>
      <c r="C21" s="137" t="s">
        <v>204</v>
      </c>
      <c r="D21" s="137" t="s">
        <v>193</v>
      </c>
      <c r="E21" s="138">
        <v>172</v>
      </c>
      <c r="F21" s="138">
        <v>516</v>
      </c>
      <c r="G21" s="139">
        <v>2.0886166108189045E-4</v>
      </c>
      <c r="H21" s="139">
        <v>7.2736512776084238E-5</v>
      </c>
    </row>
    <row r="22" spans="1:8" x14ac:dyDescent="0.3">
      <c r="A22" s="137" t="s">
        <v>210</v>
      </c>
      <c r="B22" s="137" t="s">
        <v>15</v>
      </c>
      <c r="C22" s="137" t="s">
        <v>202</v>
      </c>
      <c r="D22" s="137" t="s">
        <v>22</v>
      </c>
      <c r="E22" s="138">
        <v>2626</v>
      </c>
      <c r="F22" s="138">
        <v>7509</v>
      </c>
      <c r="G22" s="139">
        <v>3.0394228935347197E-3</v>
      </c>
      <c r="H22" s="139">
        <v>1.0584854155729002E-3</v>
      </c>
    </row>
    <row r="23" spans="1:8" x14ac:dyDescent="0.3">
      <c r="A23" s="137" t="s">
        <v>210</v>
      </c>
      <c r="B23" s="137" t="s">
        <v>15</v>
      </c>
      <c r="C23" s="137" t="s">
        <v>202</v>
      </c>
      <c r="D23" s="137" t="s">
        <v>24</v>
      </c>
      <c r="E23" s="138">
        <v>515</v>
      </c>
      <c r="F23" s="138">
        <v>1555</v>
      </c>
      <c r="G23" s="139">
        <v>6.2941837787275129E-4</v>
      </c>
      <c r="H23" s="139">
        <v>2.1919627396668797E-4</v>
      </c>
    </row>
    <row r="24" spans="1:8" x14ac:dyDescent="0.3">
      <c r="A24" s="137" t="s">
        <v>210</v>
      </c>
      <c r="B24" s="137" t="s">
        <v>15</v>
      </c>
      <c r="C24" s="137" t="s">
        <v>202</v>
      </c>
      <c r="D24" s="137" t="s">
        <v>198</v>
      </c>
      <c r="E24" s="138">
        <v>247</v>
      </c>
      <c r="F24" s="138">
        <v>744</v>
      </c>
      <c r="G24" s="139">
        <v>3.0114937179249324E-4</v>
      </c>
      <c r="H24" s="139">
        <v>1.0487590214226099E-4</v>
      </c>
    </row>
    <row r="25" spans="1:8" x14ac:dyDescent="0.3">
      <c r="A25" s="137" t="s">
        <v>210</v>
      </c>
      <c r="B25" s="137" t="s">
        <v>15</v>
      </c>
      <c r="C25" s="137" t="s">
        <v>202</v>
      </c>
      <c r="D25" s="137" t="s">
        <v>193</v>
      </c>
      <c r="E25" s="138">
        <v>173</v>
      </c>
      <c r="F25" s="138">
        <v>519</v>
      </c>
      <c r="G25" s="139">
        <v>2.1007597306492469E-4</v>
      </c>
      <c r="H25" s="139">
        <v>7.3159399478270771E-5</v>
      </c>
    </row>
    <row r="26" spans="1:8" x14ac:dyDescent="0.3">
      <c r="A26" s="137" t="s">
        <v>210</v>
      </c>
      <c r="B26" s="137" t="s">
        <v>15</v>
      </c>
      <c r="C26" s="137" t="s">
        <v>201</v>
      </c>
      <c r="D26" s="137" t="s">
        <v>22</v>
      </c>
      <c r="E26" s="138">
        <v>95</v>
      </c>
      <c r="F26" s="138">
        <v>285</v>
      </c>
      <c r="G26" s="139">
        <v>1.1535963838825345E-4</v>
      </c>
      <c r="H26" s="139">
        <v>4.0174236707720941E-5</v>
      </c>
    </row>
    <row r="27" spans="1:8" x14ac:dyDescent="0.3">
      <c r="A27" s="137" t="s">
        <v>210</v>
      </c>
      <c r="B27" s="137" t="s">
        <v>15</v>
      </c>
      <c r="C27" s="137" t="s">
        <v>201</v>
      </c>
      <c r="D27" s="137" t="s">
        <v>198</v>
      </c>
      <c r="E27" s="138">
        <v>46</v>
      </c>
      <c r="F27" s="138">
        <v>116</v>
      </c>
      <c r="G27" s="139">
        <v>4.695339667732421E-5</v>
      </c>
      <c r="H27" s="139">
        <v>1.6351619151212735E-5</v>
      </c>
    </row>
    <row r="28" spans="1:8" x14ac:dyDescent="0.3">
      <c r="A28" s="137" t="s">
        <v>210</v>
      </c>
      <c r="B28" s="137" t="s">
        <v>15</v>
      </c>
      <c r="C28" s="137" t="s">
        <v>201</v>
      </c>
      <c r="D28" s="137" t="s">
        <v>195</v>
      </c>
      <c r="E28" s="138">
        <v>1008</v>
      </c>
      <c r="F28" s="138">
        <v>3961</v>
      </c>
      <c r="G28" s="139">
        <v>1.6032965882662171E-3</v>
      </c>
      <c r="H28" s="139">
        <v>5.5835140912029006E-4</v>
      </c>
    </row>
    <row r="29" spans="1:8" x14ac:dyDescent="0.3">
      <c r="A29" s="137" t="s">
        <v>210</v>
      </c>
      <c r="B29" s="137" t="s">
        <v>15</v>
      </c>
      <c r="C29" s="137" t="s">
        <v>200</v>
      </c>
      <c r="D29" s="137" t="s">
        <v>22</v>
      </c>
      <c r="E29" s="138">
        <v>70564</v>
      </c>
      <c r="F29" s="138">
        <v>213098.75999999943</v>
      </c>
      <c r="G29" s="139">
        <v>8.6256125945912782E-2</v>
      </c>
      <c r="H29" s="139">
        <v>3.0038877285479975E-2</v>
      </c>
    </row>
    <row r="30" spans="1:8" x14ac:dyDescent="0.3">
      <c r="A30" s="137" t="s">
        <v>210</v>
      </c>
      <c r="B30" s="137" t="s">
        <v>15</v>
      </c>
      <c r="C30" s="137" t="s">
        <v>200</v>
      </c>
      <c r="D30" s="137" t="s">
        <v>24</v>
      </c>
      <c r="E30" s="138">
        <v>2327</v>
      </c>
      <c r="F30" s="138">
        <v>6984</v>
      </c>
      <c r="G30" s="139">
        <v>2.8269182965037268E-3</v>
      </c>
      <c r="H30" s="139">
        <v>9.8448024269025638E-4</v>
      </c>
    </row>
    <row r="31" spans="1:8" x14ac:dyDescent="0.3">
      <c r="A31" s="137" t="s">
        <v>210</v>
      </c>
      <c r="B31" s="137" t="s">
        <v>15</v>
      </c>
      <c r="C31" s="137" t="s">
        <v>200</v>
      </c>
      <c r="D31" s="137" t="s">
        <v>199</v>
      </c>
      <c r="E31" s="138">
        <v>19</v>
      </c>
      <c r="F31" s="138">
        <v>57</v>
      </c>
      <c r="G31" s="139">
        <v>2.307192767765069E-5</v>
      </c>
      <c r="H31" s="139">
        <v>8.0348473415441893E-6</v>
      </c>
    </row>
    <row r="32" spans="1:8" x14ac:dyDescent="0.3">
      <c r="A32" s="137" t="s">
        <v>210</v>
      </c>
      <c r="B32" s="137" t="s">
        <v>15</v>
      </c>
      <c r="C32" s="137" t="s">
        <v>200</v>
      </c>
      <c r="D32" s="137" t="s">
        <v>198</v>
      </c>
      <c r="E32" s="138">
        <v>4798</v>
      </c>
      <c r="F32" s="138">
        <v>14252</v>
      </c>
      <c r="G32" s="139">
        <v>5.7687914607346949E-3</v>
      </c>
      <c r="H32" s="139">
        <v>2.0089937598541715E-3</v>
      </c>
    </row>
    <row r="33" spans="1:8" x14ac:dyDescent="0.3">
      <c r="A33" s="137" t="s">
        <v>210</v>
      </c>
      <c r="B33" s="137" t="s">
        <v>15</v>
      </c>
      <c r="C33" s="137" t="s">
        <v>200</v>
      </c>
      <c r="D33" s="137" t="s">
        <v>197</v>
      </c>
      <c r="E33" s="138">
        <v>13</v>
      </c>
      <c r="F33" s="138">
        <v>39</v>
      </c>
      <c r="G33" s="139">
        <v>1.5786055779445208E-5</v>
      </c>
      <c r="H33" s="139">
        <v>5.4975271284249713E-6</v>
      </c>
    </row>
    <row r="34" spans="1:8" x14ac:dyDescent="0.3">
      <c r="A34" s="137" t="s">
        <v>210</v>
      </c>
      <c r="B34" s="137" t="s">
        <v>15</v>
      </c>
      <c r="C34" s="137" t="s">
        <v>200</v>
      </c>
      <c r="D34" s="137" t="s">
        <v>196</v>
      </c>
      <c r="E34" s="138">
        <v>66</v>
      </c>
      <c r="F34" s="138">
        <v>198</v>
      </c>
      <c r="G34" s="139">
        <v>8.0144590880260286E-5</v>
      </c>
      <c r="H34" s="139">
        <v>2.7910522344311392E-5</v>
      </c>
    </row>
    <row r="35" spans="1:8" x14ac:dyDescent="0.3">
      <c r="A35" s="137" t="s">
        <v>210</v>
      </c>
      <c r="B35" s="137" t="s">
        <v>15</v>
      </c>
      <c r="C35" s="137" t="s">
        <v>200</v>
      </c>
      <c r="D35" s="137" t="s">
        <v>195</v>
      </c>
      <c r="E35" s="138">
        <v>13928</v>
      </c>
      <c r="F35" s="138">
        <v>42076</v>
      </c>
      <c r="G35" s="139">
        <v>1.7031130332716322E-2</v>
      </c>
      <c r="H35" s="139">
        <v>5.9311269604002334E-3</v>
      </c>
    </row>
    <row r="36" spans="1:8" x14ac:dyDescent="0.3">
      <c r="A36" s="137" t="s">
        <v>210</v>
      </c>
      <c r="B36" s="137" t="s">
        <v>15</v>
      </c>
      <c r="C36" s="137" t="s">
        <v>200</v>
      </c>
      <c r="D36" s="137" t="s">
        <v>194</v>
      </c>
      <c r="E36" s="138">
        <v>27</v>
      </c>
      <c r="F36" s="138">
        <v>81</v>
      </c>
      <c r="G36" s="139">
        <v>3.2786423541924664E-5</v>
      </c>
      <c r="H36" s="139">
        <v>1.1417940959036479E-5</v>
      </c>
    </row>
    <row r="37" spans="1:8" x14ac:dyDescent="0.3">
      <c r="A37" s="137" t="s">
        <v>210</v>
      </c>
      <c r="B37" s="137" t="s">
        <v>15</v>
      </c>
      <c r="C37" s="137" t="s">
        <v>200</v>
      </c>
      <c r="D37" s="137" t="s">
        <v>193</v>
      </c>
      <c r="E37" s="138">
        <v>49</v>
      </c>
      <c r="F37" s="138">
        <v>111</v>
      </c>
      <c r="G37" s="139">
        <v>4.4929543372267133E-5</v>
      </c>
      <c r="H37" s="139">
        <v>1.5646807980901842E-5</v>
      </c>
    </row>
    <row r="38" spans="1:8" x14ac:dyDescent="0.3">
      <c r="A38" s="137" t="s">
        <v>210</v>
      </c>
      <c r="B38" s="137" t="s">
        <v>20</v>
      </c>
      <c r="C38" s="137" t="s">
        <v>191</v>
      </c>
      <c r="D38" s="137" t="s">
        <v>191</v>
      </c>
      <c r="E38" s="138">
        <v>829090</v>
      </c>
      <c r="F38" s="138">
        <v>2470534.7900000028</v>
      </c>
      <c r="G38" s="139">
        <v>1</v>
      </c>
      <c r="H38" s="139">
        <v>0.34825210332673601</v>
      </c>
    </row>
    <row r="39" spans="1:8" x14ac:dyDescent="0.3">
      <c r="A39" s="137" t="s">
        <v>210</v>
      </c>
      <c r="B39" s="137" t="s">
        <v>21</v>
      </c>
      <c r="C39" s="137" t="s">
        <v>192</v>
      </c>
      <c r="D39" s="137" t="s">
        <v>22</v>
      </c>
      <c r="E39" s="138">
        <v>1604790</v>
      </c>
      <c r="F39" s="138">
        <v>4623563.9000001699</v>
      </c>
      <c r="G39" s="139"/>
      <c r="H39" s="139">
        <v>0.65174789667326394</v>
      </c>
    </row>
    <row r="40" spans="1:8" x14ac:dyDescent="0.3">
      <c r="A40" s="137" t="s">
        <v>210</v>
      </c>
      <c r="B40" s="137" t="s">
        <v>23</v>
      </c>
      <c r="C40" s="137" t="s">
        <v>191</v>
      </c>
      <c r="D40" s="137" t="s">
        <v>191</v>
      </c>
      <c r="E40" s="138">
        <v>2433880</v>
      </c>
      <c r="F40" s="138">
        <v>7094098.6900001727</v>
      </c>
      <c r="G40" s="139"/>
      <c r="H40" s="139">
        <v>1</v>
      </c>
    </row>
  </sheetData>
  <mergeCells count="3">
    <mergeCell ref="A1:H1"/>
    <mergeCell ref="A2:H2"/>
    <mergeCell ref="A3:H3"/>
  </mergeCells>
  <hyperlinks>
    <hyperlink ref="J1" location="'Table of Contents'!A1" display="Return to Table of Contents" xr:uid="{70EA349D-29C3-4871-B921-7CB2D308903F}"/>
  </hyperlinks>
  <pageMargins left="0.75" right="0.75" top="1" bottom="1" header="0.5" footer="0.5"/>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9918-77B7-4277-9EDB-4580B276D0A1}">
  <dimension ref="A1:J40"/>
  <sheetViews>
    <sheetView topLeftCell="A11" workbookViewId="0"/>
  </sheetViews>
  <sheetFormatPr defaultRowHeight="14.4" x14ac:dyDescent="0.3"/>
  <cols>
    <col min="1" max="1" width="41" customWidth="1"/>
    <col min="2" max="2" width="15" customWidth="1"/>
    <col min="3" max="3" width="30.109375" customWidth="1"/>
    <col min="4" max="4" width="30.21875" customWidth="1"/>
    <col min="5" max="5" width="11.44140625" style="140" customWidth="1"/>
    <col min="6" max="6" width="11.5546875" style="140" customWidth="1"/>
    <col min="7" max="7" width="11.33203125" style="141" customWidth="1"/>
    <col min="8" max="8" width="11.21875" style="141" customWidth="1"/>
  </cols>
  <sheetData>
    <row r="1" spans="1:10" x14ac:dyDescent="0.3">
      <c r="A1" s="160" t="s">
        <v>0</v>
      </c>
      <c r="B1" s="160"/>
      <c r="C1" s="160"/>
      <c r="D1" s="160"/>
      <c r="E1" s="160"/>
      <c r="F1" s="160"/>
      <c r="G1" s="160"/>
      <c r="H1" s="160"/>
      <c r="J1" s="130" t="s">
        <v>183</v>
      </c>
    </row>
    <row r="2" spans="1:10" x14ac:dyDescent="0.3">
      <c r="A2" s="160" t="s">
        <v>1</v>
      </c>
      <c r="B2" s="160"/>
      <c r="C2" s="160"/>
      <c r="D2" s="160"/>
      <c r="E2" s="160"/>
      <c r="F2" s="160"/>
      <c r="G2" s="160"/>
      <c r="H2" s="160"/>
    </row>
    <row r="3" spans="1:10" x14ac:dyDescent="0.3">
      <c r="A3" s="160" t="s">
        <v>222</v>
      </c>
      <c r="B3" s="160"/>
      <c r="C3" s="160"/>
      <c r="D3" s="160"/>
      <c r="E3" s="160"/>
      <c r="F3" s="160"/>
      <c r="G3" s="160"/>
      <c r="H3" s="160"/>
    </row>
    <row r="5" spans="1:10" ht="40.200000000000003" x14ac:dyDescent="0.3">
      <c r="A5" s="112" t="s">
        <v>152</v>
      </c>
      <c r="B5" s="112" t="s">
        <v>153</v>
      </c>
      <c r="C5" s="112" t="s">
        <v>154</v>
      </c>
      <c r="D5" s="112" t="s">
        <v>155</v>
      </c>
      <c r="E5" s="112" t="s">
        <v>9</v>
      </c>
      <c r="F5" s="112" t="s">
        <v>156</v>
      </c>
      <c r="G5" s="136" t="s">
        <v>208</v>
      </c>
      <c r="H5" s="136" t="s">
        <v>209</v>
      </c>
    </row>
    <row r="6" spans="1:10" x14ac:dyDescent="0.3">
      <c r="A6" s="137" t="s">
        <v>210</v>
      </c>
      <c r="B6" s="137" t="s">
        <v>15</v>
      </c>
      <c r="C6" s="137" t="s">
        <v>192</v>
      </c>
      <c r="D6" s="137" t="s">
        <v>24</v>
      </c>
      <c r="E6" s="138">
        <v>2745</v>
      </c>
      <c r="F6" s="138">
        <v>8682</v>
      </c>
      <c r="G6" s="139">
        <v>6.500378177956425E-3</v>
      </c>
      <c r="H6" s="139">
        <v>5.0193463368050457E-3</v>
      </c>
    </row>
    <row r="7" spans="1:10" x14ac:dyDescent="0.3">
      <c r="A7" s="137" t="s">
        <v>210</v>
      </c>
      <c r="B7" s="137" t="s">
        <v>15</v>
      </c>
      <c r="C7" s="137" t="s">
        <v>192</v>
      </c>
      <c r="D7" s="137" t="s">
        <v>199</v>
      </c>
      <c r="E7" s="138">
        <v>402</v>
      </c>
      <c r="F7" s="138">
        <v>1206</v>
      </c>
      <c r="G7" s="139">
        <v>9.0295508899049162E-4</v>
      </c>
      <c r="H7" s="139">
        <v>6.972277910834929E-4</v>
      </c>
    </row>
    <row r="8" spans="1:10" x14ac:dyDescent="0.3">
      <c r="A8" s="137" t="s">
        <v>210</v>
      </c>
      <c r="B8" s="137" t="s">
        <v>15</v>
      </c>
      <c r="C8" s="137" t="s">
        <v>192</v>
      </c>
      <c r="D8" s="137" t="s">
        <v>31</v>
      </c>
      <c r="E8" s="138">
        <v>4274</v>
      </c>
      <c r="F8" s="138">
        <v>12943</v>
      </c>
      <c r="G8" s="139">
        <v>9.6906697485936426E-3</v>
      </c>
      <c r="H8" s="139">
        <v>7.4827689054673702E-3</v>
      </c>
    </row>
    <row r="9" spans="1:10" x14ac:dyDescent="0.3">
      <c r="A9" s="137" t="s">
        <v>210</v>
      </c>
      <c r="B9" s="137" t="s">
        <v>15</v>
      </c>
      <c r="C9" s="137" t="s">
        <v>192</v>
      </c>
      <c r="D9" s="137" t="s">
        <v>30</v>
      </c>
      <c r="E9" s="138">
        <v>102</v>
      </c>
      <c r="F9" s="138">
        <v>306</v>
      </c>
      <c r="G9" s="139">
        <v>2.2910800765430384E-4</v>
      </c>
      <c r="H9" s="139">
        <v>1.7690854400625937E-4</v>
      </c>
    </row>
    <row r="10" spans="1:10" x14ac:dyDescent="0.3">
      <c r="A10" s="137" t="s">
        <v>210</v>
      </c>
      <c r="B10" s="137" t="s">
        <v>15</v>
      </c>
      <c r="C10" s="137" t="s">
        <v>192</v>
      </c>
      <c r="D10" s="137" t="s">
        <v>198</v>
      </c>
      <c r="E10" s="138">
        <v>1085</v>
      </c>
      <c r="F10" s="138">
        <v>3456</v>
      </c>
      <c r="G10" s="139">
        <v>2.587572792330961E-3</v>
      </c>
      <c r="H10" s="139">
        <v>1.9980259087765766E-3</v>
      </c>
    </row>
    <row r="11" spans="1:10" x14ac:dyDescent="0.3">
      <c r="A11" s="137" t="s">
        <v>210</v>
      </c>
      <c r="B11" s="137" t="s">
        <v>15</v>
      </c>
      <c r="C11" s="137" t="s">
        <v>192</v>
      </c>
      <c r="D11" s="137" t="s">
        <v>196</v>
      </c>
      <c r="E11" s="138">
        <v>59</v>
      </c>
      <c r="F11" s="138">
        <v>177</v>
      </c>
      <c r="G11" s="139">
        <v>1.3252325932945028E-4</v>
      </c>
      <c r="H11" s="139">
        <v>1.0232945192518925E-4</v>
      </c>
    </row>
    <row r="12" spans="1:10" x14ac:dyDescent="0.3">
      <c r="A12" s="137" t="s">
        <v>210</v>
      </c>
      <c r="B12" s="137" t="s">
        <v>15</v>
      </c>
      <c r="C12" s="137" t="s">
        <v>192</v>
      </c>
      <c r="D12" s="137" t="s">
        <v>195</v>
      </c>
      <c r="E12" s="138">
        <v>325</v>
      </c>
      <c r="F12" s="138">
        <v>1012</v>
      </c>
      <c r="G12" s="139">
        <v>7.5770360701358011E-4</v>
      </c>
      <c r="H12" s="139">
        <v>5.8507008671351141E-4</v>
      </c>
    </row>
    <row r="13" spans="1:10" x14ac:dyDescent="0.3">
      <c r="A13" s="137" t="s">
        <v>210</v>
      </c>
      <c r="B13" s="137" t="s">
        <v>15</v>
      </c>
      <c r="C13" s="137" t="s">
        <v>192</v>
      </c>
      <c r="D13" s="137" t="s">
        <v>194</v>
      </c>
      <c r="E13" s="138">
        <v>131</v>
      </c>
      <c r="F13" s="138">
        <v>346</v>
      </c>
      <c r="G13" s="139">
        <v>2.5905676682480111E-4</v>
      </c>
      <c r="H13" s="139">
        <v>2.0003384387635864E-4</v>
      </c>
    </row>
    <row r="14" spans="1:10" x14ac:dyDescent="0.3">
      <c r="A14" s="137" t="s">
        <v>210</v>
      </c>
      <c r="B14" s="137" t="s">
        <v>15</v>
      </c>
      <c r="C14" s="137" t="s">
        <v>192</v>
      </c>
      <c r="D14" s="137" t="s">
        <v>193</v>
      </c>
      <c r="E14" s="138">
        <v>40</v>
      </c>
      <c r="F14" s="138">
        <v>120</v>
      </c>
      <c r="G14" s="139">
        <v>8.9846277511491712E-5</v>
      </c>
      <c r="H14" s="139">
        <v>6.9375899610297801E-5</v>
      </c>
    </row>
    <row r="15" spans="1:10" x14ac:dyDescent="0.3">
      <c r="A15" s="137" t="s">
        <v>210</v>
      </c>
      <c r="B15" s="137" t="s">
        <v>15</v>
      </c>
      <c r="C15" s="137" t="s">
        <v>204</v>
      </c>
      <c r="D15" s="137" t="s">
        <v>22</v>
      </c>
      <c r="E15" s="138">
        <v>107796</v>
      </c>
      <c r="F15" s="138">
        <v>322539.5</v>
      </c>
      <c r="G15" s="139">
        <v>0.24149144521181481</v>
      </c>
      <c r="H15" s="139">
        <v>0.18647056643629706</v>
      </c>
    </row>
    <row r="16" spans="1:10" x14ac:dyDescent="0.3">
      <c r="A16" s="137" t="s">
        <v>210</v>
      </c>
      <c r="B16" s="137" t="s">
        <v>15</v>
      </c>
      <c r="C16" s="137" t="s">
        <v>204</v>
      </c>
      <c r="D16" s="137" t="s">
        <v>24</v>
      </c>
      <c r="E16" s="138">
        <v>99</v>
      </c>
      <c r="F16" s="138">
        <v>302</v>
      </c>
      <c r="G16" s="139">
        <v>2.2611313173725412E-4</v>
      </c>
      <c r="H16" s="139">
        <v>1.7459601401924945E-4</v>
      </c>
    </row>
    <row r="17" spans="1:8" x14ac:dyDescent="0.3">
      <c r="A17" s="137" t="s">
        <v>210</v>
      </c>
      <c r="B17" s="137" t="s">
        <v>15</v>
      </c>
      <c r="C17" s="137" t="s">
        <v>204</v>
      </c>
      <c r="D17" s="137" t="s">
        <v>199</v>
      </c>
      <c r="E17" s="138">
        <v>23</v>
      </c>
      <c r="F17" s="138">
        <v>69</v>
      </c>
      <c r="G17" s="139">
        <v>5.1661609569107734E-5</v>
      </c>
      <c r="H17" s="139">
        <v>3.989114227592123E-5</v>
      </c>
    </row>
    <row r="18" spans="1:8" x14ac:dyDescent="0.3">
      <c r="A18" s="137" t="s">
        <v>210</v>
      </c>
      <c r="B18" s="137" t="s">
        <v>15</v>
      </c>
      <c r="C18" s="137" t="s">
        <v>204</v>
      </c>
      <c r="D18" s="137" t="s">
        <v>30</v>
      </c>
      <c r="E18" s="138">
        <v>35</v>
      </c>
      <c r="F18" s="138">
        <v>105</v>
      </c>
      <c r="G18" s="139">
        <v>7.8615492822555245E-5</v>
      </c>
      <c r="H18" s="139">
        <v>6.0703912159010574E-5</v>
      </c>
    </row>
    <row r="19" spans="1:8" x14ac:dyDescent="0.3">
      <c r="A19" s="137" t="s">
        <v>210</v>
      </c>
      <c r="B19" s="137" t="s">
        <v>15</v>
      </c>
      <c r="C19" s="137" t="s">
        <v>204</v>
      </c>
      <c r="D19" s="137" t="s">
        <v>198</v>
      </c>
      <c r="E19" s="138">
        <v>120</v>
      </c>
      <c r="F19" s="138">
        <v>321</v>
      </c>
      <c r="G19" s="139">
        <v>2.4033879234324032E-4</v>
      </c>
      <c r="H19" s="139">
        <v>1.8558053145754661E-4</v>
      </c>
    </row>
    <row r="20" spans="1:8" x14ac:dyDescent="0.3">
      <c r="A20" s="137" t="s">
        <v>210</v>
      </c>
      <c r="B20" s="137" t="s">
        <v>15</v>
      </c>
      <c r="C20" s="137" t="s">
        <v>204</v>
      </c>
      <c r="D20" s="137" t="s">
        <v>196</v>
      </c>
      <c r="E20" s="138">
        <v>21</v>
      </c>
      <c r="F20" s="138">
        <v>63</v>
      </c>
      <c r="G20" s="139">
        <v>4.7169295693533144E-5</v>
      </c>
      <c r="H20" s="139">
        <v>3.6422347295406346E-5</v>
      </c>
    </row>
    <row r="21" spans="1:8" x14ac:dyDescent="0.3">
      <c r="A21" s="137" t="s">
        <v>210</v>
      </c>
      <c r="B21" s="137" t="s">
        <v>15</v>
      </c>
      <c r="C21" s="137" t="s">
        <v>204</v>
      </c>
      <c r="D21" s="137" t="s">
        <v>195</v>
      </c>
      <c r="E21" s="138">
        <v>253640</v>
      </c>
      <c r="F21" s="138">
        <v>759401</v>
      </c>
      <c r="G21" s="139">
        <v>0.56857794157086927</v>
      </c>
      <c r="H21" s="139">
        <v>0.43903439616633133</v>
      </c>
    </row>
    <row r="22" spans="1:8" x14ac:dyDescent="0.3">
      <c r="A22" s="137" t="s">
        <v>210</v>
      </c>
      <c r="B22" s="137" t="s">
        <v>15</v>
      </c>
      <c r="C22" s="137" t="s">
        <v>202</v>
      </c>
      <c r="D22" s="137" t="s">
        <v>22</v>
      </c>
      <c r="E22" s="138">
        <v>328</v>
      </c>
      <c r="F22" s="138">
        <v>924</v>
      </c>
      <c r="G22" s="139">
        <v>6.9181633683848619E-4</v>
      </c>
      <c r="H22" s="139">
        <v>5.3419442699929301E-4</v>
      </c>
    </row>
    <row r="23" spans="1:8" x14ac:dyDescent="0.3">
      <c r="A23" s="137" t="s">
        <v>210</v>
      </c>
      <c r="B23" s="137" t="s">
        <v>15</v>
      </c>
      <c r="C23" s="137" t="s">
        <v>202</v>
      </c>
      <c r="D23" s="137" t="s">
        <v>24</v>
      </c>
      <c r="E23" s="138">
        <v>68</v>
      </c>
      <c r="F23" s="138">
        <v>204</v>
      </c>
      <c r="G23" s="139">
        <v>1.5273867176953591E-4</v>
      </c>
      <c r="H23" s="139">
        <v>1.1793902933750626E-4</v>
      </c>
    </row>
    <row r="24" spans="1:8" x14ac:dyDescent="0.3">
      <c r="A24" s="137" t="s">
        <v>210</v>
      </c>
      <c r="B24" s="137" t="s">
        <v>15</v>
      </c>
      <c r="C24" s="137" t="s">
        <v>202</v>
      </c>
      <c r="D24" s="137" t="s">
        <v>199</v>
      </c>
      <c r="E24" s="138">
        <v>18</v>
      </c>
      <c r="F24" s="138">
        <v>54</v>
      </c>
      <c r="G24" s="139">
        <v>4.0430824880171266E-5</v>
      </c>
      <c r="H24" s="139">
        <v>3.121915482463401E-5</v>
      </c>
    </row>
    <row r="25" spans="1:8" x14ac:dyDescent="0.3">
      <c r="A25" s="137" t="s">
        <v>210</v>
      </c>
      <c r="B25" s="137" t="s">
        <v>15</v>
      </c>
      <c r="C25" s="137" t="s">
        <v>201</v>
      </c>
      <c r="D25" s="137" t="s">
        <v>22</v>
      </c>
      <c r="E25" s="138">
        <v>58</v>
      </c>
      <c r="F25" s="138">
        <v>145</v>
      </c>
      <c r="G25" s="139">
        <v>1.0856425199305248E-4</v>
      </c>
      <c r="H25" s="139">
        <v>8.3829212029109832E-5</v>
      </c>
    </row>
    <row r="26" spans="1:8" x14ac:dyDescent="0.3">
      <c r="A26" s="137" t="s">
        <v>210</v>
      </c>
      <c r="B26" s="137" t="s">
        <v>15</v>
      </c>
      <c r="C26" s="137" t="s">
        <v>201</v>
      </c>
      <c r="D26" s="137" t="s">
        <v>195</v>
      </c>
      <c r="E26" s="138">
        <v>1631</v>
      </c>
      <c r="F26" s="138">
        <v>4298</v>
      </c>
      <c r="G26" s="139">
        <v>3.2179941728699281E-3</v>
      </c>
      <c r="H26" s="139">
        <v>2.484813471042166E-3</v>
      </c>
    </row>
    <row r="27" spans="1:8" x14ac:dyDescent="0.3">
      <c r="A27" s="137" t="s">
        <v>210</v>
      </c>
      <c r="B27" s="137" t="s">
        <v>15</v>
      </c>
      <c r="C27" s="137" t="s">
        <v>223</v>
      </c>
      <c r="D27" s="137" t="s">
        <v>22</v>
      </c>
      <c r="E27" s="138">
        <v>12809</v>
      </c>
      <c r="F27" s="138">
        <v>37318.100000000013</v>
      </c>
      <c r="G27" s="139">
        <v>2.7940769740013333E-2</v>
      </c>
      <c r="H27" s="139">
        <v>2.1574806327058792E-2</v>
      </c>
    </row>
    <row r="28" spans="1:8" x14ac:dyDescent="0.3">
      <c r="A28" s="137" t="s">
        <v>210</v>
      </c>
      <c r="B28" s="137" t="s">
        <v>15</v>
      </c>
      <c r="C28" s="137" t="s">
        <v>223</v>
      </c>
      <c r="D28" s="137" t="s">
        <v>24</v>
      </c>
      <c r="E28" s="138">
        <v>733</v>
      </c>
      <c r="F28" s="138">
        <v>2171</v>
      </c>
      <c r="G28" s="139">
        <v>1.6254689039787375E-3</v>
      </c>
      <c r="H28" s="139">
        <v>1.2551256504496377E-3</v>
      </c>
    </row>
    <row r="29" spans="1:8" x14ac:dyDescent="0.3">
      <c r="A29" s="137" t="s">
        <v>210</v>
      </c>
      <c r="B29" s="137" t="s">
        <v>15</v>
      </c>
      <c r="C29" s="137" t="s">
        <v>223</v>
      </c>
      <c r="D29" s="137" t="s">
        <v>199</v>
      </c>
      <c r="E29" s="138">
        <v>101</v>
      </c>
      <c r="F29" s="138">
        <v>277</v>
      </c>
      <c r="G29" s="139">
        <v>2.0739515725569336E-4</v>
      </c>
      <c r="H29" s="139">
        <v>1.6014270160043741E-4</v>
      </c>
    </row>
    <row r="30" spans="1:8" x14ac:dyDescent="0.3">
      <c r="A30" s="137" t="s">
        <v>210</v>
      </c>
      <c r="B30" s="137" t="s">
        <v>15</v>
      </c>
      <c r="C30" s="137" t="s">
        <v>223</v>
      </c>
      <c r="D30" s="137" t="s">
        <v>31</v>
      </c>
      <c r="E30" s="138">
        <v>20</v>
      </c>
      <c r="F30" s="138">
        <v>40</v>
      </c>
      <c r="G30" s="139">
        <v>2.9948759170497237E-5</v>
      </c>
      <c r="H30" s="139">
        <v>2.3125299870099265E-5</v>
      </c>
    </row>
    <row r="31" spans="1:8" x14ac:dyDescent="0.3">
      <c r="A31" s="137" t="s">
        <v>210</v>
      </c>
      <c r="B31" s="137" t="s">
        <v>15</v>
      </c>
      <c r="C31" s="137" t="s">
        <v>223</v>
      </c>
      <c r="D31" s="137" t="s">
        <v>198</v>
      </c>
      <c r="E31" s="138">
        <v>505</v>
      </c>
      <c r="F31" s="138">
        <v>1511</v>
      </c>
      <c r="G31" s="139">
        <v>1.131314377665533E-3</v>
      </c>
      <c r="H31" s="139">
        <v>8.7355820259299975E-4</v>
      </c>
    </row>
    <row r="32" spans="1:8" x14ac:dyDescent="0.3">
      <c r="A32" s="137" t="s">
        <v>210</v>
      </c>
      <c r="B32" s="137" t="s">
        <v>15</v>
      </c>
      <c r="C32" s="137" t="s">
        <v>223</v>
      </c>
      <c r="D32" s="137" t="s">
        <v>197</v>
      </c>
      <c r="E32" s="138">
        <v>4</v>
      </c>
      <c r="F32" s="138">
        <v>12</v>
      </c>
      <c r="G32" s="139">
        <v>8.9846277511491709E-6</v>
      </c>
      <c r="H32" s="139">
        <v>6.9375899610297798E-6</v>
      </c>
    </row>
    <row r="33" spans="1:8" x14ac:dyDescent="0.3">
      <c r="A33" s="137" t="s">
        <v>210</v>
      </c>
      <c r="B33" s="137" t="s">
        <v>15</v>
      </c>
      <c r="C33" s="137" t="s">
        <v>223</v>
      </c>
      <c r="D33" s="137" t="s">
        <v>195</v>
      </c>
      <c r="E33" s="138">
        <v>1073</v>
      </c>
      <c r="F33" s="138">
        <v>3022</v>
      </c>
      <c r="G33" s="139">
        <v>2.262628755331066E-3</v>
      </c>
      <c r="H33" s="139">
        <v>1.7471164051859995E-3</v>
      </c>
    </row>
    <row r="34" spans="1:8" x14ac:dyDescent="0.3">
      <c r="A34" s="137" t="s">
        <v>210</v>
      </c>
      <c r="B34" s="137" t="s">
        <v>15</v>
      </c>
      <c r="C34" s="137" t="s">
        <v>223</v>
      </c>
      <c r="D34" s="137" t="s">
        <v>194</v>
      </c>
      <c r="E34" s="138">
        <v>16</v>
      </c>
      <c r="F34" s="138">
        <v>48</v>
      </c>
      <c r="G34" s="139">
        <v>3.5938511004596683E-5</v>
      </c>
      <c r="H34" s="139">
        <v>2.7750359844119119E-5</v>
      </c>
    </row>
    <row r="35" spans="1:8" x14ac:dyDescent="0.3">
      <c r="A35" s="137" t="s">
        <v>210</v>
      </c>
      <c r="B35" s="137" t="s">
        <v>15</v>
      </c>
      <c r="C35" s="137" t="s">
        <v>224</v>
      </c>
      <c r="D35" s="137" t="s">
        <v>22</v>
      </c>
      <c r="E35" s="138">
        <v>30350</v>
      </c>
      <c r="F35" s="138">
        <v>91257</v>
      </c>
      <c r="G35" s="139">
        <v>6.8325847890551655E-2</v>
      </c>
      <c r="H35" s="139">
        <v>5.2758637256141216E-2</v>
      </c>
    </row>
    <row r="36" spans="1:8" x14ac:dyDescent="0.3">
      <c r="A36" s="137" t="s">
        <v>210</v>
      </c>
      <c r="B36" s="137" t="s">
        <v>15</v>
      </c>
      <c r="C36" s="137" t="s">
        <v>224</v>
      </c>
      <c r="D36" s="137" t="s">
        <v>195</v>
      </c>
      <c r="E36" s="138">
        <v>27876</v>
      </c>
      <c r="F36" s="138">
        <v>82907</v>
      </c>
      <c r="G36" s="139">
        <v>6.2074044413710359E-2</v>
      </c>
      <c r="H36" s="139">
        <v>4.7931230908257995E-2</v>
      </c>
    </row>
    <row r="37" spans="1:8" x14ac:dyDescent="0.3">
      <c r="A37" s="137" t="s">
        <v>210</v>
      </c>
      <c r="B37" s="137" t="s">
        <v>15</v>
      </c>
      <c r="C37" s="137" t="s">
        <v>224</v>
      </c>
      <c r="D37" s="137" t="s">
        <v>193</v>
      </c>
      <c r="E37" s="138">
        <v>126</v>
      </c>
      <c r="F37" s="138">
        <v>378</v>
      </c>
      <c r="G37" s="139">
        <v>2.8301577416119886E-4</v>
      </c>
      <c r="H37" s="139">
        <v>2.1853408377243806E-4</v>
      </c>
    </row>
    <row r="38" spans="1:8" x14ac:dyDescent="0.3">
      <c r="A38" s="137" t="s">
        <v>210</v>
      </c>
      <c r="B38" s="137" t="s">
        <v>20</v>
      </c>
      <c r="C38" s="137" t="s">
        <v>191</v>
      </c>
      <c r="D38" s="137" t="s">
        <v>191</v>
      </c>
      <c r="E38" s="138">
        <v>446613</v>
      </c>
      <c r="F38" s="138">
        <v>1335614.6000000001</v>
      </c>
      <c r="G38" s="139">
        <v>1</v>
      </c>
      <c r="H38" s="139">
        <v>0.77216220339706709</v>
      </c>
    </row>
    <row r="39" spans="1:8" x14ac:dyDescent="0.3">
      <c r="A39" s="137" t="s">
        <v>210</v>
      </c>
      <c r="B39" s="137" t="s">
        <v>21</v>
      </c>
      <c r="C39" s="137" t="s">
        <v>192</v>
      </c>
      <c r="D39" s="137" t="s">
        <v>22</v>
      </c>
      <c r="E39" s="138">
        <v>135531</v>
      </c>
      <c r="F39" s="138">
        <v>394092.70000001066</v>
      </c>
      <c r="G39" s="139"/>
      <c r="H39" s="139">
        <v>0.22783779660293288</v>
      </c>
    </row>
    <row r="40" spans="1:8" x14ac:dyDescent="0.3">
      <c r="A40" s="137" t="s">
        <v>210</v>
      </c>
      <c r="B40" s="137" t="s">
        <v>23</v>
      </c>
      <c r="C40" s="137" t="s">
        <v>191</v>
      </c>
      <c r="D40" s="137" t="s">
        <v>191</v>
      </c>
      <c r="E40" s="138">
        <v>582144</v>
      </c>
      <c r="F40" s="138">
        <v>1729707.3000000108</v>
      </c>
      <c r="G40" s="139"/>
      <c r="H40" s="139">
        <v>1</v>
      </c>
    </row>
  </sheetData>
  <mergeCells count="3">
    <mergeCell ref="A1:H1"/>
    <mergeCell ref="A2:H2"/>
    <mergeCell ref="A3:H3"/>
  </mergeCells>
  <hyperlinks>
    <hyperlink ref="J1" location="'Table of Contents'!A1" display="Return to Table of Contents" xr:uid="{97FB9BE0-FE01-415F-A399-BF8EC889238C}"/>
  </hyperlinks>
  <pageMargins left="0.75" right="0.75" top="1" bottom="1" header="0.5" footer="0.5"/>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C5E6A-9271-49DE-8403-B1268A5BB43C}">
  <dimension ref="A1:J40"/>
  <sheetViews>
    <sheetView topLeftCell="A8" workbookViewId="0"/>
  </sheetViews>
  <sheetFormatPr defaultRowHeight="14.4" x14ac:dyDescent="0.3"/>
  <cols>
    <col min="1" max="1" width="41" customWidth="1"/>
    <col min="2" max="2" width="15" customWidth="1"/>
    <col min="3" max="3" width="35" customWidth="1"/>
    <col min="4" max="4" width="30.77734375" customWidth="1"/>
    <col min="5" max="5" width="11.5546875" style="140" customWidth="1"/>
    <col min="6" max="6" width="10.77734375" style="140" customWidth="1"/>
    <col min="7" max="7" width="13.21875" style="141" customWidth="1"/>
    <col min="8" max="8" width="11.5546875" style="141" customWidth="1"/>
  </cols>
  <sheetData>
    <row r="1" spans="1:10" x14ac:dyDescent="0.3">
      <c r="A1" s="160" t="s">
        <v>0</v>
      </c>
      <c r="B1" s="160"/>
      <c r="C1" s="160"/>
      <c r="D1" s="160"/>
      <c r="E1" s="160"/>
      <c r="F1" s="160"/>
      <c r="G1" s="160"/>
      <c r="H1" s="160"/>
      <c r="J1" s="130" t="s">
        <v>183</v>
      </c>
    </row>
    <row r="2" spans="1:10" x14ac:dyDescent="0.3">
      <c r="A2" s="160" t="s">
        <v>1</v>
      </c>
      <c r="B2" s="160"/>
      <c r="C2" s="160"/>
      <c r="D2" s="160"/>
      <c r="E2" s="160"/>
      <c r="F2" s="160"/>
      <c r="G2" s="160"/>
      <c r="H2" s="160"/>
    </row>
    <row r="3" spans="1:10" x14ac:dyDescent="0.3">
      <c r="A3" s="160" t="s">
        <v>225</v>
      </c>
      <c r="B3" s="160"/>
      <c r="C3" s="160"/>
      <c r="D3" s="160"/>
      <c r="E3" s="160"/>
      <c r="F3" s="160"/>
      <c r="G3" s="160"/>
      <c r="H3" s="160"/>
    </row>
    <row r="5" spans="1:10" ht="40.200000000000003" x14ac:dyDescent="0.3">
      <c r="A5" s="112" t="s">
        <v>152</v>
      </c>
      <c r="B5" s="112" t="s">
        <v>153</v>
      </c>
      <c r="C5" s="112" t="s">
        <v>154</v>
      </c>
      <c r="D5" s="112" t="s">
        <v>155</v>
      </c>
      <c r="E5" s="112" t="s">
        <v>9</v>
      </c>
      <c r="F5" s="112" t="s">
        <v>156</v>
      </c>
      <c r="G5" s="136" t="s">
        <v>226</v>
      </c>
      <c r="H5" s="136" t="s">
        <v>209</v>
      </c>
    </row>
    <row r="6" spans="1:10" x14ac:dyDescent="0.3">
      <c r="A6" s="137" t="s">
        <v>210</v>
      </c>
      <c r="B6" s="137" t="s">
        <v>15</v>
      </c>
      <c r="C6" s="137" t="s">
        <v>192</v>
      </c>
      <c r="D6" s="137" t="s">
        <v>24</v>
      </c>
      <c r="E6" s="138">
        <v>15284</v>
      </c>
      <c r="F6" s="138">
        <v>45137</v>
      </c>
      <c r="G6" s="139">
        <v>1.8216682034835487E-2</v>
      </c>
      <c r="H6" s="139">
        <v>5.8395048478691453E-3</v>
      </c>
    </row>
    <row r="7" spans="1:10" x14ac:dyDescent="0.3">
      <c r="A7" s="137" t="s">
        <v>210</v>
      </c>
      <c r="B7" s="137" t="s">
        <v>15</v>
      </c>
      <c r="C7" s="137" t="s">
        <v>192</v>
      </c>
      <c r="D7" s="137" t="s">
        <v>199</v>
      </c>
      <c r="E7" s="138">
        <v>451</v>
      </c>
      <c r="F7" s="138">
        <v>1584</v>
      </c>
      <c r="G7" s="139">
        <v>6.3928095228259327E-4</v>
      </c>
      <c r="H7" s="139">
        <v>2.0492668274419494E-4</v>
      </c>
    </row>
    <row r="8" spans="1:10" x14ac:dyDescent="0.3">
      <c r="A8" s="137" t="s">
        <v>210</v>
      </c>
      <c r="B8" s="137" t="s">
        <v>15</v>
      </c>
      <c r="C8" s="137" t="s">
        <v>192</v>
      </c>
      <c r="D8" s="137" t="s">
        <v>31</v>
      </c>
      <c r="E8" s="138">
        <v>641</v>
      </c>
      <c r="F8" s="138">
        <v>2255</v>
      </c>
      <c r="G8" s="139">
        <v>9.1008746679119182E-4</v>
      </c>
      <c r="H8" s="139">
        <v>2.9173590251777752E-4</v>
      </c>
    </row>
    <row r="9" spans="1:10" x14ac:dyDescent="0.3">
      <c r="A9" s="137" t="s">
        <v>210</v>
      </c>
      <c r="B9" s="137" t="s">
        <v>15</v>
      </c>
      <c r="C9" s="137" t="s">
        <v>192</v>
      </c>
      <c r="D9" s="137" t="s">
        <v>30</v>
      </c>
      <c r="E9" s="138">
        <v>151</v>
      </c>
      <c r="F9" s="138">
        <v>453</v>
      </c>
      <c r="G9" s="139">
        <v>1.8282466627778709E-4</v>
      </c>
      <c r="H9" s="139">
        <v>5.8605926315101202E-5</v>
      </c>
    </row>
    <row r="10" spans="1:10" x14ac:dyDescent="0.3">
      <c r="A10" s="137" t="s">
        <v>210</v>
      </c>
      <c r="B10" s="137" t="s">
        <v>15</v>
      </c>
      <c r="C10" s="137" t="s">
        <v>192</v>
      </c>
      <c r="D10" s="137" t="s">
        <v>198</v>
      </c>
      <c r="E10" s="138">
        <v>8981</v>
      </c>
      <c r="F10" s="138">
        <v>26067</v>
      </c>
      <c r="G10" s="139">
        <v>1.0520288246938358E-2</v>
      </c>
      <c r="H10" s="139">
        <v>3.3723635347808899E-3</v>
      </c>
    </row>
    <row r="11" spans="1:10" x14ac:dyDescent="0.3">
      <c r="A11" s="137" t="s">
        <v>210</v>
      </c>
      <c r="B11" s="137" t="s">
        <v>15</v>
      </c>
      <c r="C11" s="137" t="s">
        <v>192</v>
      </c>
      <c r="D11" s="137" t="s">
        <v>196</v>
      </c>
      <c r="E11" s="138">
        <v>838</v>
      </c>
      <c r="F11" s="138">
        <v>2506</v>
      </c>
      <c r="G11" s="139">
        <v>1.0113876681945573E-3</v>
      </c>
      <c r="H11" s="139">
        <v>3.2420850186676292E-4</v>
      </c>
    </row>
    <row r="12" spans="1:10" x14ac:dyDescent="0.3">
      <c r="A12" s="137" t="s">
        <v>210</v>
      </c>
      <c r="B12" s="137" t="s">
        <v>15</v>
      </c>
      <c r="C12" s="137" t="s">
        <v>192</v>
      </c>
      <c r="D12" s="137" t="s">
        <v>195</v>
      </c>
      <c r="E12" s="138">
        <v>771</v>
      </c>
      <c r="F12" s="138">
        <v>2279</v>
      </c>
      <c r="G12" s="139">
        <v>9.1977354182577655E-4</v>
      </c>
      <c r="H12" s="139">
        <v>2.9484085225632594E-4</v>
      </c>
    </row>
    <row r="13" spans="1:10" x14ac:dyDescent="0.3">
      <c r="A13" s="137" t="s">
        <v>210</v>
      </c>
      <c r="B13" s="137" t="s">
        <v>15</v>
      </c>
      <c r="C13" s="137" t="s">
        <v>192</v>
      </c>
      <c r="D13" s="137" t="s">
        <v>194</v>
      </c>
      <c r="E13" s="138">
        <v>298</v>
      </c>
      <c r="F13" s="138">
        <v>701</v>
      </c>
      <c r="G13" s="139">
        <v>2.8291410830182947E-4</v>
      </c>
      <c r="H13" s="139">
        <v>9.0690406946768086E-5</v>
      </c>
    </row>
    <row r="14" spans="1:10" x14ac:dyDescent="0.3">
      <c r="A14" s="137" t="s">
        <v>210</v>
      </c>
      <c r="B14" s="137" t="s">
        <v>15</v>
      </c>
      <c r="C14" s="137" t="s">
        <v>192</v>
      </c>
      <c r="D14" s="137" t="s">
        <v>193</v>
      </c>
      <c r="E14" s="138">
        <v>5692</v>
      </c>
      <c r="F14" s="138">
        <v>16867</v>
      </c>
      <c r="G14" s="139">
        <v>6.8072928170142049E-3</v>
      </c>
      <c r="H14" s="139">
        <v>2.1821328016706667E-3</v>
      </c>
    </row>
    <row r="15" spans="1:10" x14ac:dyDescent="0.3">
      <c r="A15" s="137" t="s">
        <v>210</v>
      </c>
      <c r="B15" s="137" t="s">
        <v>15</v>
      </c>
      <c r="C15" s="137" t="s">
        <v>203</v>
      </c>
      <c r="D15" s="137" t="s">
        <v>22</v>
      </c>
      <c r="E15" s="138">
        <v>68</v>
      </c>
      <c r="F15" s="138">
        <v>188</v>
      </c>
      <c r="G15" s="139">
        <v>7.5874254437580514E-5</v>
      </c>
      <c r="H15" s="139">
        <v>2.4322106285295864E-5</v>
      </c>
    </row>
    <row r="16" spans="1:10" x14ac:dyDescent="0.3">
      <c r="A16" s="137" t="s">
        <v>210</v>
      </c>
      <c r="B16" s="137" t="s">
        <v>15</v>
      </c>
      <c r="C16" s="137" t="s">
        <v>202</v>
      </c>
      <c r="D16" s="137" t="s">
        <v>22</v>
      </c>
      <c r="E16" s="138">
        <v>2730</v>
      </c>
      <c r="F16" s="138">
        <v>8040</v>
      </c>
      <c r="G16" s="139">
        <v>3.2448351365858899E-3</v>
      </c>
      <c r="H16" s="139">
        <v>1.0401581624137166E-3</v>
      </c>
    </row>
    <row r="17" spans="1:8" x14ac:dyDescent="0.3">
      <c r="A17" s="137" t="s">
        <v>210</v>
      </c>
      <c r="B17" s="137" t="s">
        <v>15</v>
      </c>
      <c r="C17" s="137" t="s">
        <v>202</v>
      </c>
      <c r="D17" s="137" t="s">
        <v>24</v>
      </c>
      <c r="E17" s="138">
        <v>554</v>
      </c>
      <c r="F17" s="138">
        <v>1659</v>
      </c>
      <c r="G17" s="139">
        <v>6.6954993676567054E-4</v>
      </c>
      <c r="H17" s="139">
        <v>2.146296506771587E-4</v>
      </c>
    </row>
    <row r="18" spans="1:8" x14ac:dyDescent="0.3">
      <c r="A18" s="137" t="s">
        <v>210</v>
      </c>
      <c r="B18" s="137" t="s">
        <v>15</v>
      </c>
      <c r="C18" s="137" t="s">
        <v>202</v>
      </c>
      <c r="D18" s="137" t="s">
        <v>198</v>
      </c>
      <c r="E18" s="138">
        <v>89</v>
      </c>
      <c r="F18" s="138">
        <v>267</v>
      </c>
      <c r="G18" s="139">
        <v>1.077575847597553E-4</v>
      </c>
      <c r="H18" s="139">
        <v>3.4542565841351038E-5</v>
      </c>
    </row>
    <row r="19" spans="1:8" x14ac:dyDescent="0.3">
      <c r="A19" s="137" t="s">
        <v>210</v>
      </c>
      <c r="B19" s="137" t="s">
        <v>15</v>
      </c>
      <c r="C19" s="137" t="s">
        <v>202</v>
      </c>
      <c r="D19" s="137" t="s">
        <v>196</v>
      </c>
      <c r="E19" s="138">
        <v>65</v>
      </c>
      <c r="F19" s="138">
        <v>195</v>
      </c>
      <c r="G19" s="139">
        <v>7.8699359656001066E-5</v>
      </c>
      <c r="H19" s="139">
        <v>2.5227716625705816E-5</v>
      </c>
    </row>
    <row r="20" spans="1:8" x14ac:dyDescent="0.3">
      <c r="A20" s="137" t="s">
        <v>210</v>
      </c>
      <c r="B20" s="137" t="s">
        <v>15</v>
      </c>
      <c r="C20" s="137" t="s">
        <v>202</v>
      </c>
      <c r="D20" s="137" t="s">
        <v>193</v>
      </c>
      <c r="E20" s="138">
        <v>154</v>
      </c>
      <c r="F20" s="138">
        <v>412</v>
      </c>
      <c r="G20" s="139">
        <v>1.6627762142703813E-4</v>
      </c>
      <c r="H20" s="139">
        <v>5.3301637178414337E-5</v>
      </c>
    </row>
    <row r="21" spans="1:8" x14ac:dyDescent="0.3">
      <c r="A21" s="137" t="s">
        <v>210</v>
      </c>
      <c r="B21" s="137" t="s">
        <v>15</v>
      </c>
      <c r="C21" s="137" t="s">
        <v>201</v>
      </c>
      <c r="D21" s="137" t="s">
        <v>22</v>
      </c>
      <c r="E21" s="138">
        <v>119</v>
      </c>
      <c r="F21" s="138">
        <v>287</v>
      </c>
      <c r="G21" s="139">
        <v>1.1582931395524259E-4</v>
      </c>
      <c r="H21" s="139">
        <v>3.7130023956808046E-5</v>
      </c>
    </row>
    <row r="22" spans="1:8" x14ac:dyDescent="0.3">
      <c r="A22" s="137" t="s">
        <v>210</v>
      </c>
      <c r="B22" s="137" t="s">
        <v>15</v>
      </c>
      <c r="C22" s="137" t="s">
        <v>201</v>
      </c>
      <c r="D22" s="137" t="s">
        <v>31</v>
      </c>
      <c r="E22" s="138">
        <v>1</v>
      </c>
      <c r="F22" s="138">
        <v>1</v>
      </c>
      <c r="G22" s="139">
        <v>4.035864597743644E-7</v>
      </c>
      <c r="H22" s="139">
        <v>1.2937290577285033E-7</v>
      </c>
    </row>
    <row r="23" spans="1:8" x14ac:dyDescent="0.3">
      <c r="A23" s="137" t="s">
        <v>210</v>
      </c>
      <c r="B23" s="137" t="s">
        <v>15</v>
      </c>
      <c r="C23" s="137" t="s">
        <v>201</v>
      </c>
      <c r="D23" s="137" t="s">
        <v>195</v>
      </c>
      <c r="E23" s="138">
        <v>857</v>
      </c>
      <c r="F23" s="138">
        <v>3285</v>
      </c>
      <c r="G23" s="139">
        <v>1.3257815203587871E-3</v>
      </c>
      <c r="H23" s="139">
        <v>4.2498999546381334E-4</v>
      </c>
    </row>
    <row r="24" spans="1:8" x14ac:dyDescent="0.3">
      <c r="A24" s="137" t="s">
        <v>210</v>
      </c>
      <c r="B24" s="137" t="s">
        <v>15</v>
      </c>
      <c r="C24" s="137" t="s">
        <v>223</v>
      </c>
      <c r="D24" s="137" t="s">
        <v>22</v>
      </c>
      <c r="E24" s="138">
        <v>87256</v>
      </c>
      <c r="F24" s="138">
        <v>259390.81999999762</v>
      </c>
      <c r="G24" s="139">
        <v>0.10468662274176845</v>
      </c>
      <c r="H24" s="139">
        <v>3.3558144114202076E-2</v>
      </c>
    </row>
    <row r="25" spans="1:8" x14ac:dyDescent="0.3">
      <c r="A25" s="137" t="s">
        <v>210</v>
      </c>
      <c r="B25" s="137" t="s">
        <v>15</v>
      </c>
      <c r="C25" s="137" t="s">
        <v>223</v>
      </c>
      <c r="D25" s="137" t="s">
        <v>24</v>
      </c>
      <c r="E25" s="138">
        <v>1936</v>
      </c>
      <c r="F25" s="138">
        <v>5826</v>
      </c>
      <c r="G25" s="139">
        <v>2.3512947146454473E-3</v>
      </c>
      <c r="H25" s="139">
        <v>7.5372654903262603E-4</v>
      </c>
    </row>
    <row r="26" spans="1:8" x14ac:dyDescent="0.3">
      <c r="A26" s="137" t="s">
        <v>210</v>
      </c>
      <c r="B26" s="137" t="s">
        <v>15</v>
      </c>
      <c r="C26" s="137" t="s">
        <v>223</v>
      </c>
      <c r="D26" s="137" t="s">
        <v>199</v>
      </c>
      <c r="E26" s="138">
        <v>27</v>
      </c>
      <c r="F26" s="138">
        <v>81</v>
      </c>
      <c r="G26" s="139">
        <v>3.2690503241723521E-5</v>
      </c>
      <c r="H26" s="139">
        <v>1.0479205367600878E-5</v>
      </c>
    </row>
    <row r="27" spans="1:8" x14ac:dyDescent="0.3">
      <c r="A27" s="137" t="s">
        <v>210</v>
      </c>
      <c r="B27" s="137" t="s">
        <v>15</v>
      </c>
      <c r="C27" s="137" t="s">
        <v>223</v>
      </c>
      <c r="D27" s="137" t="s">
        <v>198</v>
      </c>
      <c r="E27" s="138">
        <v>3901</v>
      </c>
      <c r="F27" s="138">
        <v>11658</v>
      </c>
      <c r="G27" s="139">
        <v>4.7050109480495407E-3</v>
      </c>
      <c r="H27" s="139">
        <v>1.5082293354998892E-3</v>
      </c>
    </row>
    <row r="28" spans="1:8" x14ac:dyDescent="0.3">
      <c r="A28" s="137" t="s">
        <v>210</v>
      </c>
      <c r="B28" s="137" t="s">
        <v>15</v>
      </c>
      <c r="C28" s="137" t="s">
        <v>223</v>
      </c>
      <c r="D28" s="137" t="s">
        <v>197</v>
      </c>
      <c r="E28" s="138">
        <v>2</v>
      </c>
      <c r="F28" s="138">
        <v>6</v>
      </c>
      <c r="G28" s="139">
        <v>2.4215187586461867E-6</v>
      </c>
      <c r="H28" s="139">
        <v>7.76237434637102E-7</v>
      </c>
    </row>
    <row r="29" spans="1:8" x14ac:dyDescent="0.3">
      <c r="A29" s="137" t="s">
        <v>210</v>
      </c>
      <c r="B29" s="137" t="s">
        <v>15</v>
      </c>
      <c r="C29" s="137" t="s">
        <v>223</v>
      </c>
      <c r="D29" s="137" t="s">
        <v>195</v>
      </c>
      <c r="E29" s="138">
        <v>1739</v>
      </c>
      <c r="F29" s="138">
        <v>4636</v>
      </c>
      <c r="G29" s="139">
        <v>1.8710268275139534E-3</v>
      </c>
      <c r="H29" s="139">
        <v>5.9977279116293415E-4</v>
      </c>
    </row>
    <row r="30" spans="1:8" x14ac:dyDescent="0.3">
      <c r="A30" s="137" t="s">
        <v>210</v>
      </c>
      <c r="B30" s="137" t="s">
        <v>15</v>
      </c>
      <c r="C30" s="137" t="s">
        <v>224</v>
      </c>
      <c r="D30" s="137" t="s">
        <v>22</v>
      </c>
      <c r="E30" s="138">
        <v>204385</v>
      </c>
      <c r="F30" s="138">
        <v>604889.5</v>
      </c>
      <c r="G30" s="139">
        <v>0.24412521185968541</v>
      </c>
      <c r="H30" s="139">
        <v>7.8256312286486551E-2</v>
      </c>
    </row>
    <row r="31" spans="1:8" x14ac:dyDescent="0.3">
      <c r="A31" s="137" t="s">
        <v>210</v>
      </c>
      <c r="B31" s="137" t="s">
        <v>15</v>
      </c>
      <c r="C31" s="137" t="s">
        <v>224</v>
      </c>
      <c r="D31" s="137" t="s">
        <v>24</v>
      </c>
      <c r="E31" s="138">
        <v>13</v>
      </c>
      <c r="F31" s="138">
        <v>39</v>
      </c>
      <c r="G31" s="139">
        <v>1.5739871931200211E-5</v>
      </c>
      <c r="H31" s="139">
        <v>5.0455433251411629E-6</v>
      </c>
    </row>
    <row r="32" spans="1:8" x14ac:dyDescent="0.3">
      <c r="A32" s="137" t="s">
        <v>210</v>
      </c>
      <c r="B32" s="137" t="s">
        <v>15</v>
      </c>
      <c r="C32" s="137" t="s">
        <v>224</v>
      </c>
      <c r="D32" s="137" t="s">
        <v>199</v>
      </c>
      <c r="E32" s="138">
        <v>5</v>
      </c>
      <c r="F32" s="138">
        <v>18</v>
      </c>
      <c r="G32" s="139">
        <v>7.2645562759385597E-6</v>
      </c>
      <c r="H32" s="139">
        <v>2.3287123039113059E-6</v>
      </c>
    </row>
    <row r="33" spans="1:8" x14ac:dyDescent="0.3">
      <c r="A33" s="137" t="s">
        <v>210</v>
      </c>
      <c r="B33" s="137" t="s">
        <v>15</v>
      </c>
      <c r="C33" s="137" t="s">
        <v>224</v>
      </c>
      <c r="D33" s="137" t="s">
        <v>30</v>
      </c>
      <c r="E33" s="138">
        <v>34</v>
      </c>
      <c r="F33" s="138">
        <v>102</v>
      </c>
      <c r="G33" s="139">
        <v>4.1165818896985171E-5</v>
      </c>
      <c r="H33" s="139">
        <v>1.3196036388830734E-5</v>
      </c>
    </row>
    <row r="34" spans="1:8" x14ac:dyDescent="0.3">
      <c r="A34" s="137" t="s">
        <v>210</v>
      </c>
      <c r="B34" s="137" t="s">
        <v>15</v>
      </c>
      <c r="C34" s="137" t="s">
        <v>224</v>
      </c>
      <c r="D34" s="137" t="s">
        <v>198</v>
      </c>
      <c r="E34" s="138">
        <v>55</v>
      </c>
      <c r="F34" s="138">
        <v>159</v>
      </c>
      <c r="G34" s="139">
        <v>6.4170247104123937E-5</v>
      </c>
      <c r="H34" s="139">
        <v>2.0570292017883203E-5</v>
      </c>
    </row>
    <row r="35" spans="1:8" x14ac:dyDescent="0.3">
      <c r="A35" s="137" t="s">
        <v>210</v>
      </c>
      <c r="B35" s="137" t="s">
        <v>15</v>
      </c>
      <c r="C35" s="137" t="s">
        <v>224</v>
      </c>
      <c r="D35" s="137" t="s">
        <v>196</v>
      </c>
      <c r="E35" s="138">
        <v>36</v>
      </c>
      <c r="F35" s="138">
        <v>108</v>
      </c>
      <c r="G35" s="139">
        <v>4.3587337655631355E-5</v>
      </c>
      <c r="H35" s="139">
        <v>1.3972273823467836E-5</v>
      </c>
    </row>
    <row r="36" spans="1:8" x14ac:dyDescent="0.3">
      <c r="A36" s="137" t="s">
        <v>210</v>
      </c>
      <c r="B36" s="137" t="s">
        <v>15</v>
      </c>
      <c r="C36" s="137" t="s">
        <v>224</v>
      </c>
      <c r="D36" s="137" t="s">
        <v>195</v>
      </c>
      <c r="E36" s="138">
        <v>498639</v>
      </c>
      <c r="F36" s="138">
        <v>1478279.5</v>
      </c>
      <c r="G36" s="139">
        <v>0.59661358996201752</v>
      </c>
      <c r="H36" s="139">
        <v>0.1912493144594363</v>
      </c>
    </row>
    <row r="37" spans="1:8" x14ac:dyDescent="0.3">
      <c r="A37" s="137" t="s">
        <v>210</v>
      </c>
      <c r="B37" s="137" t="s">
        <v>15</v>
      </c>
      <c r="C37" s="137" t="s">
        <v>224</v>
      </c>
      <c r="D37" s="137" t="s">
        <v>193</v>
      </c>
      <c r="E37" s="138">
        <v>136</v>
      </c>
      <c r="F37" s="138">
        <v>408</v>
      </c>
      <c r="G37" s="139">
        <v>1.6466327558794068E-4</v>
      </c>
      <c r="H37" s="139">
        <v>5.2784145555322937E-5</v>
      </c>
    </row>
    <row r="38" spans="1:8" x14ac:dyDescent="0.3">
      <c r="A38" s="137" t="s">
        <v>210</v>
      </c>
      <c r="B38" s="137" t="s">
        <v>20</v>
      </c>
      <c r="C38" s="137" t="s">
        <v>191</v>
      </c>
      <c r="D38" s="137" t="s">
        <v>191</v>
      </c>
      <c r="E38" s="138">
        <v>835908</v>
      </c>
      <c r="F38" s="138">
        <v>2477783.8199999975</v>
      </c>
      <c r="G38" s="139">
        <v>1</v>
      </c>
      <c r="H38" s="139">
        <v>0.32055809267035285</v>
      </c>
    </row>
    <row r="39" spans="1:8" x14ac:dyDescent="0.3">
      <c r="A39" s="137" t="s">
        <v>210</v>
      </c>
      <c r="B39" s="137" t="s">
        <v>21</v>
      </c>
      <c r="C39" s="137" t="s">
        <v>192</v>
      </c>
      <c r="D39" s="137" t="s">
        <v>22</v>
      </c>
      <c r="E39" s="138">
        <v>1848450</v>
      </c>
      <c r="F39" s="138">
        <v>5251809.9000001904</v>
      </c>
      <c r="G39" s="139"/>
      <c r="H39" s="139">
        <v>0.67944190732964715</v>
      </c>
    </row>
    <row r="40" spans="1:8" x14ac:dyDescent="0.3">
      <c r="A40" s="137" t="s">
        <v>210</v>
      </c>
      <c r="B40" s="137" t="s">
        <v>23</v>
      </c>
      <c r="C40" s="137" t="s">
        <v>191</v>
      </c>
      <c r="D40" s="137" t="s">
        <v>191</v>
      </c>
      <c r="E40" s="138">
        <v>2684358</v>
      </c>
      <c r="F40" s="138">
        <v>7729593.7200001879</v>
      </c>
      <c r="G40" s="139"/>
      <c r="H40" s="139">
        <v>1</v>
      </c>
    </row>
  </sheetData>
  <mergeCells count="3">
    <mergeCell ref="A1:H1"/>
    <mergeCell ref="A2:H2"/>
    <mergeCell ref="A3:H3"/>
  </mergeCells>
  <hyperlinks>
    <hyperlink ref="J1" location="'Table of Contents'!A1" display="Return to Table of Contents" xr:uid="{FD70AB49-0230-4881-BA2A-228C67F510D8}"/>
  </hyperlinks>
  <pageMargins left="0.75" right="0.75" top="1" bottom="1" header="0.5" footer="0.5"/>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B90"/>
  <sheetViews>
    <sheetView workbookViewId="0">
      <selection activeCell="B1" sqref="B1"/>
    </sheetView>
  </sheetViews>
  <sheetFormatPr defaultColWidth="9.109375" defaultRowHeight="13.2" x14ac:dyDescent="0.25"/>
  <cols>
    <col min="1" max="1" width="118.21875" style="44" customWidth="1"/>
    <col min="2" max="16384" width="9.109375" style="44"/>
  </cols>
  <sheetData>
    <row r="1" spans="1:2" ht="41.4" x14ac:dyDescent="0.3">
      <c r="A1" s="39" t="s">
        <v>242</v>
      </c>
      <c r="B1" s="146" t="s">
        <v>183</v>
      </c>
    </row>
    <row r="3" spans="1:2" x14ac:dyDescent="0.25">
      <c r="A3" s="40" t="s">
        <v>76</v>
      </c>
    </row>
    <row r="4" spans="1:2" x14ac:dyDescent="0.25">
      <c r="A4" s="41"/>
    </row>
    <row r="5" spans="1:2" x14ac:dyDescent="0.25">
      <c r="A5" s="41" t="s">
        <v>108</v>
      </c>
    </row>
    <row r="6" spans="1:2" x14ac:dyDescent="0.25">
      <c r="A6" s="41" t="s">
        <v>243</v>
      </c>
    </row>
    <row r="7" spans="1:2" x14ac:dyDescent="0.25">
      <c r="A7" s="41"/>
    </row>
    <row r="8" spans="1:2" ht="39.6" x14ac:dyDescent="0.25">
      <c r="A8" s="41" t="s">
        <v>77</v>
      </c>
    </row>
    <row r="9" spans="1:2" x14ac:dyDescent="0.25">
      <c r="A9" s="41"/>
    </row>
    <row r="10" spans="1:2" x14ac:dyDescent="0.25">
      <c r="A10" s="40" t="s">
        <v>78</v>
      </c>
    </row>
    <row r="11" spans="1:2" x14ac:dyDescent="0.25">
      <c r="A11" s="41"/>
    </row>
    <row r="12" spans="1:2" ht="26.4" x14ac:dyDescent="0.25">
      <c r="A12" s="41" t="s">
        <v>140</v>
      </c>
    </row>
    <row r="13" spans="1:2" ht="52.8" x14ac:dyDescent="0.25">
      <c r="A13" s="41" t="s">
        <v>141</v>
      </c>
    </row>
    <row r="14" spans="1:2" x14ac:dyDescent="0.25">
      <c r="A14" s="41" t="s">
        <v>142</v>
      </c>
    </row>
    <row r="15" spans="1:2" x14ac:dyDescent="0.25">
      <c r="A15" s="41" t="s">
        <v>143</v>
      </c>
    </row>
    <row r="16" spans="1:2" ht="39.6" x14ac:dyDescent="0.25">
      <c r="A16" s="41" t="s">
        <v>144</v>
      </c>
    </row>
    <row r="17" spans="1:1" ht="52.8" x14ac:dyDescent="0.25">
      <c r="A17" s="41" t="s">
        <v>227</v>
      </c>
    </row>
    <row r="18" spans="1:1" ht="52.8" x14ac:dyDescent="0.25">
      <c r="A18" s="41" t="s">
        <v>145</v>
      </c>
    </row>
    <row r="19" spans="1:1" ht="26.4" x14ac:dyDescent="0.25">
      <c r="A19" s="41" t="s">
        <v>146</v>
      </c>
    </row>
    <row r="20" spans="1:1" ht="26.4" x14ac:dyDescent="0.25">
      <c r="A20" s="41" t="s">
        <v>147</v>
      </c>
    </row>
    <row r="21" spans="1:1" ht="26.4" x14ac:dyDescent="0.25">
      <c r="A21" s="41" t="s">
        <v>148</v>
      </c>
    </row>
    <row r="22" spans="1:1" x14ac:dyDescent="0.25">
      <c r="A22" s="41"/>
    </row>
    <row r="23" spans="1:1" x14ac:dyDescent="0.25">
      <c r="A23" s="145" t="s">
        <v>228</v>
      </c>
    </row>
    <row r="25" spans="1:1" ht="26.4" x14ac:dyDescent="0.25">
      <c r="A25" s="44" t="s">
        <v>229</v>
      </c>
    </row>
    <row r="27" spans="1:1" x14ac:dyDescent="0.25">
      <c r="A27" s="147" t="s">
        <v>79</v>
      </c>
    </row>
    <row r="28" spans="1:1" ht="39.6" x14ac:dyDescent="0.25">
      <c r="A28" s="44" t="s">
        <v>230</v>
      </c>
    </row>
    <row r="30" spans="1:1" x14ac:dyDescent="0.25">
      <c r="A30" s="147" t="s">
        <v>231</v>
      </c>
    </row>
    <row r="31" spans="1:1" ht="39.6" x14ac:dyDescent="0.25">
      <c r="A31" s="44" t="s">
        <v>232</v>
      </c>
    </row>
    <row r="33" spans="1:1" x14ac:dyDescent="0.25">
      <c r="A33" s="145" t="s">
        <v>233</v>
      </c>
    </row>
    <row r="35" spans="1:1" x14ac:dyDescent="0.25">
      <c r="A35" s="41" t="s">
        <v>80</v>
      </c>
    </row>
    <row r="36" spans="1:1" x14ac:dyDescent="0.25">
      <c r="A36" s="41" t="s">
        <v>81</v>
      </c>
    </row>
    <row r="37" spans="1:1" x14ac:dyDescent="0.25">
      <c r="A37" s="41" t="s">
        <v>82</v>
      </c>
    </row>
    <row r="38" spans="1:1" x14ac:dyDescent="0.25">
      <c r="A38" s="41" t="s">
        <v>83</v>
      </c>
    </row>
    <row r="39" spans="1:1" x14ac:dyDescent="0.25">
      <c r="A39" s="41" t="s">
        <v>84</v>
      </c>
    </row>
    <row r="40" spans="1:1" ht="39.6" x14ac:dyDescent="0.25">
      <c r="A40" s="41" t="s">
        <v>85</v>
      </c>
    </row>
    <row r="41" spans="1:1" x14ac:dyDescent="0.25">
      <c r="A41" s="41" t="s">
        <v>86</v>
      </c>
    </row>
    <row r="42" spans="1:1" ht="26.4" x14ac:dyDescent="0.25">
      <c r="A42" s="41" t="s">
        <v>87</v>
      </c>
    </row>
    <row r="43" spans="1:1" ht="26.4" x14ac:dyDescent="0.25">
      <c r="A43" s="41" t="s">
        <v>88</v>
      </c>
    </row>
    <row r="44" spans="1:1" x14ac:dyDescent="0.25">
      <c r="A44" s="41" t="s">
        <v>89</v>
      </c>
    </row>
    <row r="45" spans="1:1" x14ac:dyDescent="0.25">
      <c r="A45" s="41" t="s">
        <v>90</v>
      </c>
    </row>
    <row r="47" spans="1:1" ht="26.4" x14ac:dyDescent="0.25">
      <c r="A47" s="145" t="s">
        <v>234</v>
      </c>
    </row>
    <row r="49" spans="1:1" x14ac:dyDescent="0.25">
      <c r="A49" s="41" t="s">
        <v>91</v>
      </c>
    </row>
    <row r="50" spans="1:1" x14ac:dyDescent="0.25">
      <c r="A50" s="41" t="s">
        <v>93</v>
      </c>
    </row>
    <row r="51" spans="1:1" x14ac:dyDescent="0.25">
      <c r="A51" s="41" t="s">
        <v>94</v>
      </c>
    </row>
    <row r="52" spans="1:1" ht="26.4" x14ac:dyDescent="0.25">
      <c r="A52" s="41" t="s">
        <v>95</v>
      </c>
    </row>
    <row r="53" spans="1:1" x14ac:dyDescent="0.25">
      <c r="A53" s="41" t="s">
        <v>96</v>
      </c>
    </row>
    <row r="54" spans="1:1" x14ac:dyDescent="0.25">
      <c r="A54" s="44" t="s">
        <v>235</v>
      </c>
    </row>
    <row r="56" spans="1:1" ht="92.4" x14ac:dyDescent="0.25">
      <c r="A56" s="145" t="s">
        <v>236</v>
      </c>
    </row>
    <row r="58" spans="1:1" x14ac:dyDescent="0.25">
      <c r="A58" s="145" t="s">
        <v>241</v>
      </c>
    </row>
    <row r="60" spans="1:1" ht="39.6" x14ac:dyDescent="0.25">
      <c r="A60" s="42" t="s">
        <v>237</v>
      </c>
    </row>
    <row r="62" spans="1:1" ht="39.6" x14ac:dyDescent="0.25">
      <c r="A62" s="145" t="s">
        <v>238</v>
      </c>
    </row>
    <row r="64" spans="1:1" x14ac:dyDescent="0.25">
      <c r="A64" s="41" t="s">
        <v>97</v>
      </c>
    </row>
    <row r="65" spans="1:1" x14ac:dyDescent="0.25">
      <c r="A65" s="41" t="s">
        <v>98</v>
      </c>
    </row>
    <row r="66" spans="1:1" x14ac:dyDescent="0.25">
      <c r="A66" s="41"/>
    </row>
    <row r="67" spans="1:1" ht="26.4" x14ac:dyDescent="0.25">
      <c r="A67" s="43" t="s">
        <v>149</v>
      </c>
    </row>
    <row r="68" spans="1:1" x14ac:dyDescent="0.25">
      <c r="A68" s="41"/>
    </row>
    <row r="69" spans="1:1" x14ac:dyDescent="0.25">
      <c r="A69" s="41" t="s">
        <v>82</v>
      </c>
    </row>
    <row r="70" spans="1:1" x14ac:dyDescent="0.25">
      <c r="A70" s="41" t="s">
        <v>83</v>
      </c>
    </row>
    <row r="71" spans="1:1" x14ac:dyDescent="0.25">
      <c r="A71" s="41" t="s">
        <v>99</v>
      </c>
    </row>
    <row r="72" spans="1:1" ht="26.4" x14ac:dyDescent="0.25">
      <c r="A72" s="41" t="s">
        <v>150</v>
      </c>
    </row>
    <row r="73" spans="1:1" x14ac:dyDescent="0.25">
      <c r="A73" s="41" t="s">
        <v>100</v>
      </c>
    </row>
    <row r="74" spans="1:1" ht="26.4" x14ac:dyDescent="0.25">
      <c r="A74" s="41" t="s">
        <v>101</v>
      </c>
    </row>
    <row r="75" spans="1:1" ht="26.4" x14ac:dyDescent="0.25">
      <c r="A75" s="41" t="s">
        <v>102</v>
      </c>
    </row>
    <row r="76" spans="1:1" ht="26.4" x14ac:dyDescent="0.25">
      <c r="A76" s="41" t="s">
        <v>103</v>
      </c>
    </row>
    <row r="77" spans="1:1" x14ac:dyDescent="0.25">
      <c r="A77" s="41" t="s">
        <v>104</v>
      </c>
    </row>
    <row r="78" spans="1:1" x14ac:dyDescent="0.25">
      <c r="A78" s="41" t="s">
        <v>105</v>
      </c>
    </row>
    <row r="80" spans="1:1" ht="26.4" x14ac:dyDescent="0.25">
      <c r="A80" s="145" t="s">
        <v>239</v>
      </c>
    </row>
    <row r="82" spans="1:1" x14ac:dyDescent="0.25">
      <c r="A82" s="41" t="s">
        <v>106</v>
      </c>
    </row>
    <row r="83" spans="1:1" x14ac:dyDescent="0.25">
      <c r="A83" s="41" t="s">
        <v>92</v>
      </c>
    </row>
    <row r="84" spans="1:1" x14ac:dyDescent="0.25">
      <c r="A84" s="41" t="s">
        <v>93</v>
      </c>
    </row>
    <row r="85" spans="1:1" x14ac:dyDescent="0.25">
      <c r="A85" s="41" t="s">
        <v>94</v>
      </c>
    </row>
    <row r="86" spans="1:1" ht="26.4" x14ac:dyDescent="0.25">
      <c r="A86" s="41" t="s">
        <v>107</v>
      </c>
    </row>
    <row r="87" spans="1:1" x14ac:dyDescent="0.25">
      <c r="A87" s="41" t="s">
        <v>96</v>
      </c>
    </row>
    <row r="88" spans="1:1" x14ac:dyDescent="0.25">
      <c r="A88" s="41" t="s">
        <v>235</v>
      </c>
    </row>
    <row r="89" spans="1:1" x14ac:dyDescent="0.25">
      <c r="A89" s="42"/>
    </row>
    <row r="90" spans="1:1" ht="92.4" x14ac:dyDescent="0.25">
      <c r="A90" s="145" t="s">
        <v>240</v>
      </c>
    </row>
  </sheetData>
  <hyperlinks>
    <hyperlink ref="B1" location="'Table of Contents'!A1" display="Return to Table of Contents" xr:uid="{6B4263CC-EF60-452F-8291-E02AE57BA42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37"/>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37</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3401</v>
      </c>
      <c r="F8" s="50">
        <v>10091</v>
      </c>
      <c r="G8" s="51">
        <v>4.8300000000000003E-2</v>
      </c>
      <c r="H8" s="52">
        <v>2E-3</v>
      </c>
    </row>
    <row r="9" spans="1:18" x14ac:dyDescent="0.25">
      <c r="A9" s="48"/>
      <c r="B9" s="49"/>
      <c r="C9" s="49"/>
      <c r="D9" s="49" t="s">
        <v>35</v>
      </c>
      <c r="E9" s="49">
        <v>53</v>
      </c>
      <c r="F9" s="49">
        <v>165</v>
      </c>
      <c r="G9" s="51">
        <v>8.0000000000000004E-4</v>
      </c>
      <c r="H9" s="52">
        <v>0</v>
      </c>
    </row>
    <row r="10" spans="1:18" x14ac:dyDescent="0.25">
      <c r="A10" s="48"/>
      <c r="B10" s="49"/>
      <c r="C10" s="49"/>
      <c r="D10" s="49" t="s">
        <v>31</v>
      </c>
      <c r="E10" s="49">
        <v>369</v>
      </c>
      <c r="F10" s="50">
        <v>1182</v>
      </c>
      <c r="G10" s="51">
        <v>5.7000000000000002E-3</v>
      </c>
      <c r="H10" s="52">
        <v>2.0000000000000001E-4</v>
      </c>
    </row>
    <row r="11" spans="1:18" x14ac:dyDescent="0.25">
      <c r="A11" s="48"/>
      <c r="B11" s="49"/>
      <c r="C11" s="49"/>
      <c r="D11" s="49" t="s">
        <v>30</v>
      </c>
      <c r="E11" s="49">
        <v>860</v>
      </c>
      <c r="F11" s="50">
        <v>2580</v>
      </c>
      <c r="G11" s="51">
        <v>1.23E-2</v>
      </c>
      <c r="H11" s="52">
        <v>5.0000000000000001E-4</v>
      </c>
    </row>
    <row r="12" spans="1:18" x14ac:dyDescent="0.25">
      <c r="A12" s="48"/>
      <c r="B12" s="49"/>
      <c r="C12" s="49"/>
      <c r="D12" s="49" t="s">
        <v>27</v>
      </c>
      <c r="E12" s="50">
        <v>19593</v>
      </c>
      <c r="F12" s="50">
        <v>58111</v>
      </c>
      <c r="G12" s="51">
        <v>0.27800000000000002</v>
      </c>
      <c r="H12" s="52">
        <v>1.14E-2</v>
      </c>
    </row>
    <row r="13" spans="1:18" x14ac:dyDescent="0.25">
      <c r="A13" s="48"/>
      <c r="B13" s="49"/>
      <c r="C13" s="49"/>
      <c r="D13" s="49" t="s">
        <v>17</v>
      </c>
      <c r="E13" s="49">
        <v>593</v>
      </c>
      <c r="F13" s="50">
        <v>1703</v>
      </c>
      <c r="G13" s="51">
        <v>8.0999999999999996E-3</v>
      </c>
      <c r="H13" s="52">
        <v>2.9999999999999997E-4</v>
      </c>
    </row>
    <row r="14" spans="1:18" x14ac:dyDescent="0.25">
      <c r="A14" s="48"/>
      <c r="B14" s="49"/>
      <c r="C14" s="49"/>
      <c r="D14" s="49" t="s">
        <v>28</v>
      </c>
      <c r="E14" s="50">
        <v>3220</v>
      </c>
      <c r="F14" s="50">
        <v>9884</v>
      </c>
      <c r="G14" s="51">
        <v>4.7300000000000002E-2</v>
      </c>
      <c r="H14" s="52">
        <v>1.9E-3</v>
      </c>
    </row>
    <row r="15" spans="1:18" x14ac:dyDescent="0.25">
      <c r="A15" s="48"/>
      <c r="B15" s="49"/>
      <c r="C15" s="49"/>
      <c r="D15" s="49" t="s">
        <v>29</v>
      </c>
      <c r="E15" s="50">
        <v>2059</v>
      </c>
      <c r="F15" s="50">
        <v>5844</v>
      </c>
      <c r="G15" s="51">
        <v>2.8000000000000001E-2</v>
      </c>
      <c r="H15" s="52">
        <v>1.1000000000000001E-3</v>
      </c>
    </row>
    <row r="16" spans="1:18" x14ac:dyDescent="0.25">
      <c r="A16" s="48"/>
      <c r="B16" s="49"/>
      <c r="C16" s="49" t="s">
        <v>18</v>
      </c>
      <c r="D16" s="49" t="s">
        <v>22</v>
      </c>
      <c r="E16" s="50">
        <v>5792</v>
      </c>
      <c r="F16" s="50">
        <v>16499</v>
      </c>
      <c r="G16" s="51">
        <v>7.9000000000000001E-2</v>
      </c>
      <c r="H16" s="52">
        <v>3.2000000000000002E-3</v>
      </c>
    </row>
    <row r="17" spans="1:8" x14ac:dyDescent="0.25">
      <c r="A17" s="48"/>
      <c r="B17" s="49"/>
      <c r="C17" s="49"/>
      <c r="D17" s="49" t="s">
        <v>24</v>
      </c>
      <c r="E17" s="49">
        <v>45</v>
      </c>
      <c r="F17" s="49">
        <v>135</v>
      </c>
      <c r="G17" s="51">
        <v>5.9999999999999995E-4</v>
      </c>
      <c r="H17" s="52">
        <v>0</v>
      </c>
    </row>
    <row r="18" spans="1:8" x14ac:dyDescent="0.25">
      <c r="A18" s="48"/>
      <c r="B18" s="49"/>
      <c r="C18" s="49"/>
      <c r="D18" s="49" t="s">
        <v>27</v>
      </c>
      <c r="E18" s="49">
        <v>83</v>
      </c>
      <c r="F18" s="49">
        <v>249</v>
      </c>
      <c r="G18" s="51">
        <v>1.1999999999999999E-3</v>
      </c>
      <c r="H18" s="52">
        <v>0</v>
      </c>
    </row>
    <row r="19" spans="1:8" x14ac:dyDescent="0.25">
      <c r="A19" s="48"/>
      <c r="B19" s="49"/>
      <c r="C19" s="49"/>
      <c r="D19" s="49" t="s">
        <v>19</v>
      </c>
      <c r="E19" s="50">
        <v>26202</v>
      </c>
      <c r="F19" s="50">
        <v>76395</v>
      </c>
      <c r="G19" s="51">
        <v>0.36599999999999999</v>
      </c>
      <c r="H19" s="52">
        <v>1.4999999999999999E-2</v>
      </c>
    </row>
    <row r="20" spans="1:8" x14ac:dyDescent="0.25">
      <c r="A20" s="48"/>
      <c r="B20" s="49"/>
      <c r="C20" s="49" t="s">
        <v>32</v>
      </c>
      <c r="D20" s="49" t="s">
        <v>22</v>
      </c>
      <c r="E20" s="49">
        <v>103</v>
      </c>
      <c r="F20" s="49">
        <v>309</v>
      </c>
      <c r="G20" s="51">
        <v>1.5E-3</v>
      </c>
      <c r="H20" s="52">
        <v>1E-4</v>
      </c>
    </row>
    <row r="21" spans="1:8" x14ac:dyDescent="0.25">
      <c r="A21" s="48"/>
      <c r="B21" s="49"/>
      <c r="C21" s="49"/>
      <c r="D21" s="49" t="s">
        <v>24</v>
      </c>
      <c r="E21" s="49">
        <v>13</v>
      </c>
      <c r="F21" s="49">
        <v>39</v>
      </c>
      <c r="G21" s="51">
        <v>2.0000000000000001E-4</v>
      </c>
      <c r="H21" s="52">
        <v>0</v>
      </c>
    </row>
    <row r="22" spans="1:8" x14ac:dyDescent="0.25">
      <c r="A22" s="48"/>
      <c r="B22" s="49"/>
      <c r="C22" s="49"/>
      <c r="D22" s="49" t="s">
        <v>19</v>
      </c>
      <c r="E22" s="49">
        <v>316</v>
      </c>
      <c r="F22" s="49">
        <v>967</v>
      </c>
      <c r="G22" s="51">
        <v>4.5999999999999999E-3</v>
      </c>
      <c r="H22" s="52">
        <v>2.0000000000000001E-4</v>
      </c>
    </row>
    <row r="23" spans="1:8" x14ac:dyDescent="0.25">
      <c r="A23" s="48"/>
      <c r="B23" s="49"/>
      <c r="C23" s="49" t="s">
        <v>25</v>
      </c>
      <c r="D23" s="49" t="s">
        <v>22</v>
      </c>
      <c r="E23" s="50">
        <v>2034</v>
      </c>
      <c r="F23" s="50">
        <v>6616</v>
      </c>
      <c r="G23" s="51">
        <v>3.1699999999999999E-2</v>
      </c>
      <c r="H23" s="52">
        <v>1.2999999999999999E-3</v>
      </c>
    </row>
    <row r="24" spans="1:8" x14ac:dyDescent="0.25">
      <c r="A24" s="48"/>
      <c r="B24" s="49"/>
      <c r="C24" s="49"/>
      <c r="D24" s="49" t="s">
        <v>24</v>
      </c>
      <c r="E24" s="49">
        <v>250</v>
      </c>
      <c r="F24" s="49">
        <v>780</v>
      </c>
      <c r="G24" s="51">
        <v>3.7000000000000002E-3</v>
      </c>
      <c r="H24" s="52">
        <v>2.0000000000000001E-4</v>
      </c>
    </row>
    <row r="25" spans="1:8" x14ac:dyDescent="0.25">
      <c r="A25" s="48"/>
      <c r="B25" s="49"/>
      <c r="C25" s="49"/>
      <c r="D25" s="49" t="s">
        <v>35</v>
      </c>
      <c r="E25" s="49">
        <v>2</v>
      </c>
      <c r="F25" s="49">
        <v>6</v>
      </c>
      <c r="G25" s="51">
        <v>0</v>
      </c>
      <c r="H25" s="52">
        <v>0</v>
      </c>
    </row>
    <row r="26" spans="1:8" x14ac:dyDescent="0.25">
      <c r="A26" s="48"/>
      <c r="B26" s="49"/>
      <c r="C26" s="49"/>
      <c r="D26" s="49" t="s">
        <v>27</v>
      </c>
      <c r="E26" s="50">
        <v>1264</v>
      </c>
      <c r="F26" s="50">
        <v>3801</v>
      </c>
      <c r="G26" s="51">
        <v>1.8200000000000001E-2</v>
      </c>
      <c r="H26" s="52">
        <v>6.9999999999999999E-4</v>
      </c>
    </row>
    <row r="27" spans="1:8" x14ac:dyDescent="0.25">
      <c r="A27" s="48"/>
      <c r="B27" s="49"/>
      <c r="C27" s="49"/>
      <c r="D27" s="49" t="s">
        <v>28</v>
      </c>
      <c r="E27" s="49">
        <v>512</v>
      </c>
      <c r="F27" s="50">
        <v>1556</v>
      </c>
      <c r="G27" s="51">
        <v>7.4000000000000003E-3</v>
      </c>
      <c r="H27" s="52">
        <v>2.9999999999999997E-4</v>
      </c>
    </row>
    <row r="28" spans="1:8" x14ac:dyDescent="0.25">
      <c r="A28" s="48"/>
      <c r="B28" s="49"/>
      <c r="C28" s="49"/>
      <c r="D28" s="49" t="s">
        <v>29</v>
      </c>
      <c r="E28" s="49">
        <v>301</v>
      </c>
      <c r="F28" s="49">
        <v>922</v>
      </c>
      <c r="G28" s="51">
        <v>4.4000000000000003E-3</v>
      </c>
      <c r="H28" s="52">
        <v>2.0000000000000001E-4</v>
      </c>
    </row>
    <row r="29" spans="1:8" x14ac:dyDescent="0.25">
      <c r="A29" s="48"/>
      <c r="B29" s="49"/>
      <c r="C29" s="49" t="s">
        <v>26</v>
      </c>
      <c r="D29" s="49" t="s">
        <v>22</v>
      </c>
      <c r="E29" s="49">
        <v>426</v>
      </c>
      <c r="F29" s="50">
        <v>1278</v>
      </c>
      <c r="G29" s="51">
        <v>6.1000000000000004E-3</v>
      </c>
      <c r="H29" s="52">
        <v>2.9999999999999997E-4</v>
      </c>
    </row>
    <row r="30" spans="1:8" x14ac:dyDescent="0.25">
      <c r="A30" s="48"/>
      <c r="B30" s="49"/>
      <c r="C30" s="49"/>
      <c r="D30" s="49" t="s">
        <v>27</v>
      </c>
      <c r="E30" s="49">
        <v>69</v>
      </c>
      <c r="F30" s="49">
        <v>207</v>
      </c>
      <c r="G30" s="51">
        <v>1E-3</v>
      </c>
      <c r="H30" s="52">
        <v>0</v>
      </c>
    </row>
    <row r="31" spans="1:8" x14ac:dyDescent="0.25">
      <c r="A31" s="48"/>
      <c r="B31" s="49"/>
      <c r="C31" s="49"/>
      <c r="D31" s="49" t="s">
        <v>28</v>
      </c>
      <c r="E31" s="49">
        <v>2</v>
      </c>
      <c r="F31" s="49">
        <v>8</v>
      </c>
      <c r="G31" s="51">
        <v>0</v>
      </c>
      <c r="H31" s="52">
        <v>0</v>
      </c>
    </row>
    <row r="32" spans="1:8" x14ac:dyDescent="0.25">
      <c r="A32" s="48"/>
      <c r="B32" s="49"/>
      <c r="C32" s="49"/>
      <c r="D32" s="49" t="s">
        <v>19</v>
      </c>
      <c r="E32" s="50">
        <v>3252</v>
      </c>
      <c r="F32" s="50">
        <v>9648</v>
      </c>
      <c r="G32" s="51">
        <v>4.6199999999999998E-2</v>
      </c>
      <c r="H32" s="52">
        <v>1.9E-3</v>
      </c>
    </row>
    <row r="33" spans="1:8" x14ac:dyDescent="0.25">
      <c r="A33" s="48"/>
      <c r="B33" s="49" t="s">
        <v>20</v>
      </c>
      <c r="C33" s="49"/>
      <c r="D33" s="49"/>
      <c r="E33" s="50">
        <v>70814</v>
      </c>
      <c r="F33" s="50">
        <v>208975</v>
      </c>
      <c r="G33" s="53">
        <v>1</v>
      </c>
      <c r="H33" s="52">
        <v>4.1000000000000002E-2</v>
      </c>
    </row>
    <row r="34" spans="1:8" x14ac:dyDescent="0.25">
      <c r="A34" s="48"/>
      <c r="B34" s="49" t="s">
        <v>21</v>
      </c>
      <c r="C34" s="49" t="s">
        <v>16</v>
      </c>
      <c r="D34" s="49" t="s">
        <v>22</v>
      </c>
      <c r="E34" s="50">
        <v>1692016</v>
      </c>
      <c r="F34" s="50">
        <v>4886680</v>
      </c>
      <c r="G34" s="49"/>
      <c r="H34" s="52">
        <v>0.95899999999999996</v>
      </c>
    </row>
    <row r="35" spans="1:8" ht="13.8" thickBot="1" x14ac:dyDescent="0.3">
      <c r="A35" s="54"/>
      <c r="B35" s="55" t="s">
        <v>23</v>
      </c>
      <c r="C35" s="55"/>
      <c r="D35" s="55"/>
      <c r="E35" s="56">
        <v>1762830</v>
      </c>
      <c r="F35" s="56">
        <v>5095655</v>
      </c>
      <c r="G35" s="55"/>
      <c r="H35" s="57">
        <v>1</v>
      </c>
    </row>
    <row r="37" spans="1:8" x14ac:dyDescent="0.25">
      <c r="A37" s="58" t="s">
        <v>33</v>
      </c>
    </row>
  </sheetData>
  <mergeCells count="1">
    <mergeCell ref="E5:E7"/>
  </mergeCells>
  <hyperlinks>
    <hyperlink ref="R1" location="'Table of Contents'!A1" display="Return to Table of Contents" xr:uid="{EC38AAD1-AD7C-457E-89E6-60FFF9AF12E6}"/>
  </hyperlinks>
  <pageMargins left="0.75" right="0.75" top="1" bottom="1" header="0.5" footer="0.5"/>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38"/>
  <sheetViews>
    <sheetView showGridLines="0" workbookViewId="0"/>
  </sheetViews>
  <sheetFormatPr defaultColWidth="9.109375" defaultRowHeight="13.2" x14ac:dyDescent="0.25"/>
  <cols>
    <col min="1" max="1" width="18.5546875" style="6" bestFit="1" customWidth="1"/>
    <col min="2" max="2" width="12.5546875" style="6" bestFit="1" customWidth="1"/>
    <col min="3" max="4" width="19.6640625" style="6" bestFit="1" customWidth="1"/>
    <col min="5" max="5" width="10.6640625" style="6" bestFit="1" customWidth="1"/>
    <col min="6" max="6" width="11.109375" style="6" bestFit="1" customWidth="1"/>
    <col min="7" max="8" width="7.21875" style="6" bestFit="1" customWidth="1"/>
    <col min="9" max="16384" width="9.109375" style="6"/>
  </cols>
  <sheetData>
    <row r="1" spans="1:18" ht="13.8" x14ac:dyDescent="0.3">
      <c r="A1" s="45" t="s">
        <v>0</v>
      </c>
      <c r="B1" s="5"/>
      <c r="C1" s="5"/>
      <c r="D1" s="5"/>
      <c r="E1" s="5"/>
      <c r="F1" s="5"/>
      <c r="G1" s="5"/>
      <c r="H1" s="5"/>
      <c r="R1" s="130" t="s">
        <v>183</v>
      </c>
    </row>
    <row r="2" spans="1:18" x14ac:dyDescent="0.25">
      <c r="A2" s="45" t="s">
        <v>1</v>
      </c>
      <c r="B2" s="5"/>
      <c r="C2" s="5"/>
      <c r="D2" s="5"/>
      <c r="E2" s="5"/>
      <c r="F2" s="5"/>
      <c r="G2" s="5"/>
      <c r="H2" s="5"/>
    </row>
    <row r="3" spans="1:18" x14ac:dyDescent="0.25">
      <c r="A3" s="45" t="s">
        <v>52</v>
      </c>
      <c r="B3" s="5"/>
      <c r="C3" s="5"/>
      <c r="D3" s="5"/>
      <c r="E3" s="5"/>
      <c r="F3" s="5"/>
      <c r="G3" s="5"/>
      <c r="H3" s="5"/>
    </row>
    <row r="4" spans="1:18" ht="13.8" thickBot="1" x14ac:dyDescent="0.3">
      <c r="A4" s="7"/>
    </row>
    <row r="5" spans="1:18" x14ac:dyDescent="0.25">
      <c r="A5" s="20" t="s">
        <v>3</v>
      </c>
      <c r="B5" s="25" t="s">
        <v>5</v>
      </c>
      <c r="C5" s="25" t="s">
        <v>6</v>
      </c>
      <c r="D5" s="25" t="s">
        <v>6</v>
      </c>
      <c r="E5" s="148" t="s">
        <v>9</v>
      </c>
      <c r="F5" s="25" t="s">
        <v>10</v>
      </c>
      <c r="G5" s="25" t="s">
        <v>12</v>
      </c>
      <c r="H5" s="21" t="s">
        <v>12</v>
      </c>
    </row>
    <row r="6" spans="1:18" x14ac:dyDescent="0.25">
      <c r="A6" s="22" t="s">
        <v>4</v>
      </c>
      <c r="B6" s="26" t="s">
        <v>6</v>
      </c>
      <c r="C6" s="26" t="s">
        <v>7</v>
      </c>
      <c r="D6" s="26" t="s">
        <v>8</v>
      </c>
      <c r="E6" s="149"/>
      <c r="F6" s="26" t="s">
        <v>11</v>
      </c>
      <c r="G6" s="26" t="s">
        <v>13</v>
      </c>
      <c r="H6" s="8" t="s">
        <v>14</v>
      </c>
    </row>
    <row r="7" spans="1:18" x14ac:dyDescent="0.25">
      <c r="A7" s="23"/>
      <c r="B7" s="27"/>
      <c r="C7" s="27"/>
      <c r="D7" s="27"/>
      <c r="E7" s="150"/>
      <c r="F7" s="27"/>
      <c r="G7" s="27" t="s">
        <v>11</v>
      </c>
      <c r="H7" s="24" t="s">
        <v>11</v>
      </c>
    </row>
    <row r="8" spans="1:18" x14ac:dyDescent="0.25">
      <c r="A8" s="48" t="s">
        <v>34</v>
      </c>
      <c r="B8" s="49" t="s">
        <v>15</v>
      </c>
      <c r="C8" s="49" t="s">
        <v>16</v>
      </c>
      <c r="D8" s="49" t="s">
        <v>24</v>
      </c>
      <c r="E8" s="50">
        <v>2970</v>
      </c>
      <c r="F8" s="50">
        <v>8829</v>
      </c>
      <c r="G8" s="51">
        <v>3.8699999999999998E-2</v>
      </c>
      <c r="H8" s="52">
        <v>1.8E-3</v>
      </c>
    </row>
    <row r="9" spans="1:18" x14ac:dyDescent="0.25">
      <c r="A9" s="48"/>
      <c r="B9" s="49"/>
      <c r="C9" s="49"/>
      <c r="D9" s="49" t="s">
        <v>35</v>
      </c>
      <c r="E9" s="49">
        <v>33</v>
      </c>
      <c r="F9" s="49">
        <v>102</v>
      </c>
      <c r="G9" s="51">
        <v>4.0000000000000002E-4</v>
      </c>
      <c r="H9" s="52">
        <v>0</v>
      </c>
    </row>
    <row r="10" spans="1:18" x14ac:dyDescent="0.25">
      <c r="A10" s="48"/>
      <c r="B10" s="49"/>
      <c r="C10" s="49"/>
      <c r="D10" s="49" t="s">
        <v>31</v>
      </c>
      <c r="E10" s="49">
        <v>389</v>
      </c>
      <c r="F10" s="50">
        <v>1146</v>
      </c>
      <c r="G10" s="51">
        <v>5.0000000000000001E-3</v>
      </c>
      <c r="H10" s="52">
        <v>2.0000000000000001E-4</v>
      </c>
    </row>
    <row r="11" spans="1:18" x14ac:dyDescent="0.25">
      <c r="A11" s="48"/>
      <c r="B11" s="49"/>
      <c r="C11" s="49"/>
      <c r="D11" s="49" t="s">
        <v>30</v>
      </c>
      <c r="E11" s="49">
        <v>845</v>
      </c>
      <c r="F11" s="50">
        <v>2535</v>
      </c>
      <c r="G11" s="51">
        <v>1.11E-2</v>
      </c>
      <c r="H11" s="52">
        <v>5.0000000000000001E-4</v>
      </c>
    </row>
    <row r="12" spans="1:18" x14ac:dyDescent="0.25">
      <c r="A12" s="48"/>
      <c r="B12" s="49"/>
      <c r="C12" s="49"/>
      <c r="D12" s="49" t="s">
        <v>27</v>
      </c>
      <c r="E12" s="50">
        <v>20010</v>
      </c>
      <c r="F12" s="50">
        <v>59775</v>
      </c>
      <c r="G12" s="51">
        <v>0.26200000000000001</v>
      </c>
      <c r="H12" s="52">
        <v>1.24E-2</v>
      </c>
    </row>
    <row r="13" spans="1:18" x14ac:dyDescent="0.25">
      <c r="A13" s="48"/>
      <c r="B13" s="49"/>
      <c r="C13" s="49"/>
      <c r="D13" s="49" t="s">
        <v>17</v>
      </c>
      <c r="E13" s="50">
        <v>1121</v>
      </c>
      <c r="F13" s="50">
        <v>3363</v>
      </c>
      <c r="G13" s="51">
        <v>1.47E-2</v>
      </c>
      <c r="H13" s="52">
        <v>6.9999999999999999E-4</v>
      </c>
    </row>
    <row r="14" spans="1:18" x14ac:dyDescent="0.25">
      <c r="A14" s="48"/>
      <c r="B14" s="49"/>
      <c r="C14" s="49"/>
      <c r="D14" s="49" t="s">
        <v>28</v>
      </c>
      <c r="E14" s="50">
        <v>4290</v>
      </c>
      <c r="F14" s="50">
        <v>13133</v>
      </c>
      <c r="G14" s="51">
        <v>5.7500000000000002E-2</v>
      </c>
      <c r="H14" s="52">
        <v>2.7000000000000001E-3</v>
      </c>
    </row>
    <row r="15" spans="1:18" x14ac:dyDescent="0.25">
      <c r="A15" s="48"/>
      <c r="B15" s="49"/>
      <c r="C15" s="49"/>
      <c r="D15" s="49" t="s">
        <v>29</v>
      </c>
      <c r="E15" s="50">
        <v>2483</v>
      </c>
      <c r="F15" s="50">
        <v>7074</v>
      </c>
      <c r="G15" s="51">
        <v>3.1E-2</v>
      </c>
      <c r="H15" s="52">
        <v>1.5E-3</v>
      </c>
    </row>
    <row r="16" spans="1:18" x14ac:dyDescent="0.25">
      <c r="A16" s="48"/>
      <c r="B16" s="49"/>
      <c r="C16" s="49" t="s">
        <v>18</v>
      </c>
      <c r="D16" s="49" t="s">
        <v>22</v>
      </c>
      <c r="E16" s="50">
        <v>5521</v>
      </c>
      <c r="F16" s="50">
        <v>15378</v>
      </c>
      <c r="G16" s="51">
        <v>6.7400000000000002E-2</v>
      </c>
      <c r="H16" s="52">
        <v>3.2000000000000002E-3</v>
      </c>
    </row>
    <row r="17" spans="1:8" x14ac:dyDescent="0.25">
      <c r="A17" s="48"/>
      <c r="B17" s="49"/>
      <c r="C17" s="49"/>
      <c r="D17" s="49" t="s">
        <v>24</v>
      </c>
      <c r="E17" s="49">
        <v>46</v>
      </c>
      <c r="F17" s="49">
        <v>102</v>
      </c>
      <c r="G17" s="51">
        <v>4.0000000000000002E-4</v>
      </c>
      <c r="H17" s="52">
        <v>0</v>
      </c>
    </row>
    <row r="18" spans="1:8" x14ac:dyDescent="0.25">
      <c r="A18" s="48"/>
      <c r="B18" s="49"/>
      <c r="C18" s="49"/>
      <c r="D18" s="49" t="s">
        <v>27</v>
      </c>
      <c r="E18" s="49">
        <v>251</v>
      </c>
      <c r="F18" s="49">
        <v>750</v>
      </c>
      <c r="G18" s="51">
        <v>3.3E-3</v>
      </c>
      <c r="H18" s="52">
        <v>2.0000000000000001E-4</v>
      </c>
    </row>
    <row r="19" spans="1:8" x14ac:dyDescent="0.25">
      <c r="A19" s="48"/>
      <c r="B19" s="49"/>
      <c r="C19" s="49"/>
      <c r="D19" s="49" t="s">
        <v>19</v>
      </c>
      <c r="E19" s="50">
        <v>28804</v>
      </c>
      <c r="F19" s="50">
        <v>86126</v>
      </c>
      <c r="G19" s="51">
        <v>0.377</v>
      </c>
      <c r="H19" s="52">
        <v>1.78E-2</v>
      </c>
    </row>
    <row r="20" spans="1:8" x14ac:dyDescent="0.25">
      <c r="A20" s="48"/>
      <c r="B20" s="49"/>
      <c r="C20" s="49" t="s">
        <v>32</v>
      </c>
      <c r="D20" s="49" t="s">
        <v>22</v>
      </c>
      <c r="E20" s="49">
        <v>468</v>
      </c>
      <c r="F20" s="50">
        <v>1404</v>
      </c>
      <c r="G20" s="51">
        <v>6.1000000000000004E-3</v>
      </c>
      <c r="H20" s="52">
        <v>2.9999999999999997E-4</v>
      </c>
    </row>
    <row r="21" spans="1:8" x14ac:dyDescent="0.25">
      <c r="A21" s="48"/>
      <c r="B21" s="49"/>
      <c r="C21" s="49"/>
      <c r="D21" s="49" t="s">
        <v>24</v>
      </c>
      <c r="E21" s="49">
        <v>10</v>
      </c>
      <c r="F21" s="49">
        <v>30</v>
      </c>
      <c r="G21" s="51">
        <v>1E-4</v>
      </c>
      <c r="H21" s="52">
        <v>0</v>
      </c>
    </row>
    <row r="22" spans="1:8" x14ac:dyDescent="0.25">
      <c r="A22" s="48"/>
      <c r="B22" s="49"/>
      <c r="C22" s="49"/>
      <c r="D22" s="49" t="s">
        <v>35</v>
      </c>
      <c r="E22" s="49">
        <v>25</v>
      </c>
      <c r="F22" s="49">
        <v>53</v>
      </c>
      <c r="G22" s="51">
        <v>2.0000000000000001E-4</v>
      </c>
      <c r="H22" s="52">
        <v>0</v>
      </c>
    </row>
    <row r="23" spans="1:8" x14ac:dyDescent="0.25">
      <c r="A23" s="48"/>
      <c r="B23" s="49"/>
      <c r="C23" s="49"/>
      <c r="D23" s="49" t="s">
        <v>19</v>
      </c>
      <c r="E23" s="49">
        <v>189</v>
      </c>
      <c r="F23" s="49">
        <v>613</v>
      </c>
      <c r="G23" s="51">
        <v>2.7000000000000001E-3</v>
      </c>
      <c r="H23" s="52">
        <v>1E-4</v>
      </c>
    </row>
    <row r="24" spans="1:8" x14ac:dyDescent="0.25">
      <c r="A24" s="48"/>
      <c r="B24" s="49"/>
      <c r="C24" s="49"/>
      <c r="D24" s="49" t="s">
        <v>29</v>
      </c>
      <c r="E24" s="49">
        <v>70</v>
      </c>
      <c r="F24" s="49">
        <v>196</v>
      </c>
      <c r="G24" s="51">
        <v>8.9999999999999998E-4</v>
      </c>
      <c r="H24" s="52">
        <v>0</v>
      </c>
    </row>
    <row r="25" spans="1:8" x14ac:dyDescent="0.25">
      <c r="A25" s="48"/>
      <c r="B25" s="49"/>
      <c r="C25" s="49" t="s">
        <v>25</v>
      </c>
      <c r="D25" s="49" t="s">
        <v>22</v>
      </c>
      <c r="E25" s="50">
        <v>3048</v>
      </c>
      <c r="F25" s="50">
        <v>9255</v>
      </c>
      <c r="G25" s="51">
        <v>4.0500000000000001E-2</v>
      </c>
      <c r="H25" s="52">
        <v>1.9E-3</v>
      </c>
    </row>
    <row r="26" spans="1:8" x14ac:dyDescent="0.25">
      <c r="A26" s="48"/>
      <c r="B26" s="49"/>
      <c r="C26" s="49"/>
      <c r="D26" s="49" t="s">
        <v>24</v>
      </c>
      <c r="E26" s="49">
        <v>328</v>
      </c>
      <c r="F26" s="49">
        <v>986</v>
      </c>
      <c r="G26" s="51">
        <v>4.3E-3</v>
      </c>
      <c r="H26" s="52">
        <v>2.0000000000000001E-4</v>
      </c>
    </row>
    <row r="27" spans="1:8" x14ac:dyDescent="0.25">
      <c r="A27" s="48"/>
      <c r="B27" s="49"/>
      <c r="C27" s="49"/>
      <c r="D27" s="49" t="s">
        <v>35</v>
      </c>
      <c r="E27" s="49">
        <v>7</v>
      </c>
      <c r="F27" s="49">
        <v>21</v>
      </c>
      <c r="G27" s="51">
        <v>1E-4</v>
      </c>
      <c r="H27" s="52">
        <v>0</v>
      </c>
    </row>
    <row r="28" spans="1:8" x14ac:dyDescent="0.25">
      <c r="A28" s="48"/>
      <c r="B28" s="49"/>
      <c r="C28" s="49"/>
      <c r="D28" s="49" t="s">
        <v>27</v>
      </c>
      <c r="E28" s="50">
        <v>1646</v>
      </c>
      <c r="F28" s="50">
        <v>4957</v>
      </c>
      <c r="G28" s="51">
        <v>2.1700000000000001E-2</v>
      </c>
      <c r="H28" s="52">
        <v>1E-3</v>
      </c>
    </row>
    <row r="29" spans="1:8" x14ac:dyDescent="0.25">
      <c r="A29" s="48"/>
      <c r="B29" s="49"/>
      <c r="C29" s="49"/>
      <c r="D29" s="49" t="s">
        <v>28</v>
      </c>
      <c r="E29" s="49">
        <v>460</v>
      </c>
      <c r="F29" s="50">
        <v>1386</v>
      </c>
      <c r="G29" s="51">
        <v>6.1000000000000004E-3</v>
      </c>
      <c r="H29" s="52">
        <v>2.9999999999999997E-4</v>
      </c>
    </row>
    <row r="30" spans="1:8" x14ac:dyDescent="0.25">
      <c r="A30" s="48"/>
      <c r="B30" s="49"/>
      <c r="C30" s="49"/>
      <c r="D30" s="49" t="s">
        <v>29</v>
      </c>
      <c r="E30" s="49">
        <v>120</v>
      </c>
      <c r="F30" s="49">
        <v>352</v>
      </c>
      <c r="G30" s="51">
        <v>1.5E-3</v>
      </c>
      <c r="H30" s="52">
        <v>1E-4</v>
      </c>
    </row>
    <row r="31" spans="1:8" x14ac:dyDescent="0.25">
      <c r="A31" s="48"/>
      <c r="B31" s="49"/>
      <c r="C31" s="49" t="s">
        <v>26</v>
      </c>
      <c r="D31" s="49" t="s">
        <v>22</v>
      </c>
      <c r="E31" s="49">
        <v>344</v>
      </c>
      <c r="F31" s="50">
        <v>1032</v>
      </c>
      <c r="G31" s="51">
        <v>4.4999999999999997E-3</v>
      </c>
      <c r="H31" s="52">
        <v>2.0000000000000001E-4</v>
      </c>
    </row>
    <row r="32" spans="1:8" x14ac:dyDescent="0.25">
      <c r="A32" s="48"/>
      <c r="B32" s="49"/>
      <c r="C32" s="49"/>
      <c r="D32" s="49" t="s">
        <v>27</v>
      </c>
      <c r="E32" s="49">
        <v>100</v>
      </c>
      <c r="F32" s="49">
        <v>300</v>
      </c>
      <c r="G32" s="51">
        <v>1.2999999999999999E-3</v>
      </c>
      <c r="H32" s="52">
        <v>1E-4</v>
      </c>
    </row>
    <row r="33" spans="1:8" x14ac:dyDescent="0.25">
      <c r="A33" s="48"/>
      <c r="B33" s="49"/>
      <c r="C33" s="49"/>
      <c r="D33" s="49" t="s">
        <v>19</v>
      </c>
      <c r="E33" s="50">
        <v>3168</v>
      </c>
      <c r="F33" s="50">
        <v>9421</v>
      </c>
      <c r="G33" s="51">
        <v>4.1300000000000003E-2</v>
      </c>
      <c r="H33" s="52">
        <v>1.9E-3</v>
      </c>
    </row>
    <row r="34" spans="1:8" x14ac:dyDescent="0.25">
      <c r="A34" s="48"/>
      <c r="B34" s="49" t="s">
        <v>20</v>
      </c>
      <c r="C34" s="49"/>
      <c r="D34" s="49"/>
      <c r="E34" s="50">
        <v>76746</v>
      </c>
      <c r="F34" s="50">
        <v>228318</v>
      </c>
      <c r="G34" s="53">
        <v>1</v>
      </c>
      <c r="H34" s="52">
        <v>4.7199999999999999E-2</v>
      </c>
    </row>
    <row r="35" spans="1:8" x14ac:dyDescent="0.25">
      <c r="A35" s="48"/>
      <c r="B35" s="49" t="s">
        <v>21</v>
      </c>
      <c r="C35" s="49" t="s">
        <v>16</v>
      </c>
      <c r="D35" s="49" t="s">
        <v>22</v>
      </c>
      <c r="E35" s="50">
        <v>1590587</v>
      </c>
      <c r="F35" s="50">
        <v>4610326</v>
      </c>
      <c r="G35" s="49"/>
      <c r="H35" s="52">
        <v>0.95299999999999996</v>
      </c>
    </row>
    <row r="36" spans="1:8" ht="13.8" thickBot="1" x14ac:dyDescent="0.3">
      <c r="A36" s="54"/>
      <c r="B36" s="55" t="s">
        <v>23</v>
      </c>
      <c r="C36" s="55"/>
      <c r="D36" s="55"/>
      <c r="E36" s="56">
        <v>1667333</v>
      </c>
      <c r="F36" s="56">
        <v>4838644</v>
      </c>
      <c r="G36" s="55"/>
      <c r="H36" s="57">
        <v>1</v>
      </c>
    </row>
    <row r="38" spans="1:8" x14ac:dyDescent="0.25">
      <c r="A38" s="58" t="s">
        <v>33</v>
      </c>
    </row>
  </sheetData>
  <mergeCells count="1">
    <mergeCell ref="E5:E7"/>
  </mergeCells>
  <hyperlinks>
    <hyperlink ref="R1" location="'Table of Contents'!A1" display="Return to Table of Contents" xr:uid="{19C4737C-2032-4BC4-AC28-AF54B31703D1}"/>
  </hyperlinks>
  <pageMargins left="0.75" right="0.75" top="1" bottom="1" header="0.5" footer="0.5"/>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75</vt:i4>
      </vt:variant>
      <vt:variant>
        <vt:lpstr>Named Ranges</vt:lpstr>
      </vt:variant>
      <vt:variant>
        <vt:i4>48</vt:i4>
      </vt:variant>
    </vt:vector>
  </HeadingPairs>
  <TitlesOfParts>
    <vt:vector size="123" baseType="lpstr">
      <vt:lpstr>Table of Contents</vt:lpstr>
      <vt:lpstr>UnivFall00</vt:lpstr>
      <vt:lpstr>UnivSpring01</vt:lpstr>
      <vt:lpstr>UnivSummer01</vt:lpstr>
      <vt:lpstr>UnivFall01</vt:lpstr>
      <vt:lpstr>UnivSpring02</vt:lpstr>
      <vt:lpstr>UnivSummer02</vt:lpstr>
      <vt:lpstr>UnivFall02</vt:lpstr>
      <vt:lpstr>UnivSpring03</vt:lpstr>
      <vt:lpstr>UnivSummer03</vt:lpstr>
      <vt:lpstr>UnivFall03</vt:lpstr>
      <vt:lpstr>UnivSpring04</vt:lpstr>
      <vt:lpstr>UnivSummer04</vt:lpstr>
      <vt:lpstr>UnivFall04</vt:lpstr>
      <vt:lpstr>UnivSpring05</vt:lpstr>
      <vt:lpstr>UnivSummer05</vt:lpstr>
      <vt:lpstr>UnivFall05</vt:lpstr>
      <vt:lpstr>UnivSpring06</vt:lpstr>
      <vt:lpstr>UnivSummer06</vt:lpstr>
      <vt:lpstr>UnivFall06</vt:lpstr>
      <vt:lpstr>UnivSpring07</vt:lpstr>
      <vt:lpstr>UnivSummer07</vt:lpstr>
      <vt:lpstr>UnivFall07</vt:lpstr>
      <vt:lpstr>UnivSpring08</vt:lpstr>
      <vt:lpstr>UnivSummer08</vt:lpstr>
      <vt:lpstr>UnivFall08</vt:lpstr>
      <vt:lpstr>UnivSpring09</vt:lpstr>
      <vt:lpstr>UnivSummer09</vt:lpstr>
      <vt:lpstr>UnivFall09</vt:lpstr>
      <vt:lpstr>UnivSpring10</vt:lpstr>
      <vt:lpstr>UnivSummer10</vt:lpstr>
      <vt:lpstr>UnivFall10</vt:lpstr>
      <vt:lpstr>UnivSpring11</vt:lpstr>
      <vt:lpstr>UnivSummer11</vt:lpstr>
      <vt:lpstr>UnivFall11</vt:lpstr>
      <vt:lpstr>UnivSpring12</vt:lpstr>
      <vt:lpstr>UnivSummer12</vt:lpstr>
      <vt:lpstr>UnivFall12</vt:lpstr>
      <vt:lpstr>UnivSpring13</vt:lpstr>
      <vt:lpstr>UnivSummer13</vt:lpstr>
      <vt:lpstr>UnivFall13</vt:lpstr>
      <vt:lpstr>UnivSpring14</vt:lpstr>
      <vt:lpstr>UnivSummer14</vt:lpstr>
      <vt:lpstr>UnivFall14</vt:lpstr>
      <vt:lpstr>UnivSpring15</vt:lpstr>
      <vt:lpstr>UnivSummer15</vt:lpstr>
      <vt:lpstr>UnivFall15</vt:lpstr>
      <vt:lpstr>UnivSpring16</vt:lpstr>
      <vt:lpstr>UnivSummer16</vt:lpstr>
      <vt:lpstr>UnivFall16</vt:lpstr>
      <vt:lpstr>UnivSpring17</vt:lpstr>
      <vt:lpstr>UnivSummer17</vt:lpstr>
      <vt:lpstr>UnivFall17</vt:lpstr>
      <vt:lpstr>UnivSpring18</vt:lpstr>
      <vt:lpstr>UnivSummer18</vt:lpstr>
      <vt:lpstr>UnivFall18</vt:lpstr>
      <vt:lpstr>UnivSpring19</vt:lpstr>
      <vt:lpstr>UnivSummer19</vt:lpstr>
      <vt:lpstr>UnivFall19</vt:lpstr>
      <vt:lpstr>UnivSpring20</vt:lpstr>
      <vt:lpstr>UnivSummer20</vt:lpstr>
      <vt:lpstr>UnivFall20</vt:lpstr>
      <vt:lpstr>UnivSpring21</vt:lpstr>
      <vt:lpstr>UnivSummer21</vt:lpstr>
      <vt:lpstr>UnivFall21</vt:lpstr>
      <vt:lpstr>UnivSpring22</vt:lpstr>
      <vt:lpstr>UnivSummer22</vt:lpstr>
      <vt:lpstr>UnivFall22</vt:lpstr>
      <vt:lpstr>UnivSpring23</vt:lpstr>
      <vt:lpstr>UnivSummer23</vt:lpstr>
      <vt:lpstr>UnivFall23</vt:lpstr>
      <vt:lpstr>UnivSpring24</vt:lpstr>
      <vt:lpstr>UnivSummer24</vt:lpstr>
      <vt:lpstr>UnivFall24</vt:lpstr>
      <vt:lpstr>Documentation</vt:lpstr>
      <vt:lpstr>UnivFall00!IDX</vt:lpstr>
      <vt:lpstr>UnivFall01!IDX</vt:lpstr>
      <vt:lpstr>UnivFall02!IDX</vt:lpstr>
      <vt:lpstr>UnivFall03!IDX</vt:lpstr>
      <vt:lpstr>UnivFall04!IDX</vt:lpstr>
      <vt:lpstr>UnivFall05!IDX</vt:lpstr>
      <vt:lpstr>UnivFall06!IDX</vt:lpstr>
      <vt:lpstr>UnivFall07!IDX</vt:lpstr>
      <vt:lpstr>UnivFall08!IDX</vt:lpstr>
      <vt:lpstr>UnivFall09!IDX</vt:lpstr>
      <vt:lpstr>UnivFall10!IDX</vt:lpstr>
      <vt:lpstr>UnivFall11!IDX</vt:lpstr>
      <vt:lpstr>UnivFall13!IDX</vt:lpstr>
      <vt:lpstr>UnivSpring01!IDX</vt:lpstr>
      <vt:lpstr>UnivSpring02!IDX</vt:lpstr>
      <vt:lpstr>UnivSpring03!IDX</vt:lpstr>
      <vt:lpstr>UnivSpring04!IDX</vt:lpstr>
      <vt:lpstr>UnivSpring05!IDX</vt:lpstr>
      <vt:lpstr>UnivSpring06!IDX</vt:lpstr>
      <vt:lpstr>UnivSpring07!IDX</vt:lpstr>
      <vt:lpstr>UnivSpring08!IDX</vt:lpstr>
      <vt:lpstr>UnivSpring09!IDX</vt:lpstr>
      <vt:lpstr>UnivSpring10!IDX</vt:lpstr>
      <vt:lpstr>UnivSpring11!IDX</vt:lpstr>
      <vt:lpstr>UnivSpring14!IDX</vt:lpstr>
      <vt:lpstr>UnivSummer01!IDX</vt:lpstr>
      <vt:lpstr>UnivSummer02!IDX</vt:lpstr>
      <vt:lpstr>UnivSummer03!IDX</vt:lpstr>
      <vt:lpstr>UnivSummer04!IDX</vt:lpstr>
      <vt:lpstr>UnivSummer05!IDX</vt:lpstr>
      <vt:lpstr>UnivSummer06!IDX</vt:lpstr>
      <vt:lpstr>UnivSummer07!IDX</vt:lpstr>
      <vt:lpstr>UnivSummer08!IDX</vt:lpstr>
      <vt:lpstr>UnivSummer09!IDX</vt:lpstr>
      <vt:lpstr>UnivSummer10!IDX</vt:lpstr>
      <vt:lpstr>UnivSummer11!IDX</vt:lpstr>
      <vt:lpstr>UnivSummer13!IDX</vt:lpstr>
      <vt:lpstr>IDX</vt:lpstr>
      <vt:lpstr>Univ_Spring_2019</vt:lpstr>
      <vt:lpstr>univfall2022_15MAY25</vt:lpstr>
      <vt:lpstr>univfall2023_15MAY25</vt:lpstr>
      <vt:lpstr>univfall2024_15MAY25</vt:lpstr>
      <vt:lpstr>univspring2022_15MAY25</vt:lpstr>
      <vt:lpstr>univspring2023_15MAY25</vt:lpstr>
      <vt:lpstr>univspring2024_15MAY25</vt:lpstr>
      <vt:lpstr>univsummer2022_15MAY25</vt:lpstr>
      <vt:lpstr>univsummer2023_15MAY25</vt:lpstr>
      <vt:lpstr>univsummer2024_15MAY25</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Distance Ed Enrollment and SCH by Location and Instruction Mode, Statewide, Univ</dc:title>
  <dc:subject>Distance Education Data</dc:subject>
  <dc:creator>Data Management and Research</dc:creator>
  <cp:keywords>Distance Ed Data, Universities</cp:keywords>
  <cp:lastModifiedBy>King, Clifford</cp:lastModifiedBy>
  <dcterms:created xsi:type="dcterms:W3CDTF">2012-09-14T21:08:31Z</dcterms:created>
  <dcterms:modified xsi:type="dcterms:W3CDTF">2025-12-18T19:00:24Z</dcterms:modified>
</cp:coreProperties>
</file>