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H:\APP\PA\PAForum\Web Publications\PLANNING\2025\"/>
    </mc:Choice>
  </mc:AlternateContent>
  <xr:revisionPtr revIDLastSave="0" documentId="13_ncr:1_{A0EBB26C-7BD6-411B-B672-6CF867AA7D3B}" xr6:coauthVersionLast="47" xr6:coauthVersionMax="47" xr10:uidLastSave="{00000000-0000-0000-0000-000000000000}"/>
  <bookViews>
    <workbookView xWindow="-108" yWindow="-108" windowWidth="23256" windowHeight="12456" tabRatio="912" xr2:uid="{00000000-000D-0000-FFFF-FFFF00000000}"/>
  </bookViews>
  <sheets>
    <sheet name="Table of Contents" sheetId="52" r:id="rId1"/>
    <sheet name="CTCFall00" sheetId="13" r:id="rId2"/>
    <sheet name="CTCSpring01" sheetId="3" r:id="rId3"/>
    <sheet name="CTCSummer01" sheetId="4" r:id="rId4"/>
    <sheet name="CTCFall01" sheetId="14" r:id="rId5"/>
    <sheet name="CTCSpring02" sheetId="25" r:id="rId6"/>
    <sheet name="CTCSummer02" sheetId="37" r:id="rId7"/>
    <sheet name="CTCFall02" sheetId="15" r:id="rId8"/>
    <sheet name="CTCSpring03" sheetId="26" r:id="rId9"/>
    <sheet name="CTCSummer03" sheetId="38" r:id="rId10"/>
    <sheet name="CTCFall03" sheetId="16" r:id="rId11"/>
    <sheet name="CTCSpring04" sheetId="27" r:id="rId12"/>
    <sheet name="CTCSummer04" sheetId="39" r:id="rId13"/>
    <sheet name="CTCFall04" sheetId="17" r:id="rId14"/>
    <sheet name="CTCSpring05" sheetId="28" r:id="rId15"/>
    <sheet name="CTCSummer05" sheetId="40" r:id="rId16"/>
    <sheet name="CTCFall05" sheetId="18" r:id="rId17"/>
    <sheet name="CTCSpring06" sheetId="29" r:id="rId18"/>
    <sheet name="CTCSummer06" sheetId="41" r:id="rId19"/>
    <sheet name="CTCFall06" sheetId="19" r:id="rId20"/>
    <sheet name="CTCSpring07" sheetId="30" r:id="rId21"/>
    <sheet name="CTCSummer07" sheetId="42" r:id="rId22"/>
    <sheet name="CTCFall07" sheetId="20" r:id="rId23"/>
    <sheet name="CTCSpring08" sheetId="31" r:id="rId24"/>
    <sheet name="CTCSummer08" sheetId="45" r:id="rId25"/>
    <sheet name="CTCFall08" sheetId="21" r:id="rId26"/>
    <sheet name="CTCSpring09" sheetId="32" r:id="rId27"/>
    <sheet name="CTCSummer09" sheetId="44" r:id="rId28"/>
    <sheet name="CTCFall09" sheetId="22" r:id="rId29"/>
    <sheet name="CTCSpring10" sheetId="33" r:id="rId30"/>
    <sheet name="CTCSummer10" sheetId="48" r:id="rId31"/>
    <sheet name="CTCFall10" sheetId="23" r:id="rId32"/>
    <sheet name="CTCSpring11" sheetId="34" r:id="rId33"/>
    <sheet name="CTCSummer11" sheetId="49" r:id="rId34"/>
    <sheet name="CTCFall11" sheetId="24" r:id="rId35"/>
    <sheet name="CTCSpring12" sheetId="35" r:id="rId36"/>
    <sheet name="CTCSummer12" sheetId="50" r:id="rId37"/>
    <sheet name="CTCFall12" sheetId="54" r:id="rId38"/>
    <sheet name="CTCSpring13" sheetId="55" r:id="rId39"/>
    <sheet name="CTCSummer13" sheetId="56" r:id="rId40"/>
    <sheet name="CTCFall13" sheetId="57" r:id="rId41"/>
    <sheet name="CTCSpring14" sheetId="58" r:id="rId42"/>
    <sheet name="CTCSummer14" sheetId="59" r:id="rId43"/>
    <sheet name="CTCFall14" sheetId="60" r:id="rId44"/>
    <sheet name="CTCSpring15" sheetId="61" r:id="rId45"/>
    <sheet name="CTCSummer15" sheetId="62" r:id="rId46"/>
    <sheet name="CTCFall15" sheetId="63" r:id="rId47"/>
    <sheet name="CTCSpring16" sheetId="65" r:id="rId48"/>
    <sheet name="CTCSummer16" sheetId="66" r:id="rId49"/>
    <sheet name="CTCFall16" sheetId="67" r:id="rId50"/>
    <sheet name="CTCSpring17" sheetId="68" r:id="rId51"/>
    <sheet name="CTCSummer17" sheetId="70" r:id="rId52"/>
    <sheet name="CTCFall17" sheetId="71" r:id="rId53"/>
    <sheet name="CTCSpring18" sheetId="72" r:id="rId54"/>
    <sheet name="CTCSummer18" sheetId="73" r:id="rId55"/>
    <sheet name="CTCFall18" sheetId="74" r:id="rId56"/>
    <sheet name="CTCSpring19" sheetId="75" r:id="rId57"/>
    <sheet name="CTCSummer19" sheetId="76" r:id="rId58"/>
    <sheet name="CTCFall19" sheetId="77" r:id="rId59"/>
    <sheet name="CTCSpring20" sheetId="80" r:id="rId60"/>
    <sheet name="CTCSummer20" sheetId="81" r:id="rId61"/>
    <sheet name="CTCFall20" sheetId="83" r:id="rId62"/>
    <sheet name="CTCSpring21" sheetId="88" r:id="rId63"/>
    <sheet name="CTCSummer21" sheetId="87" r:id="rId64"/>
    <sheet name="CTCFall21" sheetId="89" r:id="rId65"/>
    <sheet name="CTCspring22" sheetId="90" r:id="rId66"/>
    <sheet name="CTCSummer22" sheetId="91" r:id="rId67"/>
    <sheet name="CTCFall22" sheetId="92" r:id="rId68"/>
    <sheet name="CTCSpring23" sheetId="93" r:id="rId69"/>
    <sheet name="CTCSummer23" sheetId="94" r:id="rId70"/>
    <sheet name="CTCFall23" sheetId="95" r:id="rId71"/>
    <sheet name="CTCSpring24" sheetId="96" r:id="rId72"/>
    <sheet name="CTCSummer24" sheetId="97" r:id="rId73"/>
    <sheet name="CTCFall24" sheetId="98" r:id="rId74"/>
    <sheet name="Documentation" sheetId="53" r:id="rId75"/>
  </sheets>
  <definedNames>
    <definedName name="_AMO_SingleObject_539426793_ROM_F0.SEC2.Print_1.SEC1.BDY.Data_Set_WORK_ALLTOTALS2" hidden="1">#REF!</definedName>
    <definedName name="_AMO_SingleObject_539426793_ROM_F0.SEC2.Print_1.SEC1.FTR.TXT1" hidden="1">#REF!</definedName>
    <definedName name="_AMO_SingleObject_539426793_ROM_F0.SEC2.Print_1.SEC1.HDR.TXT1" hidden="1">#REF!</definedName>
    <definedName name="_AMO_SingleObject_539426793_ROM_F0.SEC2.Print_1.SEC1.HDR.TXT2" hidden="1">#REF!</definedName>
    <definedName name="_AMO_SingleObject_539426793_ROM_F0.SEC2.Print_1.SEC1.HDR.TXT3" hidden="1">#REF!</definedName>
    <definedName name="_xlnm._FilterDatabase" localSheetId="61" hidden="1">CTCFall20!$A$5:$H$38</definedName>
    <definedName name="IDX" localSheetId="1">CTCFall00!$A$1</definedName>
    <definedName name="IDX" localSheetId="4">CTCFall01!$A$1</definedName>
    <definedName name="IDX" localSheetId="7">CTCFall02!$A$1</definedName>
    <definedName name="IDX" localSheetId="10">CTCFall03!$A$1</definedName>
    <definedName name="IDX" localSheetId="13">CTCFall04!$A$1</definedName>
    <definedName name="IDX" localSheetId="16">CTCFall05!$A$1</definedName>
    <definedName name="IDX" localSheetId="19">CTCFall06!$A$1</definedName>
    <definedName name="IDX" localSheetId="22">CTCFall07!$A$1</definedName>
    <definedName name="IDX" localSheetId="25">CTCFall08!$A$1</definedName>
    <definedName name="IDX" localSheetId="28">CTCFall09!$A$1</definedName>
    <definedName name="IDX" localSheetId="31">CTCFall10!$A$1</definedName>
    <definedName name="IDX" localSheetId="34">CTCFall11!$A$1</definedName>
    <definedName name="IDX" localSheetId="40">CTCFall13!$A$1</definedName>
    <definedName name="IDX" localSheetId="2">CTCSpring01!$A$1</definedName>
    <definedName name="IDX" localSheetId="5">CTCSpring02!$A$1</definedName>
    <definedName name="IDX" localSheetId="8">CTCSpring03!$A$1</definedName>
    <definedName name="IDX" localSheetId="11">CTCSpring04!$A$1</definedName>
    <definedName name="IDX" localSheetId="14">CTCSpring05!$A$1</definedName>
    <definedName name="IDX" localSheetId="17">CTCSpring06!$A$1</definedName>
    <definedName name="IDX" localSheetId="20">CTCSpring07!$A$1</definedName>
    <definedName name="IDX" localSheetId="23">CTCSpring08!$A$1</definedName>
    <definedName name="IDX" localSheetId="26">CTCSpring09!$A$1</definedName>
    <definedName name="IDX" localSheetId="29">CTCSpring10!$A$1</definedName>
    <definedName name="IDX" localSheetId="32">CTCSpring11!$A$1</definedName>
    <definedName name="IDX" localSheetId="35">CTCSpring12!$A$1</definedName>
    <definedName name="IDX" localSheetId="41">CTCSpring14!$A$1</definedName>
    <definedName name="IDX" localSheetId="3">CTCSummer01!$A$1</definedName>
    <definedName name="IDX" localSheetId="6">CTCSummer02!$A$1</definedName>
    <definedName name="IDX" localSheetId="9">CTCSummer03!$A$1</definedName>
    <definedName name="IDX" localSheetId="12">CTCSummer04!$A$1</definedName>
    <definedName name="IDX" localSheetId="15">CTCSummer05!$A$1</definedName>
    <definedName name="IDX" localSheetId="18">CTCSummer06!$A$1</definedName>
    <definedName name="IDX" localSheetId="21">CTCSummer07!$A$1</definedName>
    <definedName name="IDX" localSheetId="24">CTCSummer08!$A$1</definedName>
    <definedName name="IDX" localSheetId="27">CTCSummer09!$A$1</definedName>
    <definedName name="IDX" localSheetId="30">CTCSummer10!$A$1</definedName>
    <definedName name="IDX" localSheetId="33">CTCSummer11!$A$1</definedName>
    <definedName name="IDX" localSheetId="39">CTCSummer13!$A$1</definedName>
    <definedName name="univfall2022_15MAY25">CTCFall22!$A$5:$H$5</definedName>
    <definedName name="univfall2023_15MAY25">CTCFall23!$A$5:$H$5</definedName>
    <definedName name="univfall2024_15MAY25">CTCFall24!$A$5:$H$5</definedName>
    <definedName name="univspring2023_15MAY25">CTCSpring23!$A$5:$H$5</definedName>
    <definedName name="univspring2024_15MAY25">CTCSpring24!$A$5:$H$5</definedName>
    <definedName name="univsummer2023_15MAY25">CTCSummer23!$A$5:$H$5</definedName>
    <definedName name="univsummer2024_15MAY25">CTCSummer24!$A$5:$H$5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8" i="52" l="1"/>
  <c r="A54" i="52"/>
  <c r="A53" i="52"/>
  <c r="A52" i="52"/>
  <c r="A4" i="52"/>
  <c r="A58" i="52"/>
  <c r="A100" i="52"/>
  <c r="A101" i="52"/>
  <c r="A102" i="52"/>
  <c r="A96" i="52"/>
  <c r="A97" i="52"/>
  <c r="A98" i="52"/>
  <c r="A92" i="52"/>
  <c r="A93" i="52"/>
  <c r="A94" i="52"/>
  <c r="A88" i="52"/>
  <c r="A89" i="52"/>
  <c r="A90" i="52"/>
  <c r="A84" i="52"/>
  <c r="A85" i="52"/>
  <c r="A86" i="52"/>
  <c r="A80" i="52"/>
  <c r="A81" i="52"/>
  <c r="A82" i="52"/>
  <c r="A76" i="52"/>
  <c r="A77" i="52"/>
  <c r="A78" i="52"/>
  <c r="A72" i="52"/>
  <c r="A73" i="52"/>
  <c r="A74" i="52"/>
  <c r="A68" i="52"/>
  <c r="A69" i="52"/>
  <c r="A70" i="52"/>
  <c r="A64" i="52"/>
  <c r="A65" i="52"/>
  <c r="A66" i="52"/>
  <c r="A60" i="52"/>
  <c r="A61" i="52"/>
  <c r="A62" i="52"/>
  <c r="A56" i="52"/>
  <c r="A57" i="52"/>
</calcChain>
</file>

<file path=xl/sharedStrings.xml><?xml version="1.0" encoding="utf-8"?>
<sst xmlns="http://schemas.openxmlformats.org/spreadsheetml/2006/main" count="7050" uniqueCount="257">
  <si>
    <t>Enrollment and Semester Credit Hours (SCHs) Attempted in Distance and Non-Distance Education Courses</t>
  </si>
  <si>
    <t>By Instruction Mode and Location</t>
  </si>
  <si>
    <t>Semester: Fall 2000</t>
  </si>
  <si>
    <t>Institution</t>
  </si>
  <si>
    <t>Type of</t>
  </si>
  <si>
    <t>Instruction</t>
  </si>
  <si>
    <t>Enrollment</t>
  </si>
  <si>
    <t>Attempted</t>
  </si>
  <si>
    <t>% of</t>
  </si>
  <si>
    <t>Name</t>
  </si>
  <si>
    <t>Mode</t>
  </si>
  <si>
    <t>Location</t>
  </si>
  <si>
    <t>SCH</t>
  </si>
  <si>
    <t>Dist Ed</t>
  </si>
  <si>
    <t>Total</t>
  </si>
  <si>
    <t>Distance</t>
  </si>
  <si>
    <t>Internet</t>
  </si>
  <si>
    <t>In-District</t>
  </si>
  <si>
    <t>Individual Telecomm</t>
  </si>
  <si>
    <t>Distance Total</t>
  </si>
  <si>
    <t>Non-Distance</t>
  </si>
  <si>
    <t>Face to Face</t>
  </si>
  <si>
    <t>Grand Total</t>
  </si>
  <si>
    <t>Correctional Institution</t>
  </si>
  <si>
    <t>Military Base</t>
  </si>
  <si>
    <t>Two Way Interactive</t>
  </si>
  <si>
    <t>Videotape/TV</t>
  </si>
  <si>
    <t>Out-of-District</t>
  </si>
  <si>
    <t>Pub/Private School</t>
  </si>
  <si>
    <t>Interinstitutional</t>
  </si>
  <si>
    <t>Foreign Country</t>
  </si>
  <si>
    <t>Other Electronic Media</t>
  </si>
  <si>
    <t>STATEWIDE TOTALS</t>
  </si>
  <si>
    <t>Source: CBM004</t>
  </si>
  <si>
    <t>Semester: Spring 2001</t>
  </si>
  <si>
    <t>Semester: Summer 2001</t>
  </si>
  <si>
    <t>Work Location</t>
  </si>
  <si>
    <t>Out-of-State</t>
  </si>
  <si>
    <t>Semester: Fall 2001</t>
  </si>
  <si>
    <t>Semester: Fall 2002</t>
  </si>
  <si>
    <t>Semester: Fall 2003</t>
  </si>
  <si>
    <t>Semester: Fall 2004</t>
  </si>
  <si>
    <t>Semester: Fall 2005</t>
  </si>
  <si>
    <t>Semester: Fall 2006</t>
  </si>
  <si>
    <t>Semester: Fall 2007</t>
  </si>
  <si>
    <t>Auxillary Location</t>
  </si>
  <si>
    <t>Semester: Fall 2008</t>
  </si>
  <si>
    <t>Semester: Fall 2009</t>
  </si>
  <si>
    <t>Hybrid/Blended</t>
  </si>
  <si>
    <t>Fully Distance Education</t>
  </si>
  <si>
    <t>Semester: Fall 2010</t>
  </si>
  <si>
    <t>High School Dual Credit</t>
  </si>
  <si>
    <t>Semester: Fall 2011</t>
  </si>
  <si>
    <t>Semester: Spring 2002</t>
  </si>
  <si>
    <t>Semester: Spring 2003</t>
  </si>
  <si>
    <t>Semester: Spring 2004</t>
  </si>
  <si>
    <t>Semester: Spring 2005</t>
  </si>
  <si>
    <t>Semester: Spring 2006</t>
  </si>
  <si>
    <t>Semester: Spring 2007</t>
  </si>
  <si>
    <t>Semester: Spring 2008</t>
  </si>
  <si>
    <t>Semester: Spring 2009</t>
  </si>
  <si>
    <t>Semester: Spring 2010</t>
  </si>
  <si>
    <t>Semester: Spring 2011</t>
  </si>
  <si>
    <t>Semester: Spring 2012</t>
  </si>
  <si>
    <t>Semester: Summer 2002</t>
  </si>
  <si>
    <t>Semester: Summer 2003</t>
  </si>
  <si>
    <t>Semester: Summer 2004</t>
  </si>
  <si>
    <t>Semester: Summer 2005</t>
  </si>
  <si>
    <t>Semester: Summer 2006</t>
  </si>
  <si>
    <t>Semester: Summer 2007</t>
  </si>
  <si>
    <t>Semester: Summer 2009</t>
  </si>
  <si>
    <t>Semester: Summer 2008</t>
  </si>
  <si>
    <t>Semester: Summer 2010</t>
  </si>
  <si>
    <t>Semester: Summer 2011</t>
  </si>
  <si>
    <t>Semester: Summer 2012</t>
  </si>
  <si>
    <t>Institute</t>
  </si>
  <si>
    <t xml:space="preserve">Distance Education Enrollment and Semester Credit Hours by Location and Instruction Mode                      </t>
  </si>
  <si>
    <t>Statewide, Public Community and Technical Colleges   </t>
  </si>
  <si>
    <t>Technical Documentation: Distance Education Reports</t>
  </si>
  <si>
    <t>Distance education reports include detailed and summary information about student enrollments and semester credit hours (SCH) attempted at Texas public higher education institutions by course location and mode of instruction. The reports include data about all types of instruction, so that comparisons across instructional modes and course locations can be made.</t>
  </si>
  <si>
    <t>Notes about Report Design</t>
  </si>
  <si>
    <t>Inter-institutional Courses</t>
  </si>
  <si>
    <t>0 On-Campus</t>
  </si>
  <si>
    <t>1 Off-Campus (regular) – Other locations not listed below</t>
  </si>
  <si>
    <t>3 Out-of-State</t>
  </si>
  <si>
    <t>4 Foreign Country</t>
  </si>
  <si>
    <t>5 Correctional Institution – Courses taught in a correctional institution in Texas by a public institution of higher education</t>
  </si>
  <si>
    <t>6 Institution of Higher Education – Courses taught on the campus of another institution of higher education (including community colleges, MITCs, university centers, private universities, and other specific sites identified in the Distance Education and Off-Campus Instruction section in the introduction of the CBM004)</t>
  </si>
  <si>
    <t>7 Military Bases – Courses taught on a military base</t>
  </si>
  <si>
    <t>8 Primary or Secondary School – Courses taught on the campus of a public or private primary or secondary school (Report dual credit courses taken on a high school campus with an ‘H’.)</t>
  </si>
  <si>
    <t>9 Individual Instructional – Courses delivered through Instructional Telecommunications to individuals via the internet, videotape, or live broadcast delivery systems or students in “individual instruction classes” which are located off campus</t>
  </si>
  <si>
    <t>B Business, Government, or Other Work Location – Courses taught at such entities</t>
  </si>
  <si>
    <t>H High School for Dual Credit – Courses taken for dual credit loated on a high school campus</t>
  </si>
  <si>
    <t>1 Face-to-Face – The instructor and the students are in the same physical location at the same time</t>
  </si>
  <si>
    <t>2 Fully Distance Education Course</t>
  </si>
  <si>
    <t>3 Video Tape/DVD and/or Broadcast TV</t>
  </si>
  <si>
    <t>4 Two-way Interactive Video</t>
  </si>
  <si>
    <t>5 Multiple or Other Electronic Media (use only if no other single mode accounts for 50% of the instruction or if the electronic instruction mode is not listed above)</t>
  </si>
  <si>
    <t>6 Hybrid/Blended Course</t>
  </si>
  <si>
    <t>1 In-District</t>
  </si>
  <si>
    <t>2 Out-of-District (regular); other locations not listed below</t>
  </si>
  <si>
    <t>5 Correctional Institution – Courses taught in a correctional institution in Texas by a public institution of higher education.</t>
  </si>
  <si>
    <t>7 Military Bases – Courses taught on a military base.</t>
  </si>
  <si>
    <t>8 Primary or Secondary School – Courses taught on the campus of a public or private primary or secondary school out of the institution’s taxing district.</t>
  </si>
  <si>
    <t>9 Individual Instructional – Courses delivered through Instructional Telecommunications to individuals via the Internet, videotape, or live broadcast delivery systems or students in “individual instruction classes” which are located out of district.</t>
  </si>
  <si>
    <t>A Auxiliary Location – Courses approved to be taught at one of the multi-institution teaching centers or system center. The assigned FICE code of the center must also be included in Item #19.</t>
  </si>
  <si>
    <t>B Business, Government, or Other Work Location – Courses taught at such entities out of the institution’s taxing district.</t>
  </si>
  <si>
    <t>H High School for Dual Credit – Courses taken for dual credit located on a high school campus.</t>
  </si>
  <si>
    <t>1 Face-to-Face – The instructor and the students are in the same physical location at the same time.</t>
  </si>
  <si>
    <t>5 Multiple or Other Electronic Media (Use only if no other single mode accounts for 50% of the instruction or if the electronic instruction mode is not listed above.)</t>
  </si>
  <si>
    <t>Webpage: http://www.txhighereddata.org/distanceed</t>
  </si>
  <si>
    <t>Semester: Fall 2012</t>
  </si>
  <si>
    <t>Semester: Spring 2013</t>
  </si>
  <si>
    <t>Semester: Summer 2013</t>
  </si>
  <si>
    <t>Semester: Fall 2013</t>
  </si>
  <si>
    <t>Semester: Spring 2014</t>
  </si>
  <si>
    <t>Auxiliary Location</t>
  </si>
  <si>
    <t>CTC Spring 2014</t>
  </si>
  <si>
    <t>CTC Summer 2014</t>
  </si>
  <si>
    <t>CTC Fall 2014</t>
  </si>
  <si>
    <t>CTC Spring 2015</t>
  </si>
  <si>
    <t>Semester: Summer 2014</t>
  </si>
  <si>
    <t>Competency Based Education</t>
  </si>
  <si>
    <t>Semester: Fall 2014</t>
  </si>
  <si>
    <t>Semester: Spring 2015</t>
  </si>
  <si>
    <t>Semester: Summer 2015</t>
  </si>
  <si>
    <t>CTC Summer 2015</t>
  </si>
  <si>
    <t>Semester: Fall 2015</t>
  </si>
  <si>
    <t>CTC Fall 2015</t>
  </si>
  <si>
    <t>Semester: Spring 2016</t>
  </si>
  <si>
    <t>Semester: Summer 2016</t>
  </si>
  <si>
    <t>CTC Spring 2016</t>
  </si>
  <si>
    <t>CTC Summer 2016</t>
  </si>
  <si>
    <t>Semester: Fall 2016</t>
  </si>
  <si>
    <t>CTC Fall 2016</t>
  </si>
  <si>
    <t>Semester: Spring 2017</t>
  </si>
  <si>
    <t>CTC Spring 2017</t>
  </si>
  <si>
    <t>Semester: Fall 2017</t>
  </si>
  <si>
    <t xml:space="preserve"> </t>
  </si>
  <si>
    <t>Distance
Total</t>
  </si>
  <si>
    <t>Semester: Summer 2017</t>
  </si>
  <si>
    <t>CTC Summer 2017</t>
  </si>
  <si>
    <t>CTC Fall 2017</t>
  </si>
  <si>
    <r>
      <t>·</t>
    </r>
    <r>
      <rPr>
        <sz val="10"/>
        <color indexed="8"/>
        <rFont val="Tahoma"/>
        <family val="2"/>
      </rPr>
      <t xml:space="preserve">         </t>
    </r>
    <r>
      <rPr>
        <sz val="10"/>
        <color indexed="8"/>
        <rFont val="Tahoma"/>
        <family val="2"/>
      </rPr>
      <t>Distance education reports are run for each semester. University data and Community and Technical College (CTC) data are reported separately. Summer I and II are combined. Each workbook includes a tab for each semester in the designated fiscal year.</t>
    </r>
  </si>
  <si>
    <r>
      <t>·</t>
    </r>
    <r>
      <rPr>
        <sz val="10"/>
        <color indexed="8"/>
        <rFont val="Tahoma"/>
        <family val="2"/>
      </rPr>
      <t xml:space="preserve">         </t>
    </r>
    <r>
      <rPr>
        <sz val="10"/>
        <color indexed="8"/>
        <rFont val="Tahoma"/>
        <family val="2"/>
      </rPr>
      <t>Information is only included when the semester credit hour value is greater than ‘0’. If a mode or type of instruction is not included on the report for a given semester or institution, the SCHs attempted for that type of instruction were reported as ‘0.’ If no hours are reported for a class, then enrollments in that class are not reported (for example, enrollments in a lab offered for 0 SCH will not be included in the report). Note that most institutions do not offer every possible combination of course locations and modes.</t>
    </r>
  </si>
  <si>
    <r>
      <t>·</t>
    </r>
    <r>
      <rPr>
        <sz val="10"/>
        <color indexed="8"/>
        <rFont val="Tahoma"/>
        <family val="2"/>
      </rPr>
      <t xml:space="preserve">         </t>
    </r>
    <r>
      <rPr>
        <sz val="10"/>
        <color indexed="8"/>
        <rFont val="Tahoma"/>
        <family val="2"/>
      </rPr>
      <t>The reports include state-funded hours only.</t>
    </r>
  </si>
  <si>
    <r>
      <t>·</t>
    </r>
    <r>
      <rPr>
        <sz val="10"/>
        <color indexed="8"/>
        <rFont val="Tahoma"/>
        <family val="2"/>
      </rPr>
      <t xml:space="preserve">         </t>
    </r>
    <r>
      <rPr>
        <sz val="10"/>
        <color indexed="8"/>
        <rFont val="Tahoma"/>
        <family val="2"/>
      </rPr>
      <t>At universities, all levels of enrollment are included (undergraduate, graduate, professional, etc.)</t>
    </r>
  </si>
  <si>
    <r>
      <t>·</t>
    </r>
    <r>
      <rPr>
        <sz val="10"/>
        <color indexed="8"/>
        <rFont val="Tahoma"/>
        <family val="2"/>
      </rPr>
      <t xml:space="preserve">         </t>
    </r>
    <r>
      <rPr>
        <sz val="10"/>
        <color indexed="8"/>
        <rFont val="Tahoma"/>
        <family val="2"/>
      </rPr>
      <t>Distance education is classified as anything that is not on-campus, face-to-face (for universities) or in-district, face-to-face (for community, state, and technical colleges). As noted above, totals for face-to-face on campus/in district are included for comparison purposes and are labeled as non-distance education.</t>
    </r>
  </si>
  <si>
    <r>
      <t>·</t>
    </r>
    <r>
      <rPr>
        <sz val="10"/>
        <color indexed="8"/>
        <rFont val="Tahoma"/>
        <family val="2"/>
      </rPr>
      <t xml:space="preserve">         </t>
    </r>
    <r>
      <rPr>
        <sz val="10"/>
        <color indexed="8"/>
        <rFont val="Tahoma"/>
        <family val="2"/>
      </rPr>
      <t>Generally, the “fully distance education” mode is used to categorize courses that are primarily offered online.  Prior to spring 2010, the mode “internet” may be used for this purpose.  However, users should be aware that the “internet” mode includes both fully online and hybrid instruction.  Researchers wishing to track online learning over time should use the “internet” category prior to spring 2010 and the “fully-distance education” and “hybrid/blended” categories beginning spring 2010.</t>
    </r>
  </si>
  <si>
    <r>
      <t>·</t>
    </r>
    <r>
      <rPr>
        <sz val="10"/>
        <color indexed="8"/>
        <rFont val="Tahoma"/>
        <family val="2"/>
      </rPr>
      <t xml:space="preserve">         </t>
    </r>
    <r>
      <rPr>
        <sz val="10"/>
        <color indexed="8"/>
        <rFont val="Tahoma"/>
        <family val="2"/>
      </rPr>
      <t>Percentages are included for SCHs attempted for all types of distance education.  The report also includes the percentage of distance education SCHs out of the total SCHs (including non-distance education).</t>
    </r>
  </si>
  <si>
    <r>
      <t>·</t>
    </r>
    <r>
      <rPr>
        <sz val="10"/>
        <color indexed="8"/>
        <rFont val="Tahoma"/>
        <family val="2"/>
      </rPr>
      <t xml:space="preserve">         </t>
    </r>
    <r>
      <rPr>
        <sz val="10"/>
        <color indexed="8"/>
        <rFont val="Tahoma"/>
        <family val="2"/>
      </rPr>
      <t>For researchers that do not require institutional level data, a summary of the statewide results is included in one workbook labeled “statewide data.” Each institutional spreadsheet also includes the statewide totals at the bottom.</t>
    </r>
  </si>
  <si>
    <r>
      <t>·</t>
    </r>
    <r>
      <rPr>
        <sz val="10"/>
        <color indexed="8"/>
        <rFont val="Tahoma"/>
        <family val="2"/>
      </rPr>
      <t xml:space="preserve">         </t>
    </r>
    <r>
      <rPr>
        <sz val="10"/>
        <color indexed="8"/>
        <rFont val="Tahoma"/>
        <family val="2"/>
      </rPr>
      <t>HRI data is not included in these reports. The Coordinating Board does not collect a CBM004 Class Report from health related Institutions; course location and mode data is not available for these students.</t>
    </r>
  </si>
  <si>
    <r>
      <t>NOTE</t>
    </r>
    <r>
      <rPr>
        <sz val="10"/>
        <color indexed="8"/>
        <rFont val="Tahoma"/>
        <family val="2"/>
      </rPr>
      <t>: Classes taught away from the main campus of any of the TSTCs or Lamars, if the entity or facility is not listed below, will be coded a ‘2’.</t>
    </r>
  </si>
  <si>
    <r>
      <t xml:space="preserve">6 Inter-institutional – Courses taught by one institution </t>
    </r>
    <r>
      <rPr>
        <i/>
        <sz val="10"/>
        <color indexed="8"/>
        <rFont val="Tahoma"/>
        <family val="2"/>
      </rPr>
      <t xml:space="preserve">for the students </t>
    </r>
    <r>
      <rPr>
        <sz val="10"/>
        <color indexed="8"/>
        <rFont val="Tahoma"/>
        <family val="2"/>
      </rPr>
      <t>of another through a mutual agreement approved by the Coordinating Board. See definition in the Introductory Section of the CBM004.</t>
    </r>
  </si>
  <si>
    <t>Institution
Name</t>
  </si>
  <si>
    <t>Type of
Instruction</t>
  </si>
  <si>
    <t>Instruction
Mode</t>
  </si>
  <si>
    <t>Instruction
Location</t>
  </si>
  <si>
    <t>Attempted
SCH</t>
  </si>
  <si>
    <t>% of
Dist
Ed
SCH</t>
  </si>
  <si>
    <t>% of
Total
SCH</t>
  </si>
  <si>
    <t>Fully Distance
Education</t>
  </si>
  <si>
    <t>High School Dual
Credit</t>
  </si>
  <si>
    <t>Semester: Spring 2018</t>
  </si>
  <si>
    <t>CTC Spring 2018</t>
  </si>
  <si>
    <t>Semester: Fall 2018</t>
  </si>
  <si>
    <t>Semester: Summer 2018</t>
  </si>
  <si>
    <t>CTC Summer 2018</t>
  </si>
  <si>
    <t>CTC Fall 2018</t>
  </si>
  <si>
    <t>Semester: Spring 2019</t>
  </si>
  <si>
    <t>CTC Spring 2019</t>
  </si>
  <si>
    <t>Semester: Summer 2019</t>
  </si>
  <si>
    <t>CTC Summer 2019</t>
  </si>
  <si>
    <t>Semester: Fall 2019</t>
  </si>
  <si>
    <t>CTC Fall 2019</t>
  </si>
  <si>
    <t>Semester: Spring 2020</t>
  </si>
  <si>
    <t>Semester: Summer 2020</t>
  </si>
  <si>
    <t>-</t>
  </si>
  <si>
    <t>CTC Spring 2020</t>
  </si>
  <si>
    <t>CTC Summer 2020</t>
  </si>
  <si>
    <t>Semester: Fall 2020</t>
  </si>
  <si>
    <t>Statewide Totals</t>
  </si>
  <si>
    <t>CTC Fall 2020</t>
  </si>
  <si>
    <t>CTC Spring 2021</t>
  </si>
  <si>
    <t>CTC Summer 2021</t>
  </si>
  <si>
    <t>Semester: Summer 2021</t>
  </si>
  <si>
    <t>Institution Name</t>
  </si>
  <si>
    <t>Type of Instruction</t>
  </si>
  <si>
    <t>Instruction Mode</t>
  </si>
  <si>
    <t>Instruction Location</t>
  </si>
  <si>
    <t>Attempted SCH</t>
  </si>
  <si>
    <t>% of Dist Ed SCH</t>
  </si>
  <si>
    <t>% of Total SCH</t>
  </si>
  <si>
    <t>Semester: Spring 2021</t>
  </si>
  <si>
    <t>Return to Table of Contents</t>
  </si>
  <si>
    <t>CTC Fall 2021</t>
  </si>
  <si>
    <t>CTC Spring 2022</t>
  </si>
  <si>
    <t>CTC Summer 2022</t>
  </si>
  <si>
    <t>CTC Summer 2023</t>
  </si>
  <si>
    <t>CTC Spring 2032</t>
  </si>
  <si>
    <t>CTC Fall 2022</t>
  </si>
  <si>
    <t>CTC Fall 2023</t>
  </si>
  <si>
    <t>CTC Spring 2024</t>
  </si>
  <si>
    <t>CTC Summer 2024</t>
  </si>
  <si>
    <t>CTC Fall 2024</t>
  </si>
  <si>
    <t>Semester: Fall 2021</t>
  </si>
  <si>
    <t>Source: CBM0CS</t>
  </si>
  <si>
    <t>Semester: Spring 2022</t>
  </si>
  <si>
    <t>Face-to-Face</t>
  </si>
  <si>
    <t>High School for Dual
Credit</t>
  </si>
  <si>
    <t>Fully Distance
Education Course</t>
  </si>
  <si>
    <t>Individual Instruction
Telecom Rec</t>
  </si>
  <si>
    <t>Video Tape/DVD/TV</t>
  </si>
  <si>
    <t>Hybrid Course</t>
  </si>
  <si>
    <t>Two-way Interactive
Video</t>
  </si>
  <si>
    <t>Out of District</t>
  </si>
  <si>
    <t>Multiple or Other
Electronic Media</t>
  </si>
  <si>
    <t>Inter-Institutional</t>
  </si>
  <si>
    <t>Primary or Secondary
School</t>
  </si>
  <si>
    <t>Business, Govt, or
Other Work Loc</t>
  </si>
  <si>
    <t>Military Bases</t>
  </si>
  <si>
    <t>Statewide</t>
  </si>
  <si>
    <t>Semester: Summer 2022</t>
  </si>
  <si>
    <t>Fully Distance Education Course</t>
  </si>
  <si>
    <t>Individual Instruction Telecom Rec</t>
  </si>
  <si>
    <t>Hybrid/Blended Course</t>
  </si>
  <si>
    <t/>
  </si>
  <si>
    <t>High School for Dual Credit</t>
  </si>
  <si>
    <t>Two-way Interactive Video</t>
  </si>
  <si>
    <t>Business, Govt, or Other Work Loc</t>
  </si>
  <si>
    <t>Primary or Secondary School</t>
  </si>
  <si>
    <t>Multiple or Other Electronic Media</t>
  </si>
  <si>
    <t>Semester: Fall 2022</t>
  </si>
  <si>
    <t>Semester: Spring 2023</t>
  </si>
  <si>
    <t>Semester: Summer 2023</t>
  </si>
  <si>
    <t>Semester: Fall 2023</t>
  </si>
  <si>
    <t>Semester: Spring 2024</t>
  </si>
  <si>
    <t>Semester: Summer 2024</t>
  </si>
  <si>
    <t>100 Percent Online Course</t>
  </si>
  <si>
    <t>Semester: Fall 2024</t>
  </si>
  <si>
    <r>
      <t>·</t>
    </r>
    <r>
      <rPr>
        <sz val="10"/>
        <color indexed="8"/>
        <rFont val="Tahoma"/>
        <family val="2"/>
      </rPr>
      <t>         Note that, after Fall 2021 the mode option "Hybrid/Blended" changed to standalone "Hybrid Course" and an additional "100 Percent Online Course" option was added. Further, beginning spring 2010, “Internet” was removed as a mode. “Fully Distance Education” and “Hybrid/Blended” were added. High school dual credit was added as a location. To get a list of the possible options for location and mode, look at the statewide totals included at the bottom of each report or see additional documentation.</t>
    </r>
  </si>
  <si>
    <r>
      <t xml:space="preserve">Distance Education-Related Items from the CBM0CS, </t>
    </r>
    <r>
      <rPr>
        <b/>
        <sz val="10"/>
        <color indexed="8"/>
        <rFont val="Tahoma"/>
        <family val="2"/>
      </rPr>
      <t>CTC</t>
    </r>
    <r>
      <rPr>
        <sz val="10"/>
        <color indexed="8"/>
        <rFont val="Tahoma"/>
        <family val="2"/>
      </rPr>
      <t xml:space="preserve"> Census Student Schedule Report (this is the report for two-year public colleges). This information provides detail about how the distance education data are collected, including the definitions provided to institutions for data collection purposes.</t>
    </r>
  </si>
  <si>
    <r>
      <t xml:space="preserve">Item #14 Location Code. </t>
    </r>
    <r>
      <rPr>
        <sz val="10"/>
        <color theme="1"/>
        <rFont val="Tahoma"/>
        <family val="2"/>
      </rPr>
      <t>Enter the code indicating where this section meets. Courses taught at one of the locations coded ‘5’, ‘6’, ‘7’, ‘9’, ‘A’, or ‘H’ should be reported even if they are taught in-district. All dual credit courses taught on high school campuses whether in district or out-of-district should be coded ‘H.’</t>
    </r>
  </si>
  <si>
    <r>
      <t>Item #18 Instruction Mode.</t>
    </r>
    <r>
      <rPr>
        <sz val="10"/>
        <color theme="1"/>
        <rFont val="Tahoma"/>
        <family val="2"/>
      </rPr>
      <t xml:space="preserve"> Enter the primary mode of instruction where 51% or more of the instruction is delivered via a single mode.</t>
    </r>
  </si>
  <si>
    <t>7 100 Percent Online Course</t>
  </si>
  <si>
    <r>
      <t xml:space="preserve">NOTE: </t>
    </r>
    <r>
      <rPr>
        <sz val="10"/>
        <color theme="1"/>
        <rFont val="Tahoma"/>
        <family val="2"/>
      </rPr>
      <t>Instruction mode ‘6’ Hybrid Course -- A distance education course in which more than 50 percent but less than 100 percent of instructional activity takes place when the student(s) and instructor(s) are in separate physical locations. This occurs when the students and instructor(s) are not in the same place.
Instruction mode ‘7’ 100-Percent Online Course-- A distance education course in which 100 percent of instructional activity takes place when the 
student(s) and instructor(s) are in separate physical locations. Requirements for on-campus or in-person orientation, testing, academic support services, internships/fieldwork, or other non-instructional activities do not exclude a course from this category.</t>
    </r>
  </si>
  <si>
    <t>From the CBM0CS CTC Census Student Scheudule Report (starting Fall 2021)</t>
  </si>
  <si>
    <t>From the CBM0CS Univ. Census Student Schedule Report (starting Fall 2021)</t>
  </si>
  <si>
    <r>
      <t xml:space="preserve">Distance Education-Related Items from the CBM0CS, </t>
    </r>
    <r>
      <rPr>
        <b/>
        <sz val="10"/>
        <color theme="1"/>
        <rFont val="Tahoma"/>
        <family val="2"/>
      </rPr>
      <t>University</t>
    </r>
    <r>
      <rPr>
        <sz val="10"/>
        <color theme="1"/>
        <rFont val="Tahoma"/>
        <family val="2"/>
      </rPr>
      <t xml:space="preserve"> Census Student Schedule Report is below. This information provides detail about how the distance education data are collected, including the definitions provided to institutions for data collection purposes.</t>
    </r>
  </si>
  <si>
    <t>Inter-institutional classes are those in which the faculty and courses of one institution are provided to another institution's students. Neither the location of the class nor the delivery medium affects the definition. North Texas Federation classes, consortium classes, and some instructional telecommunication classes are inter-institutional classes.</t>
  </si>
  <si>
    <t>Reporting Students Attempting Courses for Dual Credit</t>
  </si>
  <si>
    <t>Students taking a college course on a high school campus for dual credit must be reported with an 'H.' Do not report high school students taking a college course on a college campus or another location with an 'H.' Dual credit courses delivered electronically to individuals should be reported as option '9', if applicable, even if the coures is based on a high school campus.</t>
  </si>
  <si>
    <r>
      <t xml:space="preserve">Item #14 Location Code. </t>
    </r>
    <r>
      <rPr>
        <sz val="10"/>
        <color theme="1"/>
        <rFont val="Tahoma"/>
        <family val="2"/>
      </rPr>
      <t>Enter the code for the location at which the course is taught.</t>
    </r>
  </si>
  <si>
    <r>
      <t>Item #16 Instruction Mode.</t>
    </r>
    <r>
      <rPr>
        <sz val="10"/>
        <color theme="1"/>
        <rFont val="Tahoma"/>
        <family val="2"/>
      </rPr>
      <t xml:space="preserve"> Enter the primary mode of instruction where 51% or more of the instruction is delivered via a single mode.</t>
    </r>
  </si>
  <si>
    <r>
      <t>NOTE:</t>
    </r>
    <r>
      <rPr>
        <sz val="10"/>
        <color theme="1"/>
        <rFont val="Tahoma"/>
        <family val="2"/>
      </rPr>
      <t xml:space="preserve"> Discontinued use of Instruction Mode "2" Fully Distance Education Course. 
Instruction mode “6” Hybrid Course -- A distance education course in which more than 50 percent but less than 100 percent of instructional activity takes place when the student(s) and instructor(s) are in separate physical locations. 
Instruction mode "7" 100-Percent Online Course-- A distance education course in which 100 percent of instructional activity takes place when the 
student(s) and instructor(s) are in separate physical locations. Requirements for on-campus or in-person orientation, testing, academic support services, internships/fieldwork, or other non-instructional activities do not exclude a course from this category.</t>
    </r>
  </si>
  <si>
    <t>Below is a copy of the technical documentation for all of the distance education reports available online.  This Excel workbook includes semester-level tabs for FY 2001 through FY 2024 for public community, state, and technical colleges.  Public university summary data and institution-specific data are available in other workbooks on the webpage.</t>
  </si>
  <si>
    <t>Data Source: CBM0CS CTC Census Student Schedule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</si>
</sst>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0%;\(#0.00%\)"/>
  </numFmts>
  <fonts count="15" x14ac:knownFonts="1">
    <font>
      <sz val="11"/>
      <color theme="1"/>
      <name val="Calibri"/>
      <family val="2"/>
      <scheme val="minor"/>
    </font>
    <font>
      <b/>
      <sz val="10"/>
      <color indexed="8"/>
      <name val="Tahoma"/>
      <family val="2"/>
    </font>
    <font>
      <sz val="10"/>
      <color indexed="8"/>
      <name val="Tahoma"/>
      <family val="2"/>
    </font>
    <font>
      <b/>
      <sz val="10"/>
      <name val="Tahoma"/>
      <family val="2"/>
    </font>
    <font>
      <sz val="10"/>
      <name val="Tahoma"/>
      <family val="2"/>
    </font>
    <font>
      <i/>
      <sz val="10"/>
      <color indexed="8"/>
      <name val="Tahoma"/>
      <family val="2"/>
    </font>
    <font>
      <u/>
      <sz val="11"/>
      <color theme="10"/>
      <name val="Calibri"/>
      <family val="2"/>
      <scheme val="minor"/>
    </font>
    <font>
      <sz val="10"/>
      <color theme="1"/>
      <name val="Tahoma"/>
      <family val="2"/>
    </font>
    <font>
      <b/>
      <sz val="10"/>
      <color theme="1"/>
      <name val="Tahoma"/>
      <family val="2"/>
    </font>
    <font>
      <u/>
      <sz val="10"/>
      <color theme="1"/>
      <name val="Tahoma"/>
      <family val="2"/>
    </font>
    <font>
      <u/>
      <sz val="10"/>
      <color theme="10"/>
      <name val="Tahoma"/>
      <family val="2"/>
    </font>
    <font>
      <sz val="9.5"/>
      <color rgb="FF000000"/>
      <name val="Arial"/>
      <family val="2"/>
    </font>
    <font>
      <b/>
      <sz val="11"/>
      <name val="Tahoma"/>
      <family val="2"/>
    </font>
    <font>
      <sz val="9.5"/>
      <name val="Tahoma"/>
      <family val="2"/>
    </font>
    <font>
      <b/>
      <sz val="9.5"/>
      <name val="Tahoma"/>
      <family val="2"/>
    </font>
  </fonts>
  <fills count="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AFBFE"/>
        <bgColor indexed="64"/>
      </patternFill>
    </fill>
  </fills>
  <borders count="31">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B0B7BB"/>
      </left>
      <right style="thin">
        <color rgb="FFB0B7BB"/>
      </right>
      <top style="thin">
        <color rgb="FFB0B7BB"/>
      </top>
      <bottom style="thin">
        <color rgb="FFB0B7BB"/>
      </bottom>
      <diagonal/>
    </border>
    <border>
      <left style="thin">
        <color rgb="FFC1C1C1"/>
      </left>
      <right style="thin">
        <color rgb="FFC1C1C1"/>
      </right>
      <top style="thin">
        <color rgb="FFC1C1C1"/>
      </top>
      <bottom style="thin">
        <color rgb="FFC1C1C1"/>
      </bottom>
      <diagonal/>
    </border>
    <border>
      <left style="thin">
        <color rgb="FFC1C1C1"/>
      </left>
      <right style="thin">
        <color rgb="FFC1C1C1"/>
      </right>
      <top/>
      <bottom style="thin">
        <color rgb="FFC1C1C1"/>
      </bottom>
      <diagonal/>
    </border>
  </borders>
  <cellStyleXfs count="3">
    <xf numFmtId="0" fontId="0" fillId="0" borderId="0"/>
    <xf numFmtId="0" fontId="6" fillId="0" borderId="0" applyNumberFormat="0" applyFill="0" applyBorder="0" applyAlignment="0" applyProtection="0"/>
    <xf numFmtId="0" fontId="11" fillId="0" borderId="0"/>
  </cellStyleXfs>
  <cellXfs count="141">
    <xf numFmtId="0" fontId="0" fillId="0" borderId="0" xfId="0"/>
    <xf numFmtId="0" fontId="7" fillId="0" borderId="0" xfId="0" applyFont="1"/>
    <xf numFmtId="0" fontId="7" fillId="0" borderId="0" xfId="0" applyFont="1" applyAlignment="1">
      <alignment horizontal="center"/>
    </xf>
    <xf numFmtId="0" fontId="8" fillId="0" borderId="0" xfId="0" applyFont="1" applyAlignment="1">
      <alignment horizontal="centerContinuous" vertical="top"/>
    </xf>
    <xf numFmtId="0" fontId="8" fillId="0" borderId="0" xfId="0" applyFont="1" applyAlignment="1">
      <alignment horizontal="centerContinuous"/>
    </xf>
    <xf numFmtId="0" fontId="8" fillId="0" borderId="10" xfId="0" applyFont="1" applyBorder="1" applyAlignment="1">
      <alignment horizontal="center" vertical="top"/>
    </xf>
    <xf numFmtId="0" fontId="8" fillId="0" borderId="11" xfId="0" applyFont="1" applyBorder="1" applyAlignment="1">
      <alignment horizontal="center" vertical="top"/>
    </xf>
    <xf numFmtId="0" fontId="8" fillId="0" borderId="12" xfId="0" applyFont="1" applyBorder="1" applyAlignment="1">
      <alignment horizontal="center" vertical="top"/>
    </xf>
    <xf numFmtId="0" fontId="8" fillId="0" borderId="13" xfId="0" applyFont="1" applyBorder="1" applyAlignment="1">
      <alignment horizontal="center" vertical="top"/>
    </xf>
    <xf numFmtId="0" fontId="8" fillId="0" borderId="14" xfId="0" applyFont="1" applyBorder="1" applyAlignment="1">
      <alignment horizontal="center" vertical="top"/>
    </xf>
    <xf numFmtId="0" fontId="8" fillId="0" borderId="15" xfId="0" applyFont="1" applyBorder="1" applyAlignment="1">
      <alignment horizontal="center" vertical="top"/>
    </xf>
    <xf numFmtId="0" fontId="8" fillId="0" borderId="16" xfId="0" applyFont="1" applyBorder="1" applyAlignment="1">
      <alignment horizontal="center" vertical="top"/>
    </xf>
    <xf numFmtId="0" fontId="8" fillId="0" borderId="17" xfId="0" applyFont="1" applyBorder="1" applyAlignment="1">
      <alignment horizontal="center" vertical="top"/>
    </xf>
    <xf numFmtId="0" fontId="8" fillId="0" borderId="18" xfId="0" applyFont="1" applyBorder="1" applyAlignment="1">
      <alignment horizontal="center" vertical="top"/>
    </xf>
    <xf numFmtId="0" fontId="8" fillId="0" borderId="0" xfId="0" applyFont="1"/>
    <xf numFmtId="0" fontId="7" fillId="2" borderId="19" xfId="0" applyFont="1" applyFill="1" applyBorder="1" applyAlignment="1">
      <alignment horizontal="left"/>
    </xf>
    <xf numFmtId="0" fontId="7" fillId="2" borderId="20" xfId="0" applyFont="1" applyFill="1" applyBorder="1" applyAlignment="1">
      <alignment horizontal="left"/>
    </xf>
    <xf numFmtId="164" fontId="7" fillId="2" borderId="20" xfId="0" applyNumberFormat="1" applyFont="1" applyFill="1" applyBorder="1" applyAlignment="1">
      <alignment horizontal="right"/>
    </xf>
    <xf numFmtId="165" fontId="7" fillId="2" borderId="20" xfId="0" applyNumberFormat="1" applyFont="1" applyFill="1" applyBorder="1" applyAlignment="1">
      <alignment horizontal="right"/>
    </xf>
    <xf numFmtId="165" fontId="7" fillId="2" borderId="21" xfId="0" applyNumberFormat="1" applyFont="1" applyFill="1" applyBorder="1" applyAlignment="1">
      <alignment horizontal="right"/>
    </xf>
    <xf numFmtId="0" fontId="7" fillId="2" borderId="22" xfId="0" applyFont="1" applyFill="1" applyBorder="1" applyAlignment="1">
      <alignment horizontal="left"/>
    </xf>
    <xf numFmtId="0" fontId="7" fillId="2" borderId="23" xfId="0" applyFont="1" applyFill="1" applyBorder="1" applyAlignment="1">
      <alignment horizontal="left"/>
    </xf>
    <xf numFmtId="164" fontId="7" fillId="2" borderId="23" xfId="0" applyNumberFormat="1" applyFont="1" applyFill="1" applyBorder="1" applyAlignment="1">
      <alignment horizontal="right"/>
    </xf>
    <xf numFmtId="165" fontId="7" fillId="2" borderId="23" xfId="0" applyNumberFormat="1" applyFont="1" applyFill="1" applyBorder="1" applyAlignment="1">
      <alignment horizontal="right"/>
    </xf>
    <xf numFmtId="165" fontId="7" fillId="2" borderId="24" xfId="0" applyNumberFormat="1" applyFont="1" applyFill="1" applyBorder="1" applyAlignment="1">
      <alignment horizontal="right"/>
    </xf>
    <xf numFmtId="0" fontId="3" fillId="0" borderId="0" xfId="0" applyFont="1" applyAlignment="1">
      <alignment horizontal="centerContinuous" vertical="top"/>
    </xf>
    <xf numFmtId="0" fontId="3" fillId="0" borderId="0" xfId="0" applyFont="1" applyAlignment="1">
      <alignment horizontal="centerContinuous"/>
    </xf>
    <xf numFmtId="0" fontId="4" fillId="0" borderId="0" xfId="0" applyFont="1" applyAlignment="1">
      <alignment horizontal="left"/>
    </xf>
    <xf numFmtId="0" fontId="7" fillId="0" borderId="0" xfId="0" applyFont="1" applyAlignment="1">
      <alignment horizontal="left"/>
    </xf>
    <xf numFmtId="0" fontId="8" fillId="0" borderId="25" xfId="0" applyFont="1" applyBorder="1" applyAlignment="1">
      <alignment horizontal="center" vertical="top"/>
    </xf>
    <xf numFmtId="0" fontId="8" fillId="0" borderId="26" xfId="0" applyFont="1" applyBorder="1" applyAlignment="1">
      <alignment horizontal="center" vertical="top"/>
    </xf>
    <xf numFmtId="0" fontId="8" fillId="0" borderId="26" xfId="0" applyFont="1" applyBorder="1" applyAlignment="1">
      <alignment vertical="top"/>
    </xf>
    <xf numFmtId="0" fontId="8" fillId="0" borderId="27" xfId="0" applyFont="1" applyBorder="1" applyAlignment="1">
      <alignment horizontal="center" vertical="top"/>
    </xf>
    <xf numFmtId="0" fontId="8" fillId="0" borderId="19" xfId="0" applyFont="1" applyBorder="1" applyAlignment="1">
      <alignment horizontal="center" vertical="top"/>
    </xf>
    <xf numFmtId="0" fontId="8" fillId="0" borderId="20" xfId="0" applyFont="1" applyBorder="1" applyAlignment="1">
      <alignment horizontal="center" vertical="top"/>
    </xf>
    <xf numFmtId="0" fontId="8" fillId="0" borderId="20" xfId="0" applyFont="1" applyBorder="1" applyAlignment="1">
      <alignment vertical="top"/>
    </xf>
    <xf numFmtId="0" fontId="8" fillId="0" borderId="21" xfId="0" applyFont="1" applyBorder="1" applyAlignment="1">
      <alignment horizontal="center" vertical="top"/>
    </xf>
    <xf numFmtId="0" fontId="7" fillId="0" borderId="19" xfId="0" applyFont="1" applyBorder="1" applyAlignment="1">
      <alignment horizontal="left"/>
    </xf>
    <xf numFmtId="0" fontId="7" fillId="0" borderId="20" xfId="0" applyFont="1" applyBorder="1" applyAlignment="1">
      <alignment horizontal="left"/>
    </xf>
    <xf numFmtId="164" fontId="7" fillId="0" borderId="20" xfId="0" applyNumberFormat="1" applyFont="1" applyBorder="1" applyAlignment="1">
      <alignment horizontal="right"/>
    </xf>
    <xf numFmtId="165" fontId="7" fillId="0" borderId="20" xfId="0" applyNumberFormat="1" applyFont="1" applyBorder="1" applyAlignment="1">
      <alignment horizontal="right"/>
    </xf>
    <xf numFmtId="165" fontId="7" fillId="0" borderId="21" xfId="0" applyNumberFormat="1" applyFont="1" applyBorder="1" applyAlignment="1">
      <alignment horizontal="right"/>
    </xf>
    <xf numFmtId="0" fontId="7" fillId="0" borderId="22" xfId="0" applyFont="1" applyBorder="1" applyAlignment="1">
      <alignment horizontal="left"/>
    </xf>
    <xf numFmtId="0" fontId="7" fillId="0" borderId="23" xfId="0" applyFont="1" applyBorder="1" applyAlignment="1">
      <alignment horizontal="left"/>
    </xf>
    <xf numFmtId="164" fontId="7" fillId="0" borderId="23" xfId="0" applyNumberFormat="1" applyFont="1" applyBorder="1" applyAlignment="1">
      <alignment horizontal="right"/>
    </xf>
    <xf numFmtId="165" fontId="7" fillId="0" borderId="23" xfId="0" applyNumberFormat="1" applyFont="1" applyBorder="1" applyAlignment="1">
      <alignment horizontal="right"/>
    </xf>
    <xf numFmtId="165" fontId="7" fillId="0" borderId="24" xfId="0" applyNumberFormat="1" applyFont="1" applyBorder="1" applyAlignment="1">
      <alignment horizontal="right"/>
    </xf>
    <xf numFmtId="0" fontId="7" fillId="0" borderId="19" xfId="0" applyFont="1" applyBorder="1" applyAlignment="1">
      <alignment vertical="top"/>
    </xf>
    <xf numFmtId="0" fontId="7" fillId="0" borderId="20" xfId="0" applyFont="1" applyBorder="1" applyAlignment="1">
      <alignment vertical="top"/>
    </xf>
    <xf numFmtId="3" fontId="7" fillId="0" borderId="20" xfId="0" applyNumberFormat="1" applyFont="1" applyBorder="1" applyAlignment="1">
      <alignment vertical="top"/>
    </xf>
    <xf numFmtId="10" fontId="7" fillId="0" borderId="20" xfId="0" applyNumberFormat="1" applyFont="1" applyBorder="1" applyAlignment="1">
      <alignment vertical="top"/>
    </xf>
    <xf numFmtId="10" fontId="7" fillId="0" borderId="21" xfId="0" applyNumberFormat="1" applyFont="1" applyBorder="1" applyAlignment="1">
      <alignment vertical="top"/>
    </xf>
    <xf numFmtId="9" fontId="7" fillId="0" borderId="20" xfId="0" applyNumberFormat="1" applyFont="1" applyBorder="1" applyAlignment="1">
      <alignment vertical="top"/>
    </xf>
    <xf numFmtId="0" fontId="7" fillId="0" borderId="22" xfId="0" applyFont="1" applyBorder="1" applyAlignment="1">
      <alignment vertical="top"/>
    </xf>
    <xf numFmtId="0" fontId="7" fillId="0" borderId="23" xfId="0" applyFont="1" applyBorder="1" applyAlignment="1">
      <alignment vertical="top"/>
    </xf>
    <xf numFmtId="3" fontId="7" fillId="0" borderId="23" xfId="0" applyNumberFormat="1" applyFont="1" applyBorder="1" applyAlignment="1">
      <alignment vertical="top"/>
    </xf>
    <xf numFmtId="9" fontId="7" fillId="0" borderId="24" xfId="0" applyNumberFormat="1" applyFont="1" applyBorder="1" applyAlignment="1">
      <alignment vertical="top"/>
    </xf>
    <xf numFmtId="0" fontId="7" fillId="0" borderId="0" xfId="0" applyFont="1" applyAlignment="1">
      <alignment vertical="top"/>
    </xf>
    <xf numFmtId="0" fontId="8" fillId="0" borderId="16" xfId="0" applyFont="1" applyBorder="1" applyAlignment="1">
      <alignment vertical="top"/>
    </xf>
    <xf numFmtId="0" fontId="8" fillId="0" borderId="17" xfId="0" applyFont="1" applyBorder="1" applyAlignment="1">
      <alignment vertical="top"/>
    </xf>
    <xf numFmtId="0" fontId="8" fillId="0" borderId="18" xfId="0" applyFont="1" applyBorder="1" applyAlignment="1">
      <alignment vertical="top"/>
    </xf>
    <xf numFmtId="0" fontId="7" fillId="3" borderId="0" xfId="0" applyFont="1" applyFill="1" applyAlignment="1">
      <alignment wrapText="1"/>
    </xf>
    <xf numFmtId="0" fontId="8" fillId="0" borderId="0" xfId="0" applyFont="1" applyAlignment="1">
      <alignment vertical="center" wrapText="1"/>
    </xf>
    <xf numFmtId="0" fontId="7" fillId="0" borderId="0" xfId="0" applyFont="1" applyAlignment="1">
      <alignment horizontal="left" vertical="center" wrapText="1"/>
    </xf>
    <xf numFmtId="0" fontId="7" fillId="0" borderId="0" xfId="0" applyFont="1" applyAlignment="1">
      <alignment vertical="center" wrapText="1"/>
    </xf>
    <xf numFmtId="0" fontId="8" fillId="0" borderId="0" xfId="0" applyFont="1" applyAlignment="1">
      <alignment horizontal="left" vertical="center" wrapText="1"/>
    </xf>
    <xf numFmtId="0" fontId="7" fillId="0" borderId="0" xfId="0" applyFont="1" applyAlignment="1">
      <alignment wrapText="1"/>
    </xf>
    <xf numFmtId="0" fontId="10" fillId="0" borderId="0" xfId="1" applyNumberFormat="1" applyFont="1"/>
    <xf numFmtId="0" fontId="10" fillId="0" borderId="0" xfId="1" applyFont="1"/>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2" xfId="0" applyFont="1" applyBorder="1" applyAlignment="1">
      <alignment horizontal="right"/>
    </xf>
    <xf numFmtId="0" fontId="3" fillId="0" borderId="2" xfId="0" applyFont="1" applyBorder="1" applyAlignment="1">
      <alignment horizontal="right" wrapText="1"/>
    </xf>
    <xf numFmtId="0" fontId="3" fillId="0" borderId="3" xfId="0" applyFont="1" applyBorder="1" applyAlignment="1">
      <alignment horizontal="center" wrapText="1"/>
    </xf>
    <xf numFmtId="0" fontId="4" fillId="0" borderId="0" xfId="0" applyFont="1"/>
    <xf numFmtId="0" fontId="4" fillId="0" borderId="4" xfId="0" applyFont="1" applyBorder="1" applyAlignment="1">
      <alignment horizontal="left"/>
    </xf>
    <xf numFmtId="0" fontId="4" fillId="0" borderId="5" xfId="0" applyFont="1" applyBorder="1" applyAlignment="1">
      <alignment horizontal="left"/>
    </xf>
    <xf numFmtId="164" fontId="4" fillId="0" borderId="5" xfId="0" applyNumberFormat="1" applyFont="1" applyBorder="1" applyAlignment="1">
      <alignment horizontal="right"/>
    </xf>
    <xf numFmtId="165" fontId="4" fillId="0" borderId="5" xfId="0" applyNumberFormat="1" applyFont="1" applyBorder="1" applyAlignment="1">
      <alignment horizontal="right"/>
    </xf>
    <xf numFmtId="165" fontId="4" fillId="0" borderId="6" xfId="0" applyNumberFormat="1" applyFont="1" applyBorder="1" applyAlignment="1">
      <alignment horizontal="right"/>
    </xf>
    <xf numFmtId="0" fontId="4" fillId="0" borderId="7" xfId="0" applyFont="1" applyBorder="1" applyAlignment="1">
      <alignment horizontal="left"/>
    </xf>
    <xf numFmtId="0" fontId="4" fillId="0" borderId="8" xfId="0" applyFont="1" applyBorder="1" applyAlignment="1">
      <alignment horizontal="left"/>
    </xf>
    <xf numFmtId="164" fontId="4" fillId="0" borderId="8" xfId="0" applyNumberFormat="1" applyFont="1" applyBorder="1" applyAlignment="1">
      <alignment horizontal="right"/>
    </xf>
    <xf numFmtId="165" fontId="4" fillId="0" borderId="8" xfId="0" applyNumberFormat="1" applyFont="1" applyBorder="1" applyAlignment="1">
      <alignment horizontal="right"/>
    </xf>
    <xf numFmtId="165" fontId="4" fillId="0" borderId="9" xfId="0" applyNumberFormat="1" applyFont="1" applyBorder="1" applyAlignment="1">
      <alignment horizontal="right"/>
    </xf>
    <xf numFmtId="0" fontId="6" fillId="0" borderId="0" xfId="1" applyNumberFormat="1"/>
    <xf numFmtId="0" fontId="4" fillId="2" borderId="4" xfId="0" applyFont="1" applyFill="1" applyBorder="1" applyAlignment="1">
      <alignment horizontal="left"/>
    </xf>
    <xf numFmtId="0" fontId="4" fillId="2" borderId="5" xfId="0" applyFont="1" applyFill="1" applyBorder="1" applyAlignment="1">
      <alignment horizontal="left"/>
    </xf>
    <xf numFmtId="164" fontId="4" fillId="2" borderId="5" xfId="0" applyNumberFormat="1" applyFont="1" applyFill="1" applyBorder="1" applyAlignment="1">
      <alignment horizontal="right"/>
    </xf>
    <xf numFmtId="165" fontId="4" fillId="2" borderId="5" xfId="0" applyNumberFormat="1" applyFont="1" applyFill="1" applyBorder="1" applyAlignment="1">
      <alignment horizontal="right"/>
    </xf>
    <xf numFmtId="165" fontId="4" fillId="2" borderId="6" xfId="0" applyNumberFormat="1" applyFont="1" applyFill="1" applyBorder="1" applyAlignment="1">
      <alignment horizontal="right"/>
    </xf>
    <xf numFmtId="0" fontId="4" fillId="2" borderId="7" xfId="0" applyFont="1" applyFill="1" applyBorder="1" applyAlignment="1">
      <alignment horizontal="left"/>
    </xf>
    <xf numFmtId="0" fontId="4" fillId="2" borderId="8" xfId="0" applyFont="1" applyFill="1" applyBorder="1" applyAlignment="1">
      <alignment horizontal="left"/>
    </xf>
    <xf numFmtId="164" fontId="4" fillId="2" borderId="8" xfId="0" applyNumberFormat="1" applyFont="1" applyFill="1" applyBorder="1" applyAlignment="1">
      <alignment horizontal="right"/>
    </xf>
    <xf numFmtId="165" fontId="4" fillId="2" borderId="8" xfId="0" applyNumberFormat="1" applyFont="1" applyFill="1" applyBorder="1" applyAlignment="1">
      <alignment horizontal="right"/>
    </xf>
    <xf numFmtId="165" fontId="4" fillId="2" borderId="9" xfId="0" applyNumberFormat="1" applyFont="1" applyFill="1" applyBorder="1" applyAlignment="1">
      <alignment horizontal="right"/>
    </xf>
    <xf numFmtId="0" fontId="4" fillId="2" borderId="5" xfId="0" applyFont="1" applyFill="1" applyBorder="1" applyAlignment="1">
      <alignment horizontal="left" wrapText="1"/>
    </xf>
    <xf numFmtId="0" fontId="11" fillId="4" borderId="0" xfId="2" applyFill="1" applyAlignment="1">
      <alignment horizontal="left"/>
    </xf>
    <xf numFmtId="0" fontId="13" fillId="0" borderId="0" xfId="2" applyFont="1" applyAlignment="1">
      <alignment horizontal="left"/>
    </xf>
    <xf numFmtId="0" fontId="14" fillId="0" borderId="28" xfId="2" applyFont="1" applyBorder="1" applyAlignment="1">
      <alignment horizontal="center" wrapText="1"/>
    </xf>
    <xf numFmtId="0" fontId="14" fillId="0" borderId="28" xfId="2" applyFont="1" applyBorder="1" applyAlignment="1">
      <alignment horizontal="right"/>
    </xf>
    <xf numFmtId="0" fontId="14" fillId="0" borderId="28" xfId="2" applyFont="1" applyBorder="1" applyAlignment="1">
      <alignment horizontal="right" wrapText="1"/>
    </xf>
    <xf numFmtId="0" fontId="13" fillId="0" borderId="29" xfId="2" applyFont="1" applyBorder="1" applyAlignment="1">
      <alignment horizontal="left"/>
    </xf>
    <xf numFmtId="164" fontId="13" fillId="0" borderId="29" xfId="2" applyNumberFormat="1" applyFont="1" applyBorder="1" applyAlignment="1">
      <alignment horizontal="right"/>
    </xf>
    <xf numFmtId="165" fontId="13" fillId="0" borderId="29" xfId="2" applyNumberFormat="1" applyFont="1" applyBorder="1" applyAlignment="1">
      <alignment horizontal="right"/>
    </xf>
    <xf numFmtId="0" fontId="3" fillId="0" borderId="5" xfId="0" applyFont="1" applyBorder="1" applyAlignment="1">
      <alignment horizontal="center" wrapText="1"/>
    </xf>
    <xf numFmtId="10" fontId="8" fillId="0" borderId="5" xfId="0" applyNumberFormat="1" applyFont="1" applyBorder="1" applyAlignment="1">
      <alignment horizontal="center" wrapText="1"/>
    </xf>
    <xf numFmtId="0" fontId="7" fillId="0" borderId="5" xfId="0" applyFont="1" applyBorder="1"/>
    <xf numFmtId="3" fontId="7" fillId="0" borderId="5" xfId="0" applyNumberFormat="1" applyFont="1" applyBorder="1"/>
    <xf numFmtId="10" fontId="7" fillId="0" borderId="5" xfId="0" applyNumberFormat="1" applyFont="1" applyBorder="1"/>
    <xf numFmtId="3" fontId="0" fillId="0" borderId="0" xfId="0" applyNumberFormat="1"/>
    <xf numFmtId="10" fontId="0" fillId="0" borderId="0" xfId="0" applyNumberFormat="1"/>
    <xf numFmtId="3" fontId="3" fillId="0" borderId="5" xfId="0" applyNumberFormat="1" applyFont="1" applyBorder="1" applyAlignment="1">
      <alignment horizontal="center" wrapText="1"/>
    </xf>
    <xf numFmtId="0" fontId="13" fillId="0" borderId="30" xfId="2" applyFont="1" applyBorder="1" applyAlignment="1">
      <alignment horizontal="left"/>
    </xf>
    <xf numFmtId="164" fontId="13" fillId="0" borderId="30" xfId="2" applyNumberFormat="1" applyFont="1" applyBorder="1" applyAlignment="1">
      <alignment horizontal="right"/>
    </xf>
    <xf numFmtId="165" fontId="13" fillId="0" borderId="30" xfId="2" applyNumberFormat="1" applyFont="1" applyBorder="1" applyAlignment="1">
      <alignment horizontal="right"/>
    </xf>
    <xf numFmtId="0" fontId="14" fillId="0" borderId="5" xfId="2" applyFont="1" applyBorder="1" applyAlignment="1">
      <alignment horizontal="center" wrapText="1"/>
    </xf>
    <xf numFmtId="0" fontId="14" fillId="0" borderId="5" xfId="2" applyFont="1" applyBorder="1" applyAlignment="1">
      <alignment horizontal="right"/>
    </xf>
    <xf numFmtId="0" fontId="14" fillId="0" borderId="5" xfId="2" applyFont="1" applyBorder="1" applyAlignment="1">
      <alignment horizontal="right" wrapText="1"/>
    </xf>
    <xf numFmtId="0" fontId="13" fillId="0" borderId="5" xfId="2" applyFont="1" applyBorder="1" applyAlignment="1">
      <alignment horizontal="left"/>
    </xf>
    <xf numFmtId="164" fontId="13" fillId="0" borderId="5" xfId="2" applyNumberFormat="1" applyFont="1" applyBorder="1" applyAlignment="1">
      <alignment horizontal="right"/>
    </xf>
    <xf numFmtId="165" fontId="13" fillId="0" borderId="5" xfId="2" applyNumberFormat="1" applyFont="1" applyBorder="1" applyAlignment="1">
      <alignment horizontal="right"/>
    </xf>
    <xf numFmtId="0" fontId="13" fillId="0" borderId="5" xfId="2" applyFont="1" applyBorder="1" applyAlignment="1">
      <alignment horizontal="left" wrapText="1"/>
    </xf>
    <xf numFmtId="0" fontId="10" fillId="0" borderId="0" xfId="1" applyFont="1" applyAlignment="1">
      <alignment wrapText="1"/>
    </xf>
    <xf numFmtId="0" fontId="3" fillId="0" borderId="5" xfId="0" applyFont="1" applyBorder="1" applyAlignment="1">
      <alignment horizontal="right" wrapText="1"/>
    </xf>
    <xf numFmtId="3" fontId="7" fillId="0" borderId="0" xfId="0" applyNumberFormat="1" applyFont="1"/>
    <xf numFmtId="10" fontId="7" fillId="0" borderId="0" xfId="0" applyNumberFormat="1" applyFont="1"/>
    <xf numFmtId="0" fontId="3" fillId="0" borderId="5" xfId="0" applyFont="1" applyBorder="1" applyAlignment="1">
      <alignment horizontal="right"/>
    </xf>
    <xf numFmtId="0" fontId="8" fillId="0" borderId="0" xfId="0" applyFont="1" applyAlignment="1">
      <alignment wrapText="1"/>
    </xf>
    <xf numFmtId="0" fontId="9" fillId="0" borderId="0" xfId="0" applyFont="1" applyAlignment="1">
      <alignment wrapText="1"/>
    </xf>
    <xf numFmtId="0" fontId="8" fillId="0" borderId="16" xfId="0" applyFont="1" applyBorder="1" applyAlignment="1">
      <alignment horizontal="center" vertical="top"/>
    </xf>
    <xf numFmtId="0" fontId="8" fillId="0" borderId="17" xfId="0" applyFont="1" applyBorder="1" applyAlignment="1">
      <alignment horizontal="center" vertical="top"/>
    </xf>
    <xf numFmtId="0" fontId="8" fillId="0" borderId="18" xfId="0" applyFont="1" applyBorder="1" applyAlignment="1">
      <alignment horizontal="center" vertical="top"/>
    </xf>
    <xf numFmtId="0" fontId="3" fillId="0" borderId="0" xfId="0" applyFont="1" applyAlignment="1">
      <alignment horizontal="center" wrapText="1"/>
    </xf>
    <xf numFmtId="0" fontId="4" fillId="0" borderId="0" xfId="0" applyFont="1" applyAlignment="1">
      <alignment horizontal="left"/>
    </xf>
    <xf numFmtId="0" fontId="8" fillId="0" borderId="0" xfId="0" applyFont="1" applyAlignment="1">
      <alignment horizontal="center"/>
    </xf>
    <xf numFmtId="0" fontId="12" fillId="0" borderId="0" xfId="2" applyFont="1" applyAlignment="1">
      <alignment horizontal="center" wrapText="1"/>
    </xf>
    <xf numFmtId="0" fontId="13" fillId="0" borderId="0" xfId="2" applyFont="1" applyAlignment="1">
      <alignment horizontal="left"/>
    </xf>
    <xf numFmtId="0" fontId="8" fillId="0" borderId="0" xfId="0" applyFont="1" applyAlignment="1">
      <alignment horizontal="center" vertical="top" wrapText="1"/>
    </xf>
    <xf numFmtId="0" fontId="4" fillId="0" borderId="5" xfId="0" applyFont="1" applyBorder="1" applyAlignment="1">
      <alignment horizontal="center"/>
    </xf>
    <xf numFmtId="0" fontId="4" fillId="0" borderId="5" xfId="0" applyFont="1" applyBorder="1" applyAlignment="1">
      <alignment horizontal="left"/>
    </xf>
  </cellXfs>
  <cellStyles count="3">
    <cellStyle name="Hyperlink" xfId="1" builtinId="8"/>
    <cellStyle name="Normal" xfId="0" builtinId="0"/>
    <cellStyle name="Normal 2" xfId="2" xr:uid="{AAA642F0-9A35-4CED-95D5-898B299FDB8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1"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1"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1"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1"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1" Type="http://schemas.openxmlformats.org/officeDocument/2006/relationships/vmlDrawing" Target="../drawings/vmlDrawing15.vml"/></Relationships>
</file>

<file path=xl/worksheets/_rels/sheet17.xml.rels><?xml version="1.0" encoding="UTF-8" standalone="yes"?>
<Relationships xmlns="http://schemas.openxmlformats.org/package/2006/relationships"><Relationship Id="rId1" Type="http://schemas.openxmlformats.org/officeDocument/2006/relationships/vmlDrawing" Target="../drawings/vmlDrawing16.vml"/></Relationships>
</file>

<file path=xl/worksheets/_rels/sheet18.xml.rels><?xml version="1.0" encoding="UTF-8" standalone="yes"?>
<Relationships xmlns="http://schemas.openxmlformats.org/package/2006/relationships"><Relationship Id="rId1" Type="http://schemas.openxmlformats.org/officeDocument/2006/relationships/vmlDrawing" Target="../drawings/vmlDrawing17.vml"/></Relationships>
</file>

<file path=xl/worksheets/_rels/sheet19.xml.rels><?xml version="1.0" encoding="UTF-8" standalone="yes"?>
<Relationships xmlns="http://schemas.openxmlformats.org/package/2006/relationships"><Relationship Id="rId1" Type="http://schemas.openxmlformats.org/officeDocument/2006/relationships/vmlDrawing" Target="../drawings/vmlDrawing18.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1" Type="http://schemas.openxmlformats.org/officeDocument/2006/relationships/vmlDrawing" Target="../drawings/vmlDrawing20.vml"/></Relationships>
</file>

<file path=xl/worksheets/_rels/sheet22.xml.rels><?xml version="1.0" encoding="UTF-8" standalone="yes"?>
<Relationships xmlns="http://schemas.openxmlformats.org/package/2006/relationships"><Relationship Id="rId1" Type="http://schemas.openxmlformats.org/officeDocument/2006/relationships/vmlDrawing" Target="../drawings/vmlDrawing21.vml"/></Relationships>
</file>

<file path=xl/worksheets/_rels/sheet23.xml.rels><?xml version="1.0" encoding="UTF-8" standalone="yes"?>
<Relationships xmlns="http://schemas.openxmlformats.org/package/2006/relationships"><Relationship Id="rId1" Type="http://schemas.openxmlformats.org/officeDocument/2006/relationships/vmlDrawing" Target="../drawings/vmlDrawing22.vml"/></Relationships>
</file>

<file path=xl/worksheets/_rels/sheet24.xml.rels><?xml version="1.0" encoding="UTF-8" standalone="yes"?>
<Relationships xmlns="http://schemas.openxmlformats.org/package/2006/relationships"><Relationship Id="rId1" Type="http://schemas.openxmlformats.org/officeDocument/2006/relationships/vmlDrawing" Target="../drawings/vmlDrawing23.vml"/></Relationships>
</file>

<file path=xl/worksheets/_rels/sheet25.xml.rels><?xml version="1.0" encoding="UTF-8" standalone="yes"?>
<Relationships xmlns="http://schemas.openxmlformats.org/package/2006/relationships"><Relationship Id="rId1" Type="http://schemas.openxmlformats.org/officeDocument/2006/relationships/vmlDrawing" Target="../drawings/vmlDrawing24.vml"/></Relationships>
</file>

<file path=xl/worksheets/_rels/sheet26.xml.rels><?xml version="1.0" encoding="UTF-8" standalone="yes"?>
<Relationships xmlns="http://schemas.openxmlformats.org/package/2006/relationships"><Relationship Id="rId1" Type="http://schemas.openxmlformats.org/officeDocument/2006/relationships/vmlDrawing" Target="../drawings/vmlDrawing25.vml"/></Relationships>
</file>

<file path=xl/worksheets/_rels/sheet27.xml.rels><?xml version="1.0" encoding="UTF-8" standalone="yes"?>
<Relationships xmlns="http://schemas.openxmlformats.org/package/2006/relationships"><Relationship Id="rId1" Type="http://schemas.openxmlformats.org/officeDocument/2006/relationships/vmlDrawing" Target="../drawings/vmlDrawing26.vml"/></Relationships>
</file>

<file path=xl/worksheets/_rels/sheet28.xml.rels><?xml version="1.0" encoding="UTF-8" standalone="yes"?>
<Relationships xmlns="http://schemas.openxmlformats.org/package/2006/relationships"><Relationship Id="rId1" Type="http://schemas.openxmlformats.org/officeDocument/2006/relationships/vmlDrawing" Target="../drawings/vmlDrawing27.vml"/></Relationships>
</file>

<file path=xl/worksheets/_rels/sheet29.xml.rels><?xml version="1.0" encoding="UTF-8" standalone="yes"?>
<Relationships xmlns="http://schemas.openxmlformats.org/package/2006/relationships"><Relationship Id="rId1" Type="http://schemas.openxmlformats.org/officeDocument/2006/relationships/vmlDrawing" Target="../drawings/vmlDrawing28.v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2.vml"/></Relationships>
</file>

<file path=xl/worksheets/_rels/sheet30.xml.rels><?xml version="1.0" encoding="UTF-8" standalone="yes"?>
<Relationships xmlns="http://schemas.openxmlformats.org/package/2006/relationships"><Relationship Id="rId1" Type="http://schemas.openxmlformats.org/officeDocument/2006/relationships/vmlDrawing" Target="../drawings/vmlDrawing29.vml"/></Relationships>
</file>

<file path=xl/worksheets/_rels/sheet31.xml.rels><?xml version="1.0" encoding="UTF-8" standalone="yes"?>
<Relationships xmlns="http://schemas.openxmlformats.org/package/2006/relationships"><Relationship Id="rId1" Type="http://schemas.openxmlformats.org/officeDocument/2006/relationships/vmlDrawing" Target="../drawings/vmlDrawing30.vml"/></Relationships>
</file>

<file path=xl/worksheets/_rels/sheet32.xml.rels><?xml version="1.0" encoding="UTF-8" standalone="yes"?>
<Relationships xmlns="http://schemas.openxmlformats.org/package/2006/relationships"><Relationship Id="rId1" Type="http://schemas.openxmlformats.org/officeDocument/2006/relationships/vmlDrawing" Target="../drawings/vmlDrawing31.vml"/></Relationships>
</file>

<file path=xl/worksheets/_rels/sheet33.xml.rels><?xml version="1.0" encoding="UTF-8" standalone="yes"?>
<Relationships xmlns="http://schemas.openxmlformats.org/package/2006/relationships"><Relationship Id="rId1" Type="http://schemas.openxmlformats.org/officeDocument/2006/relationships/vmlDrawing" Target="../drawings/vmlDrawing32.vml"/></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vmlDrawing" Target="../drawings/vmlDrawing35.v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8.bin"/></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9.bin"/></Relationships>
</file>

<file path=xl/worksheets/_rels/sheet42.xml.rels><?xml version="1.0" encoding="UTF-8" standalone="yes"?>
<Relationships xmlns="http://schemas.openxmlformats.org/package/2006/relationships"><Relationship Id="rId1" Type="http://schemas.openxmlformats.org/officeDocument/2006/relationships/vmlDrawing" Target="../drawings/vmlDrawing38.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02"/>
  <sheetViews>
    <sheetView tabSelected="1" workbookViewId="0">
      <selection activeCell="A6" sqref="A6"/>
    </sheetView>
  </sheetViews>
  <sheetFormatPr defaultColWidth="9.109375" defaultRowHeight="13.2" x14ac:dyDescent="0.25"/>
  <cols>
    <col min="1" max="1" width="25.109375" style="68" customWidth="1"/>
    <col min="2" max="16384" width="9.109375" style="1"/>
  </cols>
  <sheetData>
    <row r="1" spans="1:1" s="14" customFormat="1" x14ac:dyDescent="0.25">
      <c r="A1" s="14" t="s">
        <v>76</v>
      </c>
    </row>
    <row r="2" spans="1:1" s="14" customFormat="1" x14ac:dyDescent="0.25">
      <c r="A2" s="14" t="s">
        <v>77</v>
      </c>
    </row>
    <row r="3" spans="1:1" s="14" customFormat="1" x14ac:dyDescent="0.25"/>
    <row r="4" spans="1:1" s="14" customFormat="1" x14ac:dyDescent="0.25">
      <c r="A4" s="67" t="str">
        <f>HYPERLINK("#Documentation!A1", "Technical Documentation")</f>
        <v>Technical Documentation</v>
      </c>
    </row>
    <row r="5" spans="1:1" s="14" customFormat="1" x14ac:dyDescent="0.25">
      <c r="A5" s="67"/>
    </row>
    <row r="6" spans="1:1" s="14" customFormat="1" x14ac:dyDescent="0.25">
      <c r="A6" s="67" t="s">
        <v>204</v>
      </c>
    </row>
    <row r="7" spans="1:1" s="14" customFormat="1" x14ac:dyDescent="0.25">
      <c r="A7" s="67"/>
    </row>
    <row r="8" spans="1:1" s="14" customFormat="1" x14ac:dyDescent="0.25">
      <c r="A8" s="67" t="s">
        <v>203</v>
      </c>
    </row>
    <row r="9" spans="1:1" s="14" customFormat="1" x14ac:dyDescent="0.25">
      <c r="A9" s="67" t="s">
        <v>202</v>
      </c>
    </row>
    <row r="10" spans="1:1" s="14" customFormat="1" x14ac:dyDescent="0.25">
      <c r="A10" s="67" t="s">
        <v>201</v>
      </c>
    </row>
    <row r="11" spans="1:1" s="14" customFormat="1" x14ac:dyDescent="0.25">
      <c r="A11" s="67"/>
    </row>
    <row r="12" spans="1:1" s="14" customFormat="1" x14ac:dyDescent="0.25">
      <c r="A12" s="67" t="s">
        <v>198</v>
      </c>
    </row>
    <row r="13" spans="1:1" s="14" customFormat="1" x14ac:dyDescent="0.25">
      <c r="A13" s="67" t="s">
        <v>199</v>
      </c>
    </row>
    <row r="14" spans="1:1" s="14" customFormat="1" x14ac:dyDescent="0.25">
      <c r="A14" s="67" t="s">
        <v>200</v>
      </c>
    </row>
    <row r="15" spans="1:1" s="14" customFormat="1" x14ac:dyDescent="0.25">
      <c r="A15" s="67"/>
    </row>
    <row r="16" spans="1:1" s="14" customFormat="1" x14ac:dyDescent="0.25">
      <c r="A16" s="67" t="s">
        <v>197</v>
      </c>
    </row>
    <row r="17" spans="1:1" s="14" customFormat="1" x14ac:dyDescent="0.25">
      <c r="A17" s="67" t="s">
        <v>196</v>
      </c>
    </row>
    <row r="18" spans="1:1" s="14" customFormat="1" x14ac:dyDescent="0.25">
      <c r="A18" s="67" t="s">
        <v>195</v>
      </c>
    </row>
    <row r="19" spans="1:1" customFormat="1" ht="14.4" x14ac:dyDescent="0.3">
      <c r="A19" s="67"/>
    </row>
    <row r="20" spans="1:1" s="14" customFormat="1" x14ac:dyDescent="0.25">
      <c r="A20" s="67" t="s">
        <v>184</v>
      </c>
    </row>
    <row r="21" spans="1:1" s="14" customFormat="1" x14ac:dyDescent="0.25">
      <c r="A21" s="67" t="s">
        <v>183</v>
      </c>
    </row>
    <row r="22" spans="1:1" s="14" customFormat="1" x14ac:dyDescent="0.25">
      <c r="A22" s="67" t="s">
        <v>182</v>
      </c>
    </row>
    <row r="23" spans="1:1" s="14" customFormat="1" x14ac:dyDescent="0.25">
      <c r="A23" s="67"/>
    </row>
    <row r="24" spans="1:1" s="14" customFormat="1" x14ac:dyDescent="0.25">
      <c r="A24" s="67" t="s">
        <v>174</v>
      </c>
    </row>
    <row r="25" spans="1:1" s="14" customFormat="1" x14ac:dyDescent="0.25">
      <c r="A25" s="67" t="s">
        <v>178</v>
      </c>
    </row>
    <row r="26" spans="1:1" s="14" customFormat="1" x14ac:dyDescent="0.25">
      <c r="A26" s="67" t="s">
        <v>179</v>
      </c>
    </row>
    <row r="27" spans="1:1" s="14" customFormat="1" x14ac:dyDescent="0.25">
      <c r="A27" s="67"/>
    </row>
    <row r="28" spans="1:1" s="14" customFormat="1" x14ac:dyDescent="0.25">
      <c r="A28" s="67" t="s">
        <v>168</v>
      </c>
    </row>
    <row r="29" spans="1:1" s="14" customFormat="1" x14ac:dyDescent="0.25">
      <c r="A29" s="67" t="s">
        <v>170</v>
      </c>
    </row>
    <row r="30" spans="1:1" s="14" customFormat="1" x14ac:dyDescent="0.25">
      <c r="A30" s="67" t="s">
        <v>172</v>
      </c>
    </row>
    <row r="31" spans="1:1" s="14" customFormat="1" x14ac:dyDescent="0.25">
      <c r="A31" s="67"/>
    </row>
    <row r="32" spans="1:1" s="14" customFormat="1" x14ac:dyDescent="0.25">
      <c r="A32" s="67" t="s">
        <v>142</v>
      </c>
    </row>
    <row r="33" spans="1:1" s="14" customFormat="1" x14ac:dyDescent="0.25">
      <c r="A33" s="67" t="s">
        <v>164</v>
      </c>
    </row>
    <row r="34" spans="1:1" s="14" customFormat="1" ht="14.4" x14ac:dyDescent="0.3">
      <c r="A34" s="85" t="s">
        <v>167</v>
      </c>
    </row>
    <row r="35" spans="1:1" s="14" customFormat="1" x14ac:dyDescent="0.25">
      <c r="A35" s="67"/>
    </row>
    <row r="36" spans="1:1" s="14" customFormat="1" x14ac:dyDescent="0.25">
      <c r="A36" s="67" t="s">
        <v>134</v>
      </c>
    </row>
    <row r="37" spans="1:1" s="14" customFormat="1" x14ac:dyDescent="0.25">
      <c r="A37" s="67" t="s">
        <v>136</v>
      </c>
    </row>
    <row r="38" spans="1:1" s="14" customFormat="1" x14ac:dyDescent="0.25">
      <c r="A38" s="67" t="s">
        <v>141</v>
      </c>
    </row>
    <row r="39" spans="1:1" s="14" customFormat="1" x14ac:dyDescent="0.25">
      <c r="A39" s="67"/>
    </row>
    <row r="40" spans="1:1" s="14" customFormat="1" x14ac:dyDescent="0.25">
      <c r="A40" s="67" t="s">
        <v>128</v>
      </c>
    </row>
    <row r="41" spans="1:1" s="14" customFormat="1" x14ac:dyDescent="0.25">
      <c r="A41" s="67" t="s">
        <v>131</v>
      </c>
    </row>
    <row r="42" spans="1:1" s="14" customFormat="1" x14ac:dyDescent="0.25">
      <c r="A42" s="67" t="s">
        <v>132</v>
      </c>
    </row>
    <row r="43" spans="1:1" s="14" customFormat="1" x14ac:dyDescent="0.25">
      <c r="A43" s="67"/>
    </row>
    <row r="44" spans="1:1" s="14" customFormat="1" x14ac:dyDescent="0.25">
      <c r="A44" s="67" t="s">
        <v>119</v>
      </c>
    </row>
    <row r="45" spans="1:1" s="14" customFormat="1" x14ac:dyDescent="0.25">
      <c r="A45" s="67" t="s">
        <v>120</v>
      </c>
    </row>
    <row r="46" spans="1:1" s="14" customFormat="1" x14ac:dyDescent="0.25">
      <c r="A46" s="67" t="s">
        <v>126</v>
      </c>
    </row>
    <row r="47" spans="1:1" s="14" customFormat="1" x14ac:dyDescent="0.25">
      <c r="A47" s="67"/>
    </row>
    <row r="48" spans="1:1" s="14" customFormat="1" x14ac:dyDescent="0.25">
      <c r="A48" s="67" t="str">
        <f>HYPERLINK("#CTCFall2013!A1", "CTC Fall 2013")</f>
        <v>CTC Fall 2013</v>
      </c>
    </row>
    <row r="49" spans="1:1" s="14" customFormat="1" x14ac:dyDescent="0.25">
      <c r="A49" s="67" t="s">
        <v>117</v>
      </c>
    </row>
    <row r="50" spans="1:1" s="14" customFormat="1" x14ac:dyDescent="0.25">
      <c r="A50" s="68" t="s">
        <v>118</v>
      </c>
    </row>
    <row r="51" spans="1:1" x14ac:dyDescent="0.25">
      <c r="A51" s="67"/>
    </row>
    <row r="52" spans="1:1" x14ac:dyDescent="0.25">
      <c r="A52" s="68" t="str">
        <f>HYPERLINK("#CTCFall2012!A1", "CTC Fall 2012")</f>
        <v>CTC Fall 2012</v>
      </c>
    </row>
    <row r="53" spans="1:1" x14ac:dyDescent="0.25">
      <c r="A53" s="68" t="str">
        <f>HYPERLINK("#CTCSpring2013!A1", "CTC Spring 2013")</f>
        <v>CTC Spring 2013</v>
      </c>
    </row>
    <row r="54" spans="1:1" x14ac:dyDescent="0.25">
      <c r="A54" s="68" t="str">
        <f>HYPERLINK("#CTCSummer2013!A1", "CTC Summer 2013")</f>
        <v>CTC Summer 2013</v>
      </c>
    </row>
    <row r="55" spans="1:1" x14ac:dyDescent="0.25">
      <c r="A55" s="1"/>
    </row>
    <row r="56" spans="1:1" x14ac:dyDescent="0.25">
      <c r="A56" s="68" t="str">
        <f>HYPERLINK("#CTCFall2011!IDX", "CTC Fall 2011")</f>
        <v>CTC Fall 2011</v>
      </c>
    </row>
    <row r="57" spans="1:1" x14ac:dyDescent="0.25">
      <c r="A57" s="68" t="str">
        <f>HYPERLINK("#CTCSpring2012!IDX", "CTC Spring 2012")</f>
        <v>CTC Spring 2012</v>
      </c>
    </row>
    <row r="58" spans="1:1" x14ac:dyDescent="0.25">
      <c r="A58" s="68" t="str">
        <f>HYPERLINK("#CTCSummer2012!A1", "CTC Summer 2012")</f>
        <v>CTC Summer 2012</v>
      </c>
    </row>
    <row r="60" spans="1:1" x14ac:dyDescent="0.25">
      <c r="A60" s="68" t="str">
        <f>HYPERLINK("#CTCFall2010!IDX", "CTC Fall 2010")</f>
        <v>CTC Fall 2010</v>
      </c>
    </row>
    <row r="61" spans="1:1" x14ac:dyDescent="0.25">
      <c r="A61" s="68" t="str">
        <f>HYPERLINK("#CTCSpring2011!IDX", "CTC Spring 2011")</f>
        <v>CTC Spring 2011</v>
      </c>
    </row>
    <row r="62" spans="1:1" x14ac:dyDescent="0.25">
      <c r="A62" s="68" t="str">
        <f>HYPERLINK("#CTCSummer2011!IDX", "CTC Summer 2011")</f>
        <v>CTC Summer 2011</v>
      </c>
    </row>
    <row r="64" spans="1:1" x14ac:dyDescent="0.25">
      <c r="A64" s="68" t="str">
        <f>HYPERLINK("#CTCFall2009!IDX", "CTC Fall 2009")</f>
        <v>CTC Fall 2009</v>
      </c>
    </row>
    <row r="65" spans="1:1" x14ac:dyDescent="0.25">
      <c r="A65" s="68" t="str">
        <f>HYPERLINK("#CTCSpring2010!IDX", "CTC Spring 2010")</f>
        <v>CTC Spring 2010</v>
      </c>
    </row>
    <row r="66" spans="1:1" x14ac:dyDescent="0.25">
      <c r="A66" s="68" t="str">
        <f>HYPERLINK("#CTCSummer2010!IDX", "CTC Summer 2010")</f>
        <v>CTC Summer 2010</v>
      </c>
    </row>
    <row r="68" spans="1:1" x14ac:dyDescent="0.25">
      <c r="A68" s="68" t="str">
        <f>HYPERLINK("#CTCFall2008!IDX", "CTC Fall 2008")</f>
        <v>CTC Fall 2008</v>
      </c>
    </row>
    <row r="69" spans="1:1" x14ac:dyDescent="0.25">
      <c r="A69" s="68" t="str">
        <f>HYPERLINK("#CTCSpring2009!IDX", "CTC Spring 2009")</f>
        <v>CTC Spring 2009</v>
      </c>
    </row>
    <row r="70" spans="1:1" x14ac:dyDescent="0.25">
      <c r="A70" s="68" t="str">
        <f>HYPERLINK("#CTCSummer2009!IDX", "CTC Summer 2009")</f>
        <v>CTC Summer 2009</v>
      </c>
    </row>
    <row r="72" spans="1:1" x14ac:dyDescent="0.25">
      <c r="A72" s="68" t="str">
        <f>HYPERLINK("#CTCFall2007!IDX", "CTC Fall 2007")</f>
        <v>CTC Fall 2007</v>
      </c>
    </row>
    <row r="73" spans="1:1" x14ac:dyDescent="0.25">
      <c r="A73" s="68" t="str">
        <f>HYPERLINK("#CTCSpring2008!IDX", "CTC Spring 2008")</f>
        <v>CTC Spring 2008</v>
      </c>
    </row>
    <row r="74" spans="1:1" x14ac:dyDescent="0.25">
      <c r="A74" s="68" t="str">
        <f>HYPERLINK("#CTCSummer2008!IDX", "CTC Summer 2008")</f>
        <v>CTC Summer 2008</v>
      </c>
    </row>
    <row r="76" spans="1:1" x14ac:dyDescent="0.25">
      <c r="A76" s="68" t="str">
        <f>HYPERLINK("#CTCFall2006!IDX", "CTC Fall 2006")</f>
        <v>CTC Fall 2006</v>
      </c>
    </row>
    <row r="77" spans="1:1" x14ac:dyDescent="0.25">
      <c r="A77" s="68" t="str">
        <f>HYPERLINK("#CTCSpring2007!IDX", "CTC Spring 2007")</f>
        <v>CTC Spring 2007</v>
      </c>
    </row>
    <row r="78" spans="1:1" x14ac:dyDescent="0.25">
      <c r="A78" s="68" t="str">
        <f>HYPERLINK("#CTCSummer2007!IDX", "CTC Summer 2007")</f>
        <v>CTC Summer 2007</v>
      </c>
    </row>
    <row r="80" spans="1:1" x14ac:dyDescent="0.25">
      <c r="A80" s="68" t="str">
        <f>HYPERLINK("#CTCFall2005!IDX", "CTC Fall 2005")</f>
        <v>CTC Fall 2005</v>
      </c>
    </row>
    <row r="81" spans="1:1" x14ac:dyDescent="0.25">
      <c r="A81" s="68" t="str">
        <f>HYPERLINK("#CTCSpring2006!IDX", "CTC Spring 2006")</f>
        <v>CTC Spring 2006</v>
      </c>
    </row>
    <row r="82" spans="1:1" x14ac:dyDescent="0.25">
      <c r="A82" s="68" t="str">
        <f>HYPERLINK("#CTCSummer2006!IDX", "CTC Summer 2006")</f>
        <v>CTC Summer 2006</v>
      </c>
    </row>
    <row r="84" spans="1:1" x14ac:dyDescent="0.25">
      <c r="A84" s="68" t="str">
        <f>HYPERLINK("#CTCFall2004!IDX", "CTC Fall 2004")</f>
        <v>CTC Fall 2004</v>
      </c>
    </row>
    <row r="85" spans="1:1" x14ac:dyDescent="0.25">
      <c r="A85" s="68" t="str">
        <f>HYPERLINK("#CTCSpring2005!IDX", "CTC Spring 2005")</f>
        <v>CTC Spring 2005</v>
      </c>
    </row>
    <row r="86" spans="1:1" x14ac:dyDescent="0.25">
      <c r="A86" s="68" t="str">
        <f>HYPERLINK("#CTCSummer2005!IDX", "CTC Summer 2005")</f>
        <v>CTC Summer 2005</v>
      </c>
    </row>
    <row r="88" spans="1:1" x14ac:dyDescent="0.25">
      <c r="A88" s="68" t="str">
        <f>HYPERLINK("#CTCFall2003!IDX", "CTC Fall 2003")</f>
        <v>CTC Fall 2003</v>
      </c>
    </row>
    <row r="89" spans="1:1" x14ac:dyDescent="0.25">
      <c r="A89" s="68" t="str">
        <f>HYPERLINK("#CTCSpring2004!IDX", "CTC Spring 2004")</f>
        <v>CTC Spring 2004</v>
      </c>
    </row>
    <row r="90" spans="1:1" x14ac:dyDescent="0.25">
      <c r="A90" s="68" t="str">
        <f>HYPERLINK("#CTCSummer2004!IDX", "CTC Summer 2004")</f>
        <v>CTC Summer 2004</v>
      </c>
    </row>
    <row r="92" spans="1:1" x14ac:dyDescent="0.25">
      <c r="A92" s="68" t="str">
        <f>HYPERLINK("#CTCFall2002!IDX", "CTC Fall 2002")</f>
        <v>CTC Fall 2002</v>
      </c>
    </row>
    <row r="93" spans="1:1" x14ac:dyDescent="0.25">
      <c r="A93" s="68" t="str">
        <f>HYPERLINK("#CTCSpring2003!IDX", "CTC Spring 2003")</f>
        <v>CTC Spring 2003</v>
      </c>
    </row>
    <row r="94" spans="1:1" x14ac:dyDescent="0.25">
      <c r="A94" s="68" t="str">
        <f>HYPERLINK("#CTCSummer2003!IDX", "CTC Summer 2003")</f>
        <v>CTC Summer 2003</v>
      </c>
    </row>
    <row r="96" spans="1:1" x14ac:dyDescent="0.25">
      <c r="A96" s="68" t="str">
        <f>HYPERLINK("#CTCFall2001!IDX", "CTC Fall 2001")</f>
        <v>CTC Fall 2001</v>
      </c>
    </row>
    <row r="97" spans="1:1" x14ac:dyDescent="0.25">
      <c r="A97" s="68" t="str">
        <f>HYPERLINK("#CTCSpring2002!IDX", "CTC Spring 2002")</f>
        <v>CTC Spring 2002</v>
      </c>
    </row>
    <row r="98" spans="1:1" x14ac:dyDescent="0.25">
      <c r="A98" s="68" t="str">
        <f>HYPERLINK("#CTCSummer2002!IDX", "CTC Summer 2002")</f>
        <v>CTC Summer 2002</v>
      </c>
    </row>
    <row r="100" spans="1:1" x14ac:dyDescent="0.25">
      <c r="A100" s="68" t="str">
        <f>HYPERLINK("#CTCFall2000!IDX", "CTC Fall 2000")</f>
        <v>CTC Fall 2000</v>
      </c>
    </row>
    <row r="101" spans="1:1" x14ac:dyDescent="0.25">
      <c r="A101" s="68" t="str">
        <f>HYPERLINK("#CTCSpring2001!IDX", "CTC Spring 2001")</f>
        <v>CTC Spring 2001</v>
      </c>
    </row>
    <row r="102" spans="1:1" x14ac:dyDescent="0.25">
      <c r="A102" s="68" t="str">
        <f>HYPERLINK("#CTCSummer2001!IDX", "CTC Summer 2001")</f>
        <v>CTC Summer 2001</v>
      </c>
    </row>
  </sheetData>
  <hyperlinks>
    <hyperlink ref="A49" location="CTCSpring2014!IDX" display="CTC Spring 2014" xr:uid="{00000000-0004-0000-0000-000000000000}"/>
    <hyperlink ref="A50" location="CTCSummer2014!A1" display="CTC Summer 2014" xr:uid="{00000000-0004-0000-0000-000001000000}"/>
    <hyperlink ref="A44" location="CTCFall2014!A1" display="CTC Fall 2014" xr:uid="{00000000-0004-0000-0000-000002000000}"/>
    <hyperlink ref="A45" location="CTCSpring2015!A1" display="CTC Spring 2015" xr:uid="{00000000-0004-0000-0000-000003000000}"/>
    <hyperlink ref="A46" location="CTCSummer2015!A1" display="CTC Summer 2015" xr:uid="{00000000-0004-0000-0000-000004000000}"/>
    <hyperlink ref="A40" location="CTCFall2015!A1" display="CTC Fall 2014" xr:uid="{00000000-0004-0000-0000-000005000000}"/>
    <hyperlink ref="A41" location="CTCSpring2016!A1" display="CTC Spring 2016" xr:uid="{00000000-0004-0000-0000-000006000000}"/>
    <hyperlink ref="A42" location="CTCSummer2016!A1" display="CTC Summer 2016" xr:uid="{00000000-0004-0000-0000-000007000000}"/>
    <hyperlink ref="A36" location="CTCFall2016!A1" display="CTC Fall 2016" xr:uid="{00000000-0004-0000-0000-000008000000}"/>
    <hyperlink ref="A37" location="CTCSpring2017!A1" display="CTC Spring 2017" xr:uid="{00000000-0004-0000-0000-000009000000}"/>
    <hyperlink ref="A38" location="CTCSummer17!A1" display="CTC Summer 2017" xr:uid="{00000000-0004-0000-0000-00000A000000}"/>
    <hyperlink ref="A32" location="CTCFall17!A1" display="CTC Fall 2017" xr:uid="{00000000-0004-0000-0000-00000B000000}"/>
    <hyperlink ref="A33" location="CTCSpring18!A1" display="CTC Spring 2018" xr:uid="{00000000-0004-0000-0000-00000C000000}"/>
    <hyperlink ref="A34" location="CTCSummer18!A1" display="CTC Summer 2018" xr:uid="{00000000-0004-0000-0000-00000D000000}"/>
    <hyperlink ref="A28" location="CTCFall18!A1" display="CTC Fall 2018" xr:uid="{00000000-0004-0000-0000-00000E000000}"/>
    <hyperlink ref="A29" location="CTCSpring19!A1" display="CTC Spring 2019" xr:uid="{DDE07583-819C-4B94-B6AF-9E8181D4C5BA}"/>
    <hyperlink ref="A30" location="CTCSummer19!A1" display="CTC Summer 2019" xr:uid="{854D2A60-5CED-4437-B22D-CAC8743F7BCB}"/>
    <hyperlink ref="A24" location="CTCFall19!A1" display="CTC Fall 2019" xr:uid="{89957AB8-557C-43C3-BFCF-09FAE507D272}"/>
    <hyperlink ref="A25" location="CTCSpring20!A1" display="CTC Spring 2020" xr:uid="{B4F0282F-2648-4D2F-B673-22C78F5E34FE}"/>
    <hyperlink ref="A26" location="CTCSummer20!A1" display="CTC Summer 2020" xr:uid="{2056AA8C-89EB-44CD-AEA2-C6F116E05DD3}"/>
    <hyperlink ref="A22" location="CTCFall20!A1" display="CTC Fall 2020" xr:uid="{BB8DF4A3-3547-4B8C-87BC-A7389CEF0E70}"/>
    <hyperlink ref="A21" location="CTCSpring21!A1" display="CTC Spring 2021" xr:uid="{0BA64A66-8895-4A87-9653-56BE65DA518C}"/>
    <hyperlink ref="A20" location="CTCSummer21!A1" display="CTC Summer 2021" xr:uid="{7D80843A-AEC1-4D49-819A-F868CA678422}"/>
    <hyperlink ref="A18" location="CTCFall21!A1" display="CTC Fall 2021" xr:uid="{3AF89108-0D3A-4A85-AADE-CC6A51C865C1}"/>
    <hyperlink ref="A17" location="CTCspring22!A1" display="CTC Spring 2022" xr:uid="{7D4021B1-4943-46D4-A786-E1FDB1884D1F}"/>
    <hyperlink ref="A16" location="CTCSummer22!A1" display="CTC Summer 2022" xr:uid="{567498FD-EC23-4112-B518-84F5D661A91B}"/>
    <hyperlink ref="A14" location="CTCFall22!A1" display="CTC Fall 2022" xr:uid="{8CA4AF2C-443E-4C4A-8F84-DFEB4D7E2BAA}"/>
    <hyperlink ref="A13" location="CTCSpring23!A1" display="CTC Spring 2032" xr:uid="{0BF5996D-1DBB-46AC-9A56-90E6353CCB91}"/>
    <hyperlink ref="A12" location="CTCSummer23!A1" display="CTC Summer 2023" xr:uid="{BB1CCE80-6784-403D-8345-0DCC88C99E45}"/>
    <hyperlink ref="A10" location="CTCFall23!A1" display="CTC Fall 2023" xr:uid="{675751CE-7911-4A9E-8EE4-2F85C40B11FB}"/>
    <hyperlink ref="A9" location="CTCSpring24!A1" display="CTC Spring 2024" xr:uid="{A2F32C4B-9667-4893-86F1-8B57CED19099}"/>
    <hyperlink ref="A8" location="CTCSummer24!A1" display="CTC Summer 2024" xr:uid="{8EE8C7EC-2853-4F17-BB41-B0C899F9429E}"/>
    <hyperlink ref="A6" location="CTCFall24!A1" display="CTC Fall 2024" xr:uid="{3B24C936-7C7A-4340-8393-66AA061A3F4D}"/>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65</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60011</v>
      </c>
      <c r="F8" s="49">
        <v>185147</v>
      </c>
      <c r="G8" s="50">
        <v>0.40500000000000003</v>
      </c>
      <c r="H8" s="51">
        <v>0.104</v>
      </c>
    </row>
    <row r="9" spans="1:10" x14ac:dyDescent="0.25">
      <c r="A9" s="47"/>
      <c r="B9" s="48"/>
      <c r="C9" s="48"/>
      <c r="D9" s="48" t="s">
        <v>30</v>
      </c>
      <c r="E9" s="48">
        <v>43</v>
      </c>
      <c r="F9" s="48">
        <v>129</v>
      </c>
      <c r="G9" s="50">
        <v>2.9999999999999997E-4</v>
      </c>
      <c r="H9" s="51">
        <v>1E-4</v>
      </c>
    </row>
    <row r="10" spans="1:10" x14ac:dyDescent="0.25">
      <c r="A10" s="47"/>
      <c r="B10" s="48"/>
      <c r="C10" s="48"/>
      <c r="D10" s="48" t="s">
        <v>23</v>
      </c>
      <c r="E10" s="49">
        <v>10824</v>
      </c>
      <c r="F10" s="49">
        <v>35532</v>
      </c>
      <c r="G10" s="50">
        <v>7.7799999999999994E-2</v>
      </c>
      <c r="H10" s="51">
        <v>0.02</v>
      </c>
    </row>
    <row r="11" spans="1:10" x14ac:dyDescent="0.25">
      <c r="A11" s="47"/>
      <c r="B11" s="48"/>
      <c r="C11" s="48"/>
      <c r="D11" s="48" t="s">
        <v>29</v>
      </c>
      <c r="E11" s="48">
        <v>42</v>
      </c>
      <c r="F11" s="48">
        <v>155</v>
      </c>
      <c r="G11" s="50">
        <v>2.9999999999999997E-4</v>
      </c>
      <c r="H11" s="51">
        <v>1E-4</v>
      </c>
    </row>
    <row r="12" spans="1:10" x14ac:dyDescent="0.25">
      <c r="A12" s="47"/>
      <c r="B12" s="48"/>
      <c r="C12" s="48"/>
      <c r="D12" s="48" t="s">
        <v>24</v>
      </c>
      <c r="E12" s="49">
        <v>8665</v>
      </c>
      <c r="F12" s="49">
        <v>23009</v>
      </c>
      <c r="G12" s="50">
        <v>5.04E-2</v>
      </c>
      <c r="H12" s="51">
        <v>1.29E-2</v>
      </c>
    </row>
    <row r="13" spans="1:10" x14ac:dyDescent="0.25">
      <c r="A13" s="47"/>
      <c r="B13" s="48"/>
      <c r="C13" s="48"/>
      <c r="D13" s="48" t="s">
        <v>28</v>
      </c>
      <c r="E13" s="49">
        <v>1620</v>
      </c>
      <c r="F13" s="49">
        <v>4938</v>
      </c>
      <c r="G13" s="50">
        <v>1.0800000000000001E-2</v>
      </c>
      <c r="H13" s="51">
        <v>2.8E-3</v>
      </c>
    </row>
    <row r="14" spans="1:10" x14ac:dyDescent="0.25">
      <c r="A14" s="47"/>
      <c r="B14" s="48"/>
      <c r="C14" s="48"/>
      <c r="D14" s="48" t="s">
        <v>36</v>
      </c>
      <c r="E14" s="48">
        <v>268</v>
      </c>
      <c r="F14" s="48">
        <v>603</v>
      </c>
      <c r="G14" s="50">
        <v>1.2999999999999999E-3</v>
      </c>
      <c r="H14" s="51">
        <v>2.9999999999999997E-4</v>
      </c>
    </row>
    <row r="15" spans="1:10" x14ac:dyDescent="0.25">
      <c r="A15" s="47"/>
      <c r="B15" s="48"/>
      <c r="C15" s="48" t="s">
        <v>16</v>
      </c>
      <c r="D15" s="48" t="s">
        <v>17</v>
      </c>
      <c r="E15" s="49">
        <v>19320</v>
      </c>
      <c r="F15" s="49">
        <v>56684</v>
      </c>
      <c r="G15" s="50">
        <v>0.124</v>
      </c>
      <c r="H15" s="51">
        <v>3.1899999999999998E-2</v>
      </c>
    </row>
    <row r="16" spans="1:10" x14ac:dyDescent="0.25">
      <c r="A16" s="47"/>
      <c r="B16" s="48"/>
      <c r="C16" s="48"/>
      <c r="D16" s="48" t="s">
        <v>27</v>
      </c>
      <c r="E16" s="49">
        <v>1235</v>
      </c>
      <c r="F16" s="49">
        <v>3225</v>
      </c>
      <c r="G16" s="50">
        <v>7.1000000000000004E-3</v>
      </c>
      <c r="H16" s="51">
        <v>1.8E-3</v>
      </c>
    </row>
    <row r="17" spans="1:8" x14ac:dyDescent="0.25">
      <c r="A17" s="47"/>
      <c r="B17" s="48"/>
      <c r="C17" s="48"/>
      <c r="D17" s="48" t="s">
        <v>23</v>
      </c>
      <c r="E17" s="48">
        <v>31</v>
      </c>
      <c r="F17" s="48">
        <v>31</v>
      </c>
      <c r="G17" s="50">
        <v>1E-4</v>
      </c>
      <c r="H17" s="51">
        <v>0</v>
      </c>
    </row>
    <row r="18" spans="1:8" x14ac:dyDescent="0.25">
      <c r="A18" s="47"/>
      <c r="B18" s="48"/>
      <c r="C18" s="48"/>
      <c r="D18" s="48" t="s">
        <v>29</v>
      </c>
      <c r="E18" s="49">
        <v>1399</v>
      </c>
      <c r="F18" s="49">
        <v>4339</v>
      </c>
      <c r="G18" s="50">
        <v>9.4999999999999998E-3</v>
      </c>
      <c r="H18" s="51">
        <v>2.3999999999999998E-3</v>
      </c>
    </row>
    <row r="19" spans="1:8" x14ac:dyDescent="0.25">
      <c r="A19" s="47"/>
      <c r="B19" s="48"/>
      <c r="C19" s="48"/>
      <c r="D19" s="48" t="s">
        <v>24</v>
      </c>
      <c r="E19" s="48">
        <v>234</v>
      </c>
      <c r="F19" s="48">
        <v>702</v>
      </c>
      <c r="G19" s="50">
        <v>1.5E-3</v>
      </c>
      <c r="H19" s="51">
        <v>4.0000000000000002E-4</v>
      </c>
    </row>
    <row r="20" spans="1:8" x14ac:dyDescent="0.25">
      <c r="A20" s="47"/>
      <c r="B20" s="48"/>
      <c r="C20" s="48"/>
      <c r="D20" s="48" t="s">
        <v>28</v>
      </c>
      <c r="E20" s="48">
        <v>36</v>
      </c>
      <c r="F20" s="48">
        <v>36</v>
      </c>
      <c r="G20" s="50">
        <v>1E-4</v>
      </c>
      <c r="H20" s="51">
        <v>0</v>
      </c>
    </row>
    <row r="21" spans="1:8" x14ac:dyDescent="0.25">
      <c r="A21" s="47"/>
      <c r="B21" s="48"/>
      <c r="C21" s="48"/>
      <c r="D21" s="48" t="s">
        <v>18</v>
      </c>
      <c r="E21" s="49">
        <v>29675</v>
      </c>
      <c r="F21" s="49">
        <v>89346</v>
      </c>
      <c r="G21" s="50">
        <v>0.19600000000000001</v>
      </c>
      <c r="H21" s="51">
        <v>5.0299999999999997E-2</v>
      </c>
    </row>
    <row r="22" spans="1:8" x14ac:dyDescent="0.25">
      <c r="A22" s="47"/>
      <c r="B22" s="48"/>
      <c r="C22" s="48" t="s">
        <v>31</v>
      </c>
      <c r="D22" s="48" t="s">
        <v>17</v>
      </c>
      <c r="E22" s="48">
        <v>269</v>
      </c>
      <c r="F22" s="48">
        <v>749</v>
      </c>
      <c r="G22" s="50">
        <v>1.6000000000000001E-3</v>
      </c>
      <c r="H22" s="51">
        <v>4.0000000000000002E-4</v>
      </c>
    </row>
    <row r="23" spans="1:8" x14ac:dyDescent="0.25">
      <c r="A23" s="47"/>
      <c r="B23" s="48"/>
      <c r="C23" s="48"/>
      <c r="D23" s="48" t="s">
        <v>27</v>
      </c>
      <c r="E23" s="48">
        <v>115</v>
      </c>
      <c r="F23" s="48">
        <v>309</v>
      </c>
      <c r="G23" s="50">
        <v>6.9999999999999999E-4</v>
      </c>
      <c r="H23" s="51">
        <v>2.0000000000000001E-4</v>
      </c>
    </row>
    <row r="24" spans="1:8" x14ac:dyDescent="0.25">
      <c r="A24" s="47"/>
      <c r="B24" s="48"/>
      <c r="C24" s="48"/>
      <c r="D24" s="48" t="s">
        <v>18</v>
      </c>
      <c r="E24" s="49">
        <v>1607</v>
      </c>
      <c r="F24" s="49">
        <v>4609</v>
      </c>
      <c r="G24" s="50">
        <v>1.01E-2</v>
      </c>
      <c r="H24" s="51">
        <v>2.5999999999999999E-3</v>
      </c>
    </row>
    <row r="25" spans="1:8" x14ac:dyDescent="0.25">
      <c r="A25" s="47"/>
      <c r="B25" s="48"/>
      <c r="C25" s="48" t="s">
        <v>25</v>
      </c>
      <c r="D25" s="48" t="s">
        <v>17</v>
      </c>
      <c r="E25" s="48">
        <v>937</v>
      </c>
      <c r="F25" s="49">
        <v>2604</v>
      </c>
      <c r="G25" s="50">
        <v>5.7000000000000002E-3</v>
      </c>
      <c r="H25" s="51">
        <v>1.5E-3</v>
      </c>
    </row>
    <row r="26" spans="1:8" x14ac:dyDescent="0.25">
      <c r="A26" s="47"/>
      <c r="B26" s="48"/>
      <c r="C26" s="48"/>
      <c r="D26" s="48" t="s">
        <v>27</v>
      </c>
      <c r="E26" s="49">
        <v>1207</v>
      </c>
      <c r="F26" s="49">
        <v>3209</v>
      </c>
      <c r="G26" s="50">
        <v>7.0000000000000001E-3</v>
      </c>
      <c r="H26" s="51">
        <v>1.8E-3</v>
      </c>
    </row>
    <row r="27" spans="1:8" x14ac:dyDescent="0.25">
      <c r="A27" s="47"/>
      <c r="B27" s="48"/>
      <c r="C27" s="48"/>
      <c r="D27" s="48" t="s">
        <v>29</v>
      </c>
      <c r="E27" s="48">
        <v>103</v>
      </c>
      <c r="F27" s="48">
        <v>316</v>
      </c>
      <c r="G27" s="50">
        <v>6.9999999999999999E-4</v>
      </c>
      <c r="H27" s="51">
        <v>2.0000000000000001E-4</v>
      </c>
    </row>
    <row r="28" spans="1:8" x14ac:dyDescent="0.25">
      <c r="A28" s="47"/>
      <c r="B28" s="48"/>
      <c r="C28" s="48"/>
      <c r="D28" s="48" t="s">
        <v>28</v>
      </c>
      <c r="E28" s="48">
        <v>219</v>
      </c>
      <c r="F28" s="48">
        <v>657</v>
      </c>
      <c r="G28" s="50">
        <v>1.4E-3</v>
      </c>
      <c r="H28" s="51">
        <v>4.0000000000000002E-4</v>
      </c>
    </row>
    <row r="29" spans="1:8" x14ac:dyDescent="0.25">
      <c r="A29" s="47"/>
      <c r="B29" s="48"/>
      <c r="C29" s="48" t="s">
        <v>26</v>
      </c>
      <c r="D29" s="48" t="s">
        <v>17</v>
      </c>
      <c r="E29" s="49">
        <v>4749</v>
      </c>
      <c r="F29" s="49">
        <v>14241</v>
      </c>
      <c r="G29" s="50">
        <v>3.1199999999999999E-2</v>
      </c>
      <c r="H29" s="51">
        <v>8.0000000000000002E-3</v>
      </c>
    </row>
    <row r="30" spans="1:8" x14ac:dyDescent="0.25">
      <c r="A30" s="47"/>
      <c r="B30" s="48"/>
      <c r="C30" s="48"/>
      <c r="D30" s="48" t="s">
        <v>27</v>
      </c>
      <c r="E30" s="48">
        <v>7</v>
      </c>
      <c r="F30" s="48">
        <v>21</v>
      </c>
      <c r="G30" s="50">
        <v>0</v>
      </c>
      <c r="H30" s="51">
        <v>0</v>
      </c>
    </row>
    <row r="31" spans="1:8" x14ac:dyDescent="0.25">
      <c r="A31" s="47"/>
      <c r="B31" s="48"/>
      <c r="C31" s="48"/>
      <c r="D31" s="48" t="s">
        <v>29</v>
      </c>
      <c r="E31" s="48">
        <v>15</v>
      </c>
      <c r="F31" s="48">
        <v>45</v>
      </c>
      <c r="G31" s="50">
        <v>1E-4</v>
      </c>
      <c r="H31" s="51">
        <v>0</v>
      </c>
    </row>
    <row r="32" spans="1:8" x14ac:dyDescent="0.25">
      <c r="A32" s="47"/>
      <c r="B32" s="48"/>
      <c r="C32" s="48"/>
      <c r="D32" s="48" t="s">
        <v>18</v>
      </c>
      <c r="E32" s="49">
        <v>8693</v>
      </c>
      <c r="F32" s="49">
        <v>26038</v>
      </c>
      <c r="G32" s="50">
        <v>5.7000000000000002E-2</v>
      </c>
      <c r="H32" s="51">
        <v>1.46E-2</v>
      </c>
    </row>
    <row r="33" spans="1:8" x14ac:dyDescent="0.25">
      <c r="A33" s="47"/>
      <c r="B33" s="48" t="s">
        <v>19</v>
      </c>
      <c r="C33" s="48"/>
      <c r="D33" s="48"/>
      <c r="E33" s="49">
        <v>151324</v>
      </c>
      <c r="F33" s="49">
        <v>456674</v>
      </c>
      <c r="G33" s="52">
        <v>1</v>
      </c>
      <c r="H33" s="51">
        <v>0.25700000000000001</v>
      </c>
    </row>
    <row r="34" spans="1:8" x14ac:dyDescent="0.25">
      <c r="A34" s="47"/>
      <c r="B34" s="48" t="s">
        <v>20</v>
      </c>
      <c r="C34" s="48" t="s">
        <v>21</v>
      </c>
      <c r="D34" s="48" t="s">
        <v>17</v>
      </c>
      <c r="E34" s="49">
        <v>443107</v>
      </c>
      <c r="F34" s="49">
        <v>1321205</v>
      </c>
      <c r="G34" s="48"/>
      <c r="H34" s="51">
        <v>0.74299999999999999</v>
      </c>
    </row>
    <row r="35" spans="1:8" ht="13.8" thickBot="1" x14ac:dyDescent="0.3">
      <c r="A35" s="53"/>
      <c r="B35" s="54" t="s">
        <v>22</v>
      </c>
      <c r="C35" s="54"/>
      <c r="D35" s="54"/>
      <c r="E35" s="55">
        <v>594431</v>
      </c>
      <c r="F35" s="55">
        <v>1777879</v>
      </c>
      <c r="G35" s="54"/>
      <c r="H35" s="56">
        <v>1</v>
      </c>
    </row>
    <row r="37" spans="1:8" x14ac:dyDescent="0.25">
      <c r="A37" s="57" t="s">
        <v>33</v>
      </c>
    </row>
  </sheetData>
  <mergeCells count="1">
    <mergeCell ref="E5:E7"/>
  </mergeCells>
  <hyperlinks>
    <hyperlink ref="J1" location="'Table of Contents'!A1" display="Return to Table of Contents" xr:uid="{CEB8984B-1D48-499E-93F9-F1FFFBDE1CF0}"/>
  </hyperlinks>
  <pageMargins left="0.75" right="0.75" top="1" bottom="1" header="0.5" footer="0.5"/>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40</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152636</v>
      </c>
      <c r="F8" s="49">
        <v>464225</v>
      </c>
      <c r="G8" s="50">
        <v>0.54</v>
      </c>
      <c r="H8" s="51">
        <v>9.8699999999999996E-2</v>
      </c>
    </row>
    <row r="9" spans="1:10" x14ac:dyDescent="0.25">
      <c r="A9" s="47"/>
      <c r="B9" s="48"/>
      <c r="C9" s="48"/>
      <c r="D9" s="48" t="s">
        <v>23</v>
      </c>
      <c r="E9" s="49">
        <v>8398</v>
      </c>
      <c r="F9" s="49">
        <v>26705</v>
      </c>
      <c r="G9" s="50">
        <v>3.1099999999999999E-2</v>
      </c>
      <c r="H9" s="51">
        <v>5.7000000000000002E-3</v>
      </c>
    </row>
    <row r="10" spans="1:10" x14ac:dyDescent="0.25">
      <c r="A10" s="47"/>
      <c r="B10" s="48"/>
      <c r="C10" s="48"/>
      <c r="D10" s="48" t="s">
        <v>29</v>
      </c>
      <c r="E10" s="48">
        <v>35</v>
      </c>
      <c r="F10" s="48">
        <v>113</v>
      </c>
      <c r="G10" s="50">
        <v>1E-4</v>
      </c>
      <c r="H10" s="51">
        <v>0</v>
      </c>
    </row>
    <row r="11" spans="1:10" x14ac:dyDescent="0.25">
      <c r="A11" s="47"/>
      <c r="B11" s="48"/>
      <c r="C11" s="48"/>
      <c r="D11" s="48" t="s">
        <v>24</v>
      </c>
      <c r="E11" s="49">
        <v>5095</v>
      </c>
      <c r="F11" s="49">
        <v>14089</v>
      </c>
      <c r="G11" s="50">
        <v>1.6400000000000001E-2</v>
      </c>
      <c r="H11" s="51">
        <v>3.0000000000000001E-3</v>
      </c>
    </row>
    <row r="12" spans="1:10" x14ac:dyDescent="0.25">
      <c r="A12" s="47"/>
      <c r="B12" s="48"/>
      <c r="C12" s="48"/>
      <c r="D12" s="48" t="s">
        <v>28</v>
      </c>
      <c r="E12" s="49">
        <v>14318</v>
      </c>
      <c r="F12" s="49">
        <v>44544</v>
      </c>
      <c r="G12" s="50">
        <v>5.1799999999999999E-2</v>
      </c>
      <c r="H12" s="51">
        <v>9.4999999999999998E-3</v>
      </c>
    </row>
    <row r="13" spans="1:10" x14ac:dyDescent="0.25">
      <c r="A13" s="47"/>
      <c r="B13" s="48"/>
      <c r="C13" s="48"/>
      <c r="D13" s="48" t="s">
        <v>36</v>
      </c>
      <c r="E13" s="48">
        <v>614</v>
      </c>
      <c r="F13" s="49">
        <v>1436</v>
      </c>
      <c r="G13" s="50">
        <v>1.6999999999999999E-3</v>
      </c>
      <c r="H13" s="51">
        <v>2.9999999999999997E-4</v>
      </c>
    </row>
    <row r="14" spans="1:10" x14ac:dyDescent="0.25">
      <c r="A14" s="47"/>
      <c r="B14" s="48"/>
      <c r="C14" s="48" t="s">
        <v>16</v>
      </c>
      <c r="D14" s="48" t="s">
        <v>17</v>
      </c>
      <c r="E14" s="49">
        <v>26790</v>
      </c>
      <c r="F14" s="49">
        <v>78724</v>
      </c>
      <c r="G14" s="50">
        <v>9.1600000000000001E-2</v>
      </c>
      <c r="H14" s="51">
        <v>1.67E-2</v>
      </c>
    </row>
    <row r="15" spans="1:10" x14ac:dyDescent="0.25">
      <c r="A15" s="47"/>
      <c r="B15" s="48"/>
      <c r="C15" s="48"/>
      <c r="D15" s="48" t="s">
        <v>27</v>
      </c>
      <c r="E15" s="49">
        <v>1632</v>
      </c>
      <c r="F15" s="49">
        <v>4142</v>
      </c>
      <c r="G15" s="50">
        <v>4.7999999999999996E-3</v>
      </c>
      <c r="H15" s="51">
        <v>8.9999999999999998E-4</v>
      </c>
    </row>
    <row r="16" spans="1:10" x14ac:dyDescent="0.25">
      <c r="A16" s="47"/>
      <c r="B16" s="48"/>
      <c r="C16" s="48"/>
      <c r="D16" s="48" t="s">
        <v>23</v>
      </c>
      <c r="E16" s="48">
        <v>46</v>
      </c>
      <c r="F16" s="48">
        <v>46</v>
      </c>
      <c r="G16" s="50">
        <v>1E-4</v>
      </c>
      <c r="H16" s="51">
        <v>0</v>
      </c>
    </row>
    <row r="17" spans="1:8" x14ac:dyDescent="0.25">
      <c r="A17" s="47"/>
      <c r="B17" s="48"/>
      <c r="C17" s="48"/>
      <c r="D17" s="48" t="s">
        <v>29</v>
      </c>
      <c r="E17" s="49">
        <v>1550</v>
      </c>
      <c r="F17" s="49">
        <v>4803</v>
      </c>
      <c r="G17" s="50">
        <v>5.5999999999999999E-3</v>
      </c>
      <c r="H17" s="51">
        <v>1E-3</v>
      </c>
    </row>
    <row r="18" spans="1:8" x14ac:dyDescent="0.25">
      <c r="A18" s="47"/>
      <c r="B18" s="48"/>
      <c r="C18" s="48"/>
      <c r="D18" s="48" t="s">
        <v>24</v>
      </c>
      <c r="E18" s="48">
        <v>319</v>
      </c>
      <c r="F18" s="48">
        <v>957</v>
      </c>
      <c r="G18" s="50">
        <v>1.1000000000000001E-3</v>
      </c>
      <c r="H18" s="51">
        <v>2.0000000000000001E-4</v>
      </c>
    </row>
    <row r="19" spans="1:8" x14ac:dyDescent="0.25">
      <c r="A19" s="47"/>
      <c r="B19" s="48"/>
      <c r="C19" s="48"/>
      <c r="D19" s="48" t="s">
        <v>28</v>
      </c>
      <c r="E19" s="48">
        <v>505</v>
      </c>
      <c r="F19" s="49">
        <v>1485</v>
      </c>
      <c r="G19" s="50">
        <v>1.6999999999999999E-3</v>
      </c>
      <c r="H19" s="51">
        <v>2.9999999999999997E-4</v>
      </c>
    </row>
    <row r="20" spans="1:8" x14ac:dyDescent="0.25">
      <c r="A20" s="47"/>
      <c r="B20" s="48"/>
      <c r="C20" s="48"/>
      <c r="D20" s="48" t="s">
        <v>18</v>
      </c>
      <c r="E20" s="49">
        <v>48682</v>
      </c>
      <c r="F20" s="49">
        <v>144640</v>
      </c>
      <c r="G20" s="50">
        <v>0.16800000000000001</v>
      </c>
      <c r="H20" s="51">
        <v>3.0800000000000001E-2</v>
      </c>
    </row>
    <row r="21" spans="1:8" x14ac:dyDescent="0.25">
      <c r="A21" s="47"/>
      <c r="B21" s="48"/>
      <c r="C21" s="48" t="s">
        <v>31</v>
      </c>
      <c r="D21" s="48" t="s">
        <v>17</v>
      </c>
      <c r="E21" s="48">
        <v>640</v>
      </c>
      <c r="F21" s="49">
        <v>1829</v>
      </c>
      <c r="G21" s="50">
        <v>2.0999999999999999E-3</v>
      </c>
      <c r="H21" s="51">
        <v>4.0000000000000002E-4</v>
      </c>
    </row>
    <row r="22" spans="1:8" x14ac:dyDescent="0.25">
      <c r="A22" s="47"/>
      <c r="B22" s="48"/>
      <c r="C22" s="48"/>
      <c r="D22" s="48" t="s">
        <v>27</v>
      </c>
      <c r="E22" s="48">
        <v>235</v>
      </c>
      <c r="F22" s="48">
        <v>678</v>
      </c>
      <c r="G22" s="50">
        <v>8.0000000000000004E-4</v>
      </c>
      <c r="H22" s="51">
        <v>1E-4</v>
      </c>
    </row>
    <row r="23" spans="1:8" x14ac:dyDescent="0.25">
      <c r="A23" s="47"/>
      <c r="B23" s="48"/>
      <c r="C23" s="48"/>
      <c r="D23" s="48" t="s">
        <v>18</v>
      </c>
      <c r="E23" s="49">
        <v>1225</v>
      </c>
      <c r="F23" s="49">
        <v>3516</v>
      </c>
      <c r="G23" s="50">
        <v>4.1000000000000003E-3</v>
      </c>
      <c r="H23" s="51">
        <v>6.9999999999999999E-4</v>
      </c>
    </row>
    <row r="24" spans="1:8" x14ac:dyDescent="0.25">
      <c r="A24" s="47"/>
      <c r="B24" s="48"/>
      <c r="C24" s="48" t="s">
        <v>25</v>
      </c>
      <c r="D24" s="48" t="s">
        <v>17</v>
      </c>
      <c r="E24" s="49">
        <v>3183</v>
      </c>
      <c r="F24" s="49">
        <v>9453</v>
      </c>
      <c r="G24" s="50">
        <v>1.0999999999999999E-2</v>
      </c>
      <c r="H24" s="51">
        <v>2E-3</v>
      </c>
    </row>
    <row r="25" spans="1:8" x14ac:dyDescent="0.25">
      <c r="A25" s="47"/>
      <c r="B25" s="48"/>
      <c r="C25" s="48"/>
      <c r="D25" s="48" t="s">
        <v>27</v>
      </c>
      <c r="E25" s="49">
        <v>2828</v>
      </c>
      <c r="F25" s="49">
        <v>8316</v>
      </c>
      <c r="G25" s="50">
        <v>9.7000000000000003E-3</v>
      </c>
      <c r="H25" s="51">
        <v>1.8E-3</v>
      </c>
    </row>
    <row r="26" spans="1:8" x14ac:dyDescent="0.25">
      <c r="A26" s="47"/>
      <c r="B26" s="48"/>
      <c r="C26" s="48"/>
      <c r="D26" s="48" t="s">
        <v>29</v>
      </c>
      <c r="E26" s="48">
        <v>582</v>
      </c>
      <c r="F26" s="49">
        <v>1775</v>
      </c>
      <c r="G26" s="50">
        <v>2.0999999999999999E-3</v>
      </c>
      <c r="H26" s="51">
        <v>4.0000000000000002E-4</v>
      </c>
    </row>
    <row r="27" spans="1:8" x14ac:dyDescent="0.25">
      <c r="A27" s="47"/>
      <c r="B27" s="48"/>
      <c r="C27" s="48"/>
      <c r="D27" s="48" t="s">
        <v>28</v>
      </c>
      <c r="E27" s="49">
        <v>1630</v>
      </c>
      <c r="F27" s="49">
        <v>4884</v>
      </c>
      <c r="G27" s="50">
        <v>5.7000000000000002E-3</v>
      </c>
      <c r="H27" s="51">
        <v>1E-3</v>
      </c>
    </row>
    <row r="28" spans="1:8" x14ac:dyDescent="0.25">
      <c r="A28" s="47"/>
      <c r="B28" s="48"/>
      <c r="C28" s="48" t="s">
        <v>26</v>
      </c>
      <c r="D28" s="48" t="s">
        <v>17</v>
      </c>
      <c r="E28" s="49">
        <v>2430</v>
      </c>
      <c r="F28" s="49">
        <v>7418</v>
      </c>
      <c r="G28" s="50">
        <v>8.6E-3</v>
      </c>
      <c r="H28" s="51">
        <v>1.6000000000000001E-3</v>
      </c>
    </row>
    <row r="29" spans="1:8" x14ac:dyDescent="0.25">
      <c r="A29" s="47"/>
      <c r="B29" s="48"/>
      <c r="C29" s="48"/>
      <c r="D29" s="48" t="s">
        <v>27</v>
      </c>
      <c r="E29" s="48">
        <v>64</v>
      </c>
      <c r="F29" s="48">
        <v>202</v>
      </c>
      <c r="G29" s="50">
        <v>2.0000000000000001E-4</v>
      </c>
      <c r="H29" s="51">
        <v>0</v>
      </c>
    </row>
    <row r="30" spans="1:8" x14ac:dyDescent="0.25">
      <c r="A30" s="47"/>
      <c r="B30" s="48"/>
      <c r="C30" s="48"/>
      <c r="D30" s="48" t="s">
        <v>29</v>
      </c>
      <c r="E30" s="48">
        <v>8</v>
      </c>
      <c r="F30" s="48">
        <v>24</v>
      </c>
      <c r="G30" s="50">
        <v>0</v>
      </c>
      <c r="H30" s="51">
        <v>0</v>
      </c>
    </row>
    <row r="31" spans="1:8" x14ac:dyDescent="0.25">
      <c r="A31" s="47"/>
      <c r="B31" s="48"/>
      <c r="C31" s="48"/>
      <c r="D31" s="48" t="s">
        <v>28</v>
      </c>
      <c r="E31" s="48">
        <v>386</v>
      </c>
      <c r="F31" s="49">
        <v>1158</v>
      </c>
      <c r="G31" s="50">
        <v>1.2999999999999999E-3</v>
      </c>
      <c r="H31" s="51">
        <v>2.0000000000000001E-4</v>
      </c>
    </row>
    <row r="32" spans="1:8" x14ac:dyDescent="0.25">
      <c r="A32" s="47"/>
      <c r="B32" s="48"/>
      <c r="C32" s="48"/>
      <c r="D32" s="48" t="s">
        <v>18</v>
      </c>
      <c r="E32" s="49">
        <v>11420</v>
      </c>
      <c r="F32" s="49">
        <v>34528</v>
      </c>
      <c r="G32" s="50">
        <v>4.02E-2</v>
      </c>
      <c r="H32" s="51">
        <v>7.3000000000000001E-3</v>
      </c>
    </row>
    <row r="33" spans="1:8" x14ac:dyDescent="0.25">
      <c r="A33" s="47"/>
      <c r="B33" s="48" t="s">
        <v>19</v>
      </c>
      <c r="C33" s="48"/>
      <c r="D33" s="48"/>
      <c r="E33" s="49">
        <v>285251</v>
      </c>
      <c r="F33" s="49">
        <v>859690</v>
      </c>
      <c r="G33" s="52">
        <v>1</v>
      </c>
      <c r="H33" s="51">
        <v>0.183</v>
      </c>
    </row>
    <row r="34" spans="1:8" x14ac:dyDescent="0.25">
      <c r="A34" s="47"/>
      <c r="B34" s="48" t="s">
        <v>20</v>
      </c>
      <c r="C34" s="48" t="s">
        <v>21</v>
      </c>
      <c r="D34" s="48" t="s">
        <v>17</v>
      </c>
      <c r="E34" s="49">
        <v>1296161</v>
      </c>
      <c r="F34" s="49">
        <v>3841360</v>
      </c>
      <c r="G34" s="48"/>
      <c r="H34" s="51">
        <v>0.81699999999999995</v>
      </c>
    </row>
    <row r="35" spans="1:8" ht="13.8" thickBot="1" x14ac:dyDescent="0.3">
      <c r="A35" s="53"/>
      <c r="B35" s="54" t="s">
        <v>22</v>
      </c>
      <c r="C35" s="54"/>
      <c r="D35" s="54"/>
      <c r="E35" s="55">
        <v>1581412</v>
      </c>
      <c r="F35" s="55">
        <v>4701050</v>
      </c>
      <c r="G35" s="54"/>
      <c r="H35" s="56">
        <v>1</v>
      </c>
    </row>
    <row r="37" spans="1:8" x14ac:dyDescent="0.25">
      <c r="A37" s="57" t="s">
        <v>33</v>
      </c>
    </row>
  </sheetData>
  <mergeCells count="1">
    <mergeCell ref="E5:E7"/>
  </mergeCells>
  <hyperlinks>
    <hyperlink ref="J1" location="'Table of Contents'!A1" display="Return to Table of Contents" xr:uid="{55AD2641-71A9-4C11-A715-CF7200B0E4D3}"/>
  </hyperlinks>
  <pageMargins left="0.75" right="0.75" top="1" bottom="1" header="0.5" footer="0.5"/>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36"/>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55</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148539</v>
      </c>
      <c r="F8" s="49">
        <v>451819</v>
      </c>
      <c r="G8" s="50">
        <v>0.503</v>
      </c>
      <c r="H8" s="51">
        <v>9.8699999999999996E-2</v>
      </c>
    </row>
    <row r="9" spans="1:10" x14ac:dyDescent="0.25">
      <c r="A9" s="47"/>
      <c r="B9" s="48"/>
      <c r="C9" s="48"/>
      <c r="D9" s="48" t="s">
        <v>23</v>
      </c>
      <c r="E9" s="49">
        <v>11211</v>
      </c>
      <c r="F9" s="49">
        <v>36901</v>
      </c>
      <c r="G9" s="50">
        <v>4.1099999999999998E-2</v>
      </c>
      <c r="H9" s="51">
        <v>8.0999999999999996E-3</v>
      </c>
    </row>
    <row r="10" spans="1:10" x14ac:dyDescent="0.25">
      <c r="A10" s="47"/>
      <c r="B10" s="48"/>
      <c r="C10" s="48"/>
      <c r="D10" s="48" t="s">
        <v>29</v>
      </c>
      <c r="E10" s="48">
        <v>93</v>
      </c>
      <c r="F10" s="48">
        <v>296</v>
      </c>
      <c r="G10" s="50">
        <v>2.9999999999999997E-4</v>
      </c>
      <c r="H10" s="51">
        <v>1E-4</v>
      </c>
    </row>
    <row r="11" spans="1:10" x14ac:dyDescent="0.25">
      <c r="A11" s="47"/>
      <c r="B11" s="48"/>
      <c r="C11" s="48"/>
      <c r="D11" s="48" t="s">
        <v>24</v>
      </c>
      <c r="E11" s="49">
        <v>5283</v>
      </c>
      <c r="F11" s="49">
        <v>13993</v>
      </c>
      <c r="G11" s="50">
        <v>1.5599999999999999E-2</v>
      </c>
      <c r="H11" s="51">
        <v>3.0999999999999999E-3</v>
      </c>
    </row>
    <row r="12" spans="1:10" x14ac:dyDescent="0.25">
      <c r="A12" s="47"/>
      <c r="B12" s="48"/>
      <c r="C12" s="48"/>
      <c r="D12" s="48" t="s">
        <v>28</v>
      </c>
      <c r="E12" s="49">
        <v>11843</v>
      </c>
      <c r="F12" s="49">
        <v>36813</v>
      </c>
      <c r="G12" s="50">
        <v>4.1000000000000002E-2</v>
      </c>
      <c r="H12" s="51">
        <v>8.0000000000000002E-3</v>
      </c>
    </row>
    <row r="13" spans="1:10" x14ac:dyDescent="0.25">
      <c r="A13" s="47"/>
      <c r="B13" s="48"/>
      <c r="C13" s="48"/>
      <c r="D13" s="48" t="s">
        <v>36</v>
      </c>
      <c r="E13" s="48">
        <v>522</v>
      </c>
      <c r="F13" s="49">
        <v>1566</v>
      </c>
      <c r="G13" s="50">
        <v>1.6999999999999999E-3</v>
      </c>
      <c r="H13" s="51">
        <v>2.9999999999999997E-4</v>
      </c>
    </row>
    <row r="14" spans="1:10" x14ac:dyDescent="0.25">
      <c r="A14" s="47"/>
      <c r="B14" s="48"/>
      <c r="C14" s="48" t="s">
        <v>16</v>
      </c>
      <c r="D14" s="48" t="s">
        <v>17</v>
      </c>
      <c r="E14" s="49">
        <v>42816</v>
      </c>
      <c r="F14" s="49">
        <v>127662</v>
      </c>
      <c r="G14" s="50">
        <v>0.14199999999999999</v>
      </c>
      <c r="H14" s="51">
        <v>2.7900000000000001E-2</v>
      </c>
    </row>
    <row r="15" spans="1:10" x14ac:dyDescent="0.25">
      <c r="A15" s="47"/>
      <c r="B15" s="48"/>
      <c r="C15" s="48"/>
      <c r="D15" s="48" t="s">
        <v>27</v>
      </c>
      <c r="E15" s="49">
        <v>1467</v>
      </c>
      <c r="F15" s="49">
        <v>4506</v>
      </c>
      <c r="G15" s="50">
        <v>5.0000000000000001E-3</v>
      </c>
      <c r="H15" s="51">
        <v>1E-3</v>
      </c>
    </row>
    <row r="16" spans="1:10" x14ac:dyDescent="0.25">
      <c r="A16" s="47"/>
      <c r="B16" s="48"/>
      <c r="C16" s="48"/>
      <c r="D16" s="48" t="s">
        <v>29</v>
      </c>
      <c r="E16" s="49">
        <v>2293</v>
      </c>
      <c r="F16" s="49">
        <v>7052</v>
      </c>
      <c r="G16" s="50">
        <v>7.9000000000000008E-3</v>
      </c>
      <c r="H16" s="51">
        <v>1.5E-3</v>
      </c>
    </row>
    <row r="17" spans="1:8" x14ac:dyDescent="0.25">
      <c r="A17" s="47"/>
      <c r="B17" s="48"/>
      <c r="C17" s="48"/>
      <c r="D17" s="48" t="s">
        <v>24</v>
      </c>
      <c r="E17" s="48">
        <v>231</v>
      </c>
      <c r="F17" s="48">
        <v>693</v>
      </c>
      <c r="G17" s="50">
        <v>8.0000000000000004E-4</v>
      </c>
      <c r="H17" s="51">
        <v>2.0000000000000001E-4</v>
      </c>
    </row>
    <row r="18" spans="1:8" x14ac:dyDescent="0.25">
      <c r="A18" s="47"/>
      <c r="B18" s="48"/>
      <c r="C18" s="48"/>
      <c r="D18" s="48" t="s">
        <v>28</v>
      </c>
      <c r="E18" s="48">
        <v>487</v>
      </c>
      <c r="F18" s="49">
        <v>1457</v>
      </c>
      <c r="G18" s="50">
        <v>1.6000000000000001E-3</v>
      </c>
      <c r="H18" s="51">
        <v>2.9999999999999997E-4</v>
      </c>
    </row>
    <row r="19" spans="1:8" x14ac:dyDescent="0.25">
      <c r="A19" s="47"/>
      <c r="B19" s="48"/>
      <c r="C19" s="48"/>
      <c r="D19" s="48" t="s">
        <v>18</v>
      </c>
      <c r="E19" s="49">
        <v>47753</v>
      </c>
      <c r="F19" s="49">
        <v>144419</v>
      </c>
      <c r="G19" s="50">
        <v>0.161</v>
      </c>
      <c r="H19" s="51">
        <v>3.15E-2</v>
      </c>
    </row>
    <row r="20" spans="1:8" x14ac:dyDescent="0.25">
      <c r="A20" s="47"/>
      <c r="B20" s="48"/>
      <c r="C20" s="48" t="s">
        <v>31</v>
      </c>
      <c r="D20" s="48" t="s">
        <v>17</v>
      </c>
      <c r="E20" s="48">
        <v>921</v>
      </c>
      <c r="F20" s="49">
        <v>2714</v>
      </c>
      <c r="G20" s="50">
        <v>3.0000000000000001E-3</v>
      </c>
      <c r="H20" s="51">
        <v>5.9999999999999995E-4</v>
      </c>
    </row>
    <row r="21" spans="1:8" x14ac:dyDescent="0.25">
      <c r="A21" s="47"/>
      <c r="B21" s="48"/>
      <c r="C21" s="48"/>
      <c r="D21" s="48" t="s">
        <v>27</v>
      </c>
      <c r="E21" s="48">
        <v>267</v>
      </c>
      <c r="F21" s="48">
        <v>780</v>
      </c>
      <c r="G21" s="50">
        <v>8.9999999999999998E-4</v>
      </c>
      <c r="H21" s="51">
        <v>2.0000000000000001E-4</v>
      </c>
    </row>
    <row r="22" spans="1:8" x14ac:dyDescent="0.25">
      <c r="A22" s="47"/>
      <c r="B22" s="48"/>
      <c r="C22" s="48"/>
      <c r="D22" s="48" t="s">
        <v>18</v>
      </c>
      <c r="E22" s="49">
        <v>1754</v>
      </c>
      <c r="F22" s="49">
        <v>4769</v>
      </c>
      <c r="G22" s="50">
        <v>5.3E-3</v>
      </c>
      <c r="H22" s="51">
        <v>1E-3</v>
      </c>
    </row>
    <row r="23" spans="1:8" x14ac:dyDescent="0.25">
      <c r="A23" s="47"/>
      <c r="B23" s="48"/>
      <c r="C23" s="48" t="s">
        <v>25</v>
      </c>
      <c r="D23" s="48" t="s">
        <v>17</v>
      </c>
      <c r="E23" s="49">
        <v>2561</v>
      </c>
      <c r="F23" s="49">
        <v>7783</v>
      </c>
      <c r="G23" s="50">
        <v>8.6999999999999994E-3</v>
      </c>
      <c r="H23" s="51">
        <v>1.6999999999999999E-3</v>
      </c>
    </row>
    <row r="24" spans="1:8" x14ac:dyDescent="0.25">
      <c r="A24" s="47"/>
      <c r="B24" s="48"/>
      <c r="C24" s="48"/>
      <c r="D24" s="48" t="s">
        <v>27</v>
      </c>
      <c r="E24" s="49">
        <v>2049</v>
      </c>
      <c r="F24" s="49">
        <v>6229</v>
      </c>
      <c r="G24" s="50">
        <v>6.8999999999999999E-3</v>
      </c>
      <c r="H24" s="51">
        <v>1.4E-3</v>
      </c>
    </row>
    <row r="25" spans="1:8" x14ac:dyDescent="0.25">
      <c r="A25" s="47"/>
      <c r="B25" s="48"/>
      <c r="C25" s="48"/>
      <c r="D25" s="48" t="s">
        <v>29</v>
      </c>
      <c r="E25" s="48">
        <v>273</v>
      </c>
      <c r="F25" s="48">
        <v>827</v>
      </c>
      <c r="G25" s="50">
        <v>8.9999999999999998E-4</v>
      </c>
      <c r="H25" s="51">
        <v>2.0000000000000001E-4</v>
      </c>
    </row>
    <row r="26" spans="1:8" x14ac:dyDescent="0.25">
      <c r="A26" s="47"/>
      <c r="B26" s="48"/>
      <c r="C26" s="48"/>
      <c r="D26" s="48" t="s">
        <v>28</v>
      </c>
      <c r="E26" s="49">
        <v>1287</v>
      </c>
      <c r="F26" s="49">
        <v>3856</v>
      </c>
      <c r="G26" s="50">
        <v>4.3E-3</v>
      </c>
      <c r="H26" s="51">
        <v>8.0000000000000004E-4</v>
      </c>
    </row>
    <row r="27" spans="1:8" x14ac:dyDescent="0.25">
      <c r="A27" s="47"/>
      <c r="B27" s="48"/>
      <c r="C27" s="48" t="s">
        <v>26</v>
      </c>
      <c r="D27" s="48" t="s">
        <v>17</v>
      </c>
      <c r="E27" s="49">
        <v>6423</v>
      </c>
      <c r="F27" s="49">
        <v>19518</v>
      </c>
      <c r="G27" s="50">
        <v>2.1700000000000001E-2</v>
      </c>
      <c r="H27" s="51">
        <v>4.3E-3</v>
      </c>
    </row>
    <row r="28" spans="1:8" x14ac:dyDescent="0.25">
      <c r="A28" s="47"/>
      <c r="B28" s="48"/>
      <c r="C28" s="48"/>
      <c r="D28" s="48" t="s">
        <v>27</v>
      </c>
      <c r="E28" s="48">
        <v>627</v>
      </c>
      <c r="F28" s="49">
        <v>1912</v>
      </c>
      <c r="G28" s="50">
        <v>2.0999999999999999E-3</v>
      </c>
      <c r="H28" s="51">
        <v>4.0000000000000002E-4</v>
      </c>
    </row>
    <row r="29" spans="1:8" x14ac:dyDescent="0.25">
      <c r="A29" s="47"/>
      <c r="B29" s="48"/>
      <c r="C29" s="48"/>
      <c r="D29" s="48" t="s">
        <v>29</v>
      </c>
      <c r="E29" s="48">
        <v>24</v>
      </c>
      <c r="F29" s="48">
        <v>73</v>
      </c>
      <c r="G29" s="50">
        <v>1E-4</v>
      </c>
      <c r="H29" s="51">
        <v>0</v>
      </c>
    </row>
    <row r="30" spans="1:8" x14ac:dyDescent="0.25">
      <c r="A30" s="47"/>
      <c r="B30" s="48"/>
      <c r="C30" s="48"/>
      <c r="D30" s="48" t="s">
        <v>28</v>
      </c>
      <c r="E30" s="48">
        <v>494</v>
      </c>
      <c r="F30" s="49">
        <v>1482</v>
      </c>
      <c r="G30" s="50">
        <v>1.6999999999999999E-3</v>
      </c>
      <c r="H30" s="51">
        <v>2.9999999999999997E-4</v>
      </c>
    </row>
    <row r="31" spans="1:8" x14ac:dyDescent="0.25">
      <c r="A31" s="47"/>
      <c r="B31" s="48"/>
      <c r="C31" s="48"/>
      <c r="D31" s="48" t="s">
        <v>18</v>
      </c>
      <c r="E31" s="49">
        <v>6930</v>
      </c>
      <c r="F31" s="49">
        <v>20728</v>
      </c>
      <c r="G31" s="50">
        <v>2.3099999999999999E-2</v>
      </c>
      <c r="H31" s="51">
        <v>4.4999999999999997E-3</v>
      </c>
    </row>
    <row r="32" spans="1:8" x14ac:dyDescent="0.25">
      <c r="A32" s="47"/>
      <c r="B32" s="48" t="s">
        <v>19</v>
      </c>
      <c r="C32" s="48"/>
      <c r="D32" s="48"/>
      <c r="E32" s="49">
        <v>296148</v>
      </c>
      <c r="F32" s="49">
        <v>897848</v>
      </c>
      <c r="G32" s="52">
        <v>1</v>
      </c>
      <c r="H32" s="51">
        <v>0.19600000000000001</v>
      </c>
    </row>
    <row r="33" spans="1:8" x14ac:dyDescent="0.25">
      <c r="A33" s="47"/>
      <c r="B33" s="48" t="s">
        <v>20</v>
      </c>
      <c r="C33" s="48" t="s">
        <v>21</v>
      </c>
      <c r="D33" s="48" t="s">
        <v>17</v>
      </c>
      <c r="E33" s="49">
        <v>1239195</v>
      </c>
      <c r="F33" s="49">
        <v>3680383</v>
      </c>
      <c r="G33" s="48"/>
      <c r="H33" s="51">
        <v>0.80400000000000005</v>
      </c>
    </row>
    <row r="34" spans="1:8" ht="13.8" thickBot="1" x14ac:dyDescent="0.3">
      <c r="A34" s="53"/>
      <c r="B34" s="54" t="s">
        <v>22</v>
      </c>
      <c r="C34" s="54"/>
      <c r="D34" s="54"/>
      <c r="E34" s="55">
        <v>1535343</v>
      </c>
      <c r="F34" s="55">
        <v>4578231</v>
      </c>
      <c r="G34" s="54"/>
      <c r="H34" s="56">
        <v>1</v>
      </c>
    </row>
    <row r="36" spans="1:8" x14ac:dyDescent="0.25">
      <c r="A36" s="57" t="s">
        <v>33</v>
      </c>
    </row>
  </sheetData>
  <mergeCells count="1">
    <mergeCell ref="E5:E7"/>
  </mergeCells>
  <hyperlinks>
    <hyperlink ref="J1" location="'Table of Contents'!A1" display="Return to Table of Contents" xr:uid="{1A5D6B5E-67EF-4D08-B9E6-3775D03E197C}"/>
  </hyperlinks>
  <pageMargins left="0.75" right="0.75" top="1" bottom="1" header="0.5" footer="0.5"/>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J36"/>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66</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59574</v>
      </c>
      <c r="F8" s="49">
        <v>182485</v>
      </c>
      <c r="G8" s="50">
        <v>0.34200000000000003</v>
      </c>
      <c r="H8" s="51">
        <v>9.5299999999999996E-2</v>
      </c>
    </row>
    <row r="9" spans="1:10" x14ac:dyDescent="0.25">
      <c r="A9" s="47"/>
      <c r="B9" s="48"/>
      <c r="C9" s="48"/>
      <c r="D9" s="48" t="s">
        <v>30</v>
      </c>
      <c r="E9" s="48">
        <v>34</v>
      </c>
      <c r="F9" s="48">
        <v>106</v>
      </c>
      <c r="G9" s="50">
        <v>2.0000000000000001E-4</v>
      </c>
      <c r="H9" s="51">
        <v>1E-4</v>
      </c>
    </row>
    <row r="10" spans="1:10" x14ac:dyDescent="0.25">
      <c r="A10" s="47"/>
      <c r="B10" s="48"/>
      <c r="C10" s="48"/>
      <c r="D10" s="48" t="s">
        <v>23</v>
      </c>
      <c r="E10" s="49">
        <v>12802</v>
      </c>
      <c r="F10" s="49">
        <v>41583</v>
      </c>
      <c r="G10" s="50">
        <v>7.8E-2</v>
      </c>
      <c r="H10" s="51">
        <v>2.1700000000000001E-2</v>
      </c>
    </row>
    <row r="11" spans="1:10" x14ac:dyDescent="0.25">
      <c r="A11" s="47"/>
      <c r="B11" s="48"/>
      <c r="C11" s="48"/>
      <c r="D11" s="48" t="s">
        <v>29</v>
      </c>
      <c r="E11" s="48">
        <v>85</v>
      </c>
      <c r="F11" s="48">
        <v>294</v>
      </c>
      <c r="G11" s="50">
        <v>5.9999999999999995E-4</v>
      </c>
      <c r="H11" s="51">
        <v>2.0000000000000001E-4</v>
      </c>
    </row>
    <row r="12" spans="1:10" x14ac:dyDescent="0.25">
      <c r="A12" s="47"/>
      <c r="B12" s="48"/>
      <c r="C12" s="48"/>
      <c r="D12" s="48" t="s">
        <v>24</v>
      </c>
      <c r="E12" s="49">
        <v>11543</v>
      </c>
      <c r="F12" s="49">
        <v>30812</v>
      </c>
      <c r="G12" s="50">
        <v>5.7799999999999997E-2</v>
      </c>
      <c r="H12" s="51">
        <v>1.61E-2</v>
      </c>
    </row>
    <row r="13" spans="1:10" x14ac:dyDescent="0.25">
      <c r="A13" s="47"/>
      <c r="B13" s="48"/>
      <c r="C13" s="48"/>
      <c r="D13" s="48" t="s">
        <v>28</v>
      </c>
      <c r="E13" s="49">
        <v>2343</v>
      </c>
      <c r="F13" s="49">
        <v>7143</v>
      </c>
      <c r="G13" s="50">
        <v>1.34E-2</v>
      </c>
      <c r="H13" s="51">
        <v>3.7000000000000002E-3</v>
      </c>
    </row>
    <row r="14" spans="1:10" x14ac:dyDescent="0.25">
      <c r="A14" s="47"/>
      <c r="B14" s="48"/>
      <c r="C14" s="48"/>
      <c r="D14" s="48" t="s">
        <v>36</v>
      </c>
      <c r="E14" s="48">
        <v>352</v>
      </c>
      <c r="F14" s="48">
        <v>792</v>
      </c>
      <c r="G14" s="50">
        <v>1.5E-3</v>
      </c>
      <c r="H14" s="51">
        <v>4.0000000000000002E-4</v>
      </c>
    </row>
    <row r="15" spans="1:10" x14ac:dyDescent="0.25">
      <c r="A15" s="47"/>
      <c r="B15" s="48"/>
      <c r="C15" s="48" t="s">
        <v>16</v>
      </c>
      <c r="D15" s="48" t="s">
        <v>17</v>
      </c>
      <c r="E15" s="49">
        <v>34797</v>
      </c>
      <c r="F15" s="49">
        <v>104008</v>
      </c>
      <c r="G15" s="50">
        <v>0.19500000000000001</v>
      </c>
      <c r="H15" s="51">
        <v>5.4300000000000001E-2</v>
      </c>
    </row>
    <row r="16" spans="1:10" x14ac:dyDescent="0.25">
      <c r="A16" s="47"/>
      <c r="B16" s="48"/>
      <c r="C16" s="48"/>
      <c r="D16" s="48" t="s">
        <v>27</v>
      </c>
      <c r="E16" s="49">
        <v>1507</v>
      </c>
      <c r="F16" s="49">
        <v>4753</v>
      </c>
      <c r="G16" s="50">
        <v>8.8999999999999999E-3</v>
      </c>
      <c r="H16" s="51">
        <v>2.5000000000000001E-3</v>
      </c>
    </row>
    <row r="17" spans="1:8" x14ac:dyDescent="0.25">
      <c r="A17" s="47"/>
      <c r="B17" s="48"/>
      <c r="C17" s="48"/>
      <c r="D17" s="48" t="s">
        <v>29</v>
      </c>
      <c r="E17" s="49">
        <v>2333</v>
      </c>
      <c r="F17" s="49">
        <v>7229</v>
      </c>
      <c r="G17" s="50">
        <v>1.3599999999999999E-2</v>
      </c>
      <c r="H17" s="51">
        <v>3.8E-3</v>
      </c>
    </row>
    <row r="18" spans="1:8" x14ac:dyDescent="0.25">
      <c r="A18" s="47"/>
      <c r="B18" s="48"/>
      <c r="C18" s="48"/>
      <c r="D18" s="48" t="s">
        <v>24</v>
      </c>
      <c r="E18" s="48">
        <v>398</v>
      </c>
      <c r="F18" s="49">
        <v>1194</v>
      </c>
      <c r="G18" s="50">
        <v>2.2000000000000001E-3</v>
      </c>
      <c r="H18" s="51">
        <v>5.9999999999999995E-4</v>
      </c>
    </row>
    <row r="19" spans="1:8" x14ac:dyDescent="0.25">
      <c r="A19" s="47"/>
      <c r="B19" s="48"/>
      <c r="C19" s="48"/>
      <c r="D19" s="48" t="s">
        <v>28</v>
      </c>
      <c r="E19" s="48">
        <v>41</v>
      </c>
      <c r="F19" s="48">
        <v>123</v>
      </c>
      <c r="G19" s="50">
        <v>2.0000000000000001E-4</v>
      </c>
      <c r="H19" s="51">
        <v>1E-4</v>
      </c>
    </row>
    <row r="20" spans="1:8" x14ac:dyDescent="0.25">
      <c r="A20" s="47"/>
      <c r="B20" s="48"/>
      <c r="C20" s="48"/>
      <c r="D20" s="48" t="s">
        <v>18</v>
      </c>
      <c r="E20" s="49">
        <v>38889</v>
      </c>
      <c r="F20" s="49">
        <v>118358</v>
      </c>
      <c r="G20" s="50">
        <v>0.222</v>
      </c>
      <c r="H20" s="51">
        <v>6.1800000000000001E-2</v>
      </c>
    </row>
    <row r="21" spans="1:8" x14ac:dyDescent="0.25">
      <c r="A21" s="47"/>
      <c r="B21" s="48"/>
      <c r="C21" s="48" t="s">
        <v>31</v>
      </c>
      <c r="D21" s="48" t="s">
        <v>17</v>
      </c>
      <c r="E21" s="49">
        <v>1076</v>
      </c>
      <c r="F21" s="49">
        <v>3034</v>
      </c>
      <c r="G21" s="50">
        <v>5.7000000000000002E-3</v>
      </c>
      <c r="H21" s="51">
        <v>1.6000000000000001E-3</v>
      </c>
    </row>
    <row r="22" spans="1:8" x14ac:dyDescent="0.25">
      <c r="A22" s="47"/>
      <c r="B22" s="48"/>
      <c r="C22" s="48"/>
      <c r="D22" s="48" t="s">
        <v>27</v>
      </c>
      <c r="E22" s="48">
        <v>113</v>
      </c>
      <c r="F22" s="48">
        <v>324</v>
      </c>
      <c r="G22" s="50">
        <v>5.9999999999999995E-4</v>
      </c>
      <c r="H22" s="51">
        <v>2.0000000000000001E-4</v>
      </c>
    </row>
    <row r="23" spans="1:8" x14ac:dyDescent="0.25">
      <c r="A23" s="47"/>
      <c r="B23" s="48"/>
      <c r="C23" s="48"/>
      <c r="D23" s="48" t="s">
        <v>18</v>
      </c>
      <c r="E23" s="49">
        <v>1876</v>
      </c>
      <c r="F23" s="49">
        <v>5362</v>
      </c>
      <c r="G23" s="50">
        <v>1.01E-2</v>
      </c>
      <c r="H23" s="51">
        <v>2.8E-3</v>
      </c>
    </row>
    <row r="24" spans="1:8" x14ac:dyDescent="0.25">
      <c r="A24" s="47"/>
      <c r="B24" s="48"/>
      <c r="C24" s="48" t="s">
        <v>25</v>
      </c>
      <c r="D24" s="48" t="s">
        <v>17</v>
      </c>
      <c r="E24" s="49">
        <v>1068</v>
      </c>
      <c r="F24" s="49">
        <v>3320</v>
      </c>
      <c r="G24" s="50">
        <v>6.1999999999999998E-3</v>
      </c>
      <c r="H24" s="51">
        <v>1.6999999999999999E-3</v>
      </c>
    </row>
    <row r="25" spans="1:8" x14ac:dyDescent="0.25">
      <c r="A25" s="47"/>
      <c r="B25" s="48"/>
      <c r="C25" s="48"/>
      <c r="D25" s="48" t="s">
        <v>27</v>
      </c>
      <c r="E25" s="48">
        <v>936</v>
      </c>
      <c r="F25" s="49">
        <v>2885</v>
      </c>
      <c r="G25" s="50">
        <v>5.4000000000000003E-3</v>
      </c>
      <c r="H25" s="51">
        <v>1.5E-3</v>
      </c>
    </row>
    <row r="26" spans="1:8" x14ac:dyDescent="0.25">
      <c r="A26" s="47"/>
      <c r="B26" s="48"/>
      <c r="C26" s="48"/>
      <c r="D26" s="48" t="s">
        <v>29</v>
      </c>
      <c r="E26" s="48">
        <v>168</v>
      </c>
      <c r="F26" s="48">
        <v>501</v>
      </c>
      <c r="G26" s="50">
        <v>8.9999999999999998E-4</v>
      </c>
      <c r="H26" s="51">
        <v>2.9999999999999997E-4</v>
      </c>
    </row>
    <row r="27" spans="1:8" x14ac:dyDescent="0.25">
      <c r="A27" s="47"/>
      <c r="B27" s="48"/>
      <c r="C27" s="48"/>
      <c r="D27" s="48" t="s">
        <v>28</v>
      </c>
      <c r="E27" s="48">
        <v>390</v>
      </c>
      <c r="F27" s="49">
        <v>1173</v>
      </c>
      <c r="G27" s="50">
        <v>2.2000000000000001E-3</v>
      </c>
      <c r="H27" s="51">
        <v>5.9999999999999995E-4</v>
      </c>
    </row>
    <row r="28" spans="1:8" x14ac:dyDescent="0.25">
      <c r="A28" s="47"/>
      <c r="B28" s="48"/>
      <c r="C28" s="48" t="s">
        <v>26</v>
      </c>
      <c r="D28" s="48" t="s">
        <v>17</v>
      </c>
      <c r="E28" s="49">
        <v>3073</v>
      </c>
      <c r="F28" s="49">
        <v>9316</v>
      </c>
      <c r="G28" s="50">
        <v>1.7500000000000002E-2</v>
      </c>
      <c r="H28" s="51">
        <v>4.8999999999999998E-3</v>
      </c>
    </row>
    <row r="29" spans="1:8" x14ac:dyDescent="0.25">
      <c r="A29" s="47"/>
      <c r="B29" s="48"/>
      <c r="C29" s="48"/>
      <c r="D29" s="48" t="s">
        <v>27</v>
      </c>
      <c r="E29" s="48">
        <v>65</v>
      </c>
      <c r="F29" s="48">
        <v>195</v>
      </c>
      <c r="G29" s="50">
        <v>4.0000000000000002E-4</v>
      </c>
      <c r="H29" s="51">
        <v>1E-4</v>
      </c>
    </row>
    <row r="30" spans="1:8" x14ac:dyDescent="0.25">
      <c r="A30" s="47"/>
      <c r="B30" s="48"/>
      <c r="C30" s="48"/>
      <c r="D30" s="48" t="s">
        <v>29</v>
      </c>
      <c r="E30" s="48">
        <v>1</v>
      </c>
      <c r="F30" s="48">
        <v>3</v>
      </c>
      <c r="G30" s="50">
        <v>0</v>
      </c>
      <c r="H30" s="51">
        <v>0</v>
      </c>
    </row>
    <row r="31" spans="1:8" x14ac:dyDescent="0.25">
      <c r="A31" s="47"/>
      <c r="B31" s="48"/>
      <c r="C31" s="48"/>
      <c r="D31" s="48" t="s">
        <v>18</v>
      </c>
      <c r="E31" s="49">
        <v>2650</v>
      </c>
      <c r="F31" s="49">
        <v>7925</v>
      </c>
      <c r="G31" s="50">
        <v>1.49E-2</v>
      </c>
      <c r="H31" s="51">
        <v>4.1000000000000003E-3</v>
      </c>
    </row>
    <row r="32" spans="1:8" x14ac:dyDescent="0.25">
      <c r="A32" s="47"/>
      <c r="B32" s="48" t="s">
        <v>19</v>
      </c>
      <c r="C32" s="48"/>
      <c r="D32" s="48"/>
      <c r="E32" s="49">
        <v>176114</v>
      </c>
      <c r="F32" s="49">
        <v>532918</v>
      </c>
      <c r="G32" s="52">
        <v>1</v>
      </c>
      <c r="H32" s="51">
        <v>0.27800000000000002</v>
      </c>
    </row>
    <row r="33" spans="1:8" x14ac:dyDescent="0.25">
      <c r="A33" s="47"/>
      <c r="B33" s="48" t="s">
        <v>20</v>
      </c>
      <c r="C33" s="48" t="s">
        <v>21</v>
      </c>
      <c r="D33" s="48" t="s">
        <v>17</v>
      </c>
      <c r="E33" s="49">
        <v>464459</v>
      </c>
      <c r="F33" s="49">
        <v>1381392</v>
      </c>
      <c r="G33" s="48"/>
      <c r="H33" s="51">
        <v>0.72199999999999998</v>
      </c>
    </row>
    <row r="34" spans="1:8" ht="13.8" thickBot="1" x14ac:dyDescent="0.3">
      <c r="A34" s="53"/>
      <c r="B34" s="54" t="s">
        <v>22</v>
      </c>
      <c r="C34" s="54"/>
      <c r="D34" s="54"/>
      <c r="E34" s="55">
        <v>640573</v>
      </c>
      <c r="F34" s="55">
        <v>1914310</v>
      </c>
      <c r="G34" s="54"/>
      <c r="H34" s="56">
        <v>1</v>
      </c>
    </row>
    <row r="36" spans="1:8" x14ac:dyDescent="0.25">
      <c r="A36" s="57" t="s">
        <v>33</v>
      </c>
    </row>
  </sheetData>
  <mergeCells count="1">
    <mergeCell ref="E5:E7"/>
  </mergeCells>
  <hyperlinks>
    <hyperlink ref="J1" location="'Table of Contents'!A1" display="Return to Table of Contents" xr:uid="{D5C959FA-3827-43CD-81BE-CE45216E24DB}"/>
  </hyperlinks>
  <pageMargins left="0.75" right="0.75" top="1" bottom="1" header="0.5" footer="0.5"/>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41</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157892</v>
      </c>
      <c r="F8" s="49">
        <v>477904</v>
      </c>
      <c r="G8" s="50">
        <v>0.50800000000000001</v>
      </c>
      <c r="H8" s="51">
        <v>9.9400000000000002E-2</v>
      </c>
    </row>
    <row r="9" spans="1:10" x14ac:dyDescent="0.25">
      <c r="A9" s="47"/>
      <c r="B9" s="48"/>
      <c r="C9" s="48"/>
      <c r="D9" s="48" t="s">
        <v>30</v>
      </c>
      <c r="E9" s="48">
        <v>9</v>
      </c>
      <c r="F9" s="48">
        <v>27</v>
      </c>
      <c r="G9" s="50">
        <v>0</v>
      </c>
      <c r="H9" s="51">
        <v>0</v>
      </c>
    </row>
    <row r="10" spans="1:10" x14ac:dyDescent="0.25">
      <c r="A10" s="47"/>
      <c r="B10" s="48"/>
      <c r="C10" s="48"/>
      <c r="D10" s="48" t="s">
        <v>23</v>
      </c>
      <c r="E10" s="49">
        <v>9491</v>
      </c>
      <c r="F10" s="49">
        <v>30377</v>
      </c>
      <c r="G10" s="50">
        <v>3.2300000000000002E-2</v>
      </c>
      <c r="H10" s="51">
        <v>6.3E-3</v>
      </c>
    </row>
    <row r="11" spans="1:10" x14ac:dyDescent="0.25">
      <c r="A11" s="47"/>
      <c r="B11" s="48"/>
      <c r="C11" s="48"/>
      <c r="D11" s="48" t="s">
        <v>29</v>
      </c>
      <c r="E11" s="48">
        <v>101</v>
      </c>
      <c r="F11" s="48">
        <v>311</v>
      </c>
      <c r="G11" s="50">
        <v>2.9999999999999997E-4</v>
      </c>
      <c r="H11" s="51">
        <v>1E-4</v>
      </c>
    </row>
    <row r="12" spans="1:10" x14ac:dyDescent="0.25">
      <c r="A12" s="47"/>
      <c r="B12" s="48"/>
      <c r="C12" s="48"/>
      <c r="D12" s="48" t="s">
        <v>24</v>
      </c>
      <c r="E12" s="49">
        <v>4367</v>
      </c>
      <c r="F12" s="49">
        <v>11616</v>
      </c>
      <c r="G12" s="50">
        <v>1.24E-2</v>
      </c>
      <c r="H12" s="51">
        <v>2.3999999999999998E-3</v>
      </c>
    </row>
    <row r="13" spans="1:10" x14ac:dyDescent="0.25">
      <c r="A13" s="47"/>
      <c r="B13" s="48"/>
      <c r="C13" s="48"/>
      <c r="D13" s="48" t="s">
        <v>28</v>
      </c>
      <c r="E13" s="49">
        <v>14662</v>
      </c>
      <c r="F13" s="49">
        <v>45611</v>
      </c>
      <c r="G13" s="50">
        <v>4.8500000000000001E-2</v>
      </c>
      <c r="H13" s="51">
        <v>9.4999999999999998E-3</v>
      </c>
    </row>
    <row r="14" spans="1:10" x14ac:dyDescent="0.25">
      <c r="A14" s="47"/>
      <c r="B14" s="48"/>
      <c r="C14" s="48"/>
      <c r="D14" s="48" t="s">
        <v>36</v>
      </c>
      <c r="E14" s="48">
        <v>792</v>
      </c>
      <c r="F14" s="49">
        <v>1716</v>
      </c>
      <c r="G14" s="50">
        <v>1.8E-3</v>
      </c>
      <c r="H14" s="51">
        <v>4.0000000000000002E-4</v>
      </c>
    </row>
    <row r="15" spans="1:10" x14ac:dyDescent="0.25">
      <c r="A15" s="47"/>
      <c r="B15" s="48"/>
      <c r="C15" s="48" t="s">
        <v>16</v>
      </c>
      <c r="D15" s="48" t="s">
        <v>17</v>
      </c>
      <c r="E15" s="49">
        <v>38202</v>
      </c>
      <c r="F15" s="49">
        <v>113931</v>
      </c>
      <c r="G15" s="50">
        <v>0.121</v>
      </c>
      <c r="H15" s="51">
        <v>2.3699999999999999E-2</v>
      </c>
    </row>
    <row r="16" spans="1:10" x14ac:dyDescent="0.25">
      <c r="A16" s="47"/>
      <c r="B16" s="48"/>
      <c r="C16" s="48"/>
      <c r="D16" s="48" t="s">
        <v>27</v>
      </c>
      <c r="E16" s="49">
        <v>2320</v>
      </c>
      <c r="F16" s="49">
        <v>7166</v>
      </c>
      <c r="G16" s="50">
        <v>7.6E-3</v>
      </c>
      <c r="H16" s="51">
        <v>1.5E-3</v>
      </c>
    </row>
    <row r="17" spans="1:8" x14ac:dyDescent="0.25">
      <c r="A17" s="47"/>
      <c r="B17" s="48"/>
      <c r="C17" s="48"/>
      <c r="D17" s="48" t="s">
        <v>29</v>
      </c>
      <c r="E17" s="49">
        <v>2125</v>
      </c>
      <c r="F17" s="49">
        <v>6630</v>
      </c>
      <c r="G17" s="50">
        <v>7.1000000000000004E-3</v>
      </c>
      <c r="H17" s="51">
        <v>1.4E-3</v>
      </c>
    </row>
    <row r="18" spans="1:8" x14ac:dyDescent="0.25">
      <c r="A18" s="47"/>
      <c r="B18" s="48"/>
      <c r="C18" s="48"/>
      <c r="D18" s="48" t="s">
        <v>28</v>
      </c>
      <c r="E18" s="48">
        <v>839</v>
      </c>
      <c r="F18" s="49">
        <v>2634</v>
      </c>
      <c r="G18" s="50">
        <v>2.8E-3</v>
      </c>
      <c r="H18" s="51">
        <v>5.0000000000000001E-4</v>
      </c>
    </row>
    <row r="19" spans="1:8" x14ac:dyDescent="0.25">
      <c r="A19" s="47"/>
      <c r="B19" s="48"/>
      <c r="C19" s="48"/>
      <c r="D19" s="48" t="s">
        <v>18</v>
      </c>
      <c r="E19" s="49">
        <v>57454</v>
      </c>
      <c r="F19" s="49">
        <v>171460</v>
      </c>
      <c r="G19" s="50">
        <v>0.182</v>
      </c>
      <c r="H19" s="51">
        <v>3.56E-2</v>
      </c>
    </row>
    <row r="20" spans="1:8" x14ac:dyDescent="0.25">
      <c r="A20" s="47"/>
      <c r="B20" s="48"/>
      <c r="C20" s="48" t="s">
        <v>31</v>
      </c>
      <c r="D20" s="48" t="s">
        <v>17</v>
      </c>
      <c r="E20" s="49">
        <v>1073</v>
      </c>
      <c r="F20" s="49">
        <v>2947</v>
      </c>
      <c r="G20" s="50">
        <v>3.0999999999999999E-3</v>
      </c>
      <c r="H20" s="51">
        <v>5.9999999999999995E-4</v>
      </c>
    </row>
    <row r="21" spans="1:8" x14ac:dyDescent="0.25">
      <c r="A21" s="47"/>
      <c r="B21" s="48"/>
      <c r="C21" s="48"/>
      <c r="D21" s="48" t="s">
        <v>27</v>
      </c>
      <c r="E21" s="48">
        <v>202</v>
      </c>
      <c r="F21" s="48">
        <v>556</v>
      </c>
      <c r="G21" s="50">
        <v>5.9999999999999995E-4</v>
      </c>
      <c r="H21" s="51">
        <v>1E-4</v>
      </c>
    </row>
    <row r="22" spans="1:8" x14ac:dyDescent="0.25">
      <c r="A22" s="47"/>
      <c r="B22" s="48"/>
      <c r="C22" s="48"/>
      <c r="D22" s="48" t="s">
        <v>29</v>
      </c>
      <c r="E22" s="48">
        <v>2</v>
      </c>
      <c r="F22" s="48">
        <v>8</v>
      </c>
      <c r="G22" s="50">
        <v>0</v>
      </c>
      <c r="H22" s="51">
        <v>0</v>
      </c>
    </row>
    <row r="23" spans="1:8" x14ac:dyDescent="0.25">
      <c r="A23" s="47"/>
      <c r="B23" s="48"/>
      <c r="C23" s="48"/>
      <c r="D23" s="48" t="s">
        <v>18</v>
      </c>
      <c r="E23" s="49">
        <v>1808</v>
      </c>
      <c r="F23" s="49">
        <v>5266</v>
      </c>
      <c r="G23" s="50">
        <v>5.5999999999999999E-3</v>
      </c>
      <c r="H23" s="51">
        <v>1.1000000000000001E-3</v>
      </c>
    </row>
    <row r="24" spans="1:8" x14ac:dyDescent="0.25">
      <c r="A24" s="47"/>
      <c r="B24" s="48"/>
      <c r="C24" s="48" t="s">
        <v>25</v>
      </c>
      <c r="D24" s="48" t="s">
        <v>17</v>
      </c>
      <c r="E24" s="49">
        <v>2982</v>
      </c>
      <c r="F24" s="49">
        <v>9062</v>
      </c>
      <c r="G24" s="50">
        <v>9.5999999999999992E-3</v>
      </c>
      <c r="H24" s="51">
        <v>1.9E-3</v>
      </c>
    </row>
    <row r="25" spans="1:8" x14ac:dyDescent="0.25">
      <c r="A25" s="47"/>
      <c r="B25" s="48"/>
      <c r="C25" s="48"/>
      <c r="D25" s="48" t="s">
        <v>27</v>
      </c>
      <c r="E25" s="49">
        <v>2001</v>
      </c>
      <c r="F25" s="49">
        <v>6211</v>
      </c>
      <c r="G25" s="50">
        <v>6.6E-3</v>
      </c>
      <c r="H25" s="51">
        <v>1.2999999999999999E-3</v>
      </c>
    </row>
    <row r="26" spans="1:8" x14ac:dyDescent="0.25">
      <c r="A26" s="47"/>
      <c r="B26" s="48"/>
      <c r="C26" s="48"/>
      <c r="D26" s="48" t="s">
        <v>29</v>
      </c>
      <c r="E26" s="48">
        <v>288</v>
      </c>
      <c r="F26" s="48">
        <v>864</v>
      </c>
      <c r="G26" s="50">
        <v>8.9999999999999998E-4</v>
      </c>
      <c r="H26" s="51">
        <v>2.0000000000000001E-4</v>
      </c>
    </row>
    <row r="27" spans="1:8" x14ac:dyDescent="0.25">
      <c r="A27" s="47"/>
      <c r="B27" s="48"/>
      <c r="C27" s="48"/>
      <c r="D27" s="48" t="s">
        <v>28</v>
      </c>
      <c r="E27" s="49">
        <v>1724</v>
      </c>
      <c r="F27" s="49">
        <v>5176</v>
      </c>
      <c r="G27" s="50">
        <v>5.4999999999999997E-3</v>
      </c>
      <c r="H27" s="51">
        <v>1.1000000000000001E-3</v>
      </c>
    </row>
    <row r="28" spans="1:8" x14ac:dyDescent="0.25">
      <c r="A28" s="47"/>
      <c r="B28" s="48"/>
      <c r="C28" s="48" t="s">
        <v>26</v>
      </c>
      <c r="D28" s="48" t="s">
        <v>17</v>
      </c>
      <c r="E28" s="49">
        <v>6410</v>
      </c>
      <c r="F28" s="49">
        <v>19429</v>
      </c>
      <c r="G28" s="50">
        <v>2.07E-2</v>
      </c>
      <c r="H28" s="51">
        <v>4.0000000000000001E-3</v>
      </c>
    </row>
    <row r="29" spans="1:8" x14ac:dyDescent="0.25">
      <c r="A29" s="47"/>
      <c r="B29" s="48"/>
      <c r="C29" s="48"/>
      <c r="D29" s="48" t="s">
        <v>27</v>
      </c>
      <c r="E29" s="48">
        <v>850</v>
      </c>
      <c r="F29" s="49">
        <v>2463</v>
      </c>
      <c r="G29" s="50">
        <v>2.5999999999999999E-3</v>
      </c>
      <c r="H29" s="51">
        <v>5.0000000000000001E-4</v>
      </c>
    </row>
    <row r="30" spans="1:8" x14ac:dyDescent="0.25">
      <c r="A30" s="47"/>
      <c r="B30" s="48"/>
      <c r="C30" s="48"/>
      <c r="D30" s="48" t="s">
        <v>29</v>
      </c>
      <c r="E30" s="48">
        <v>16</v>
      </c>
      <c r="F30" s="48">
        <v>48</v>
      </c>
      <c r="G30" s="50">
        <v>1E-4</v>
      </c>
      <c r="H30" s="51">
        <v>0</v>
      </c>
    </row>
    <row r="31" spans="1:8" x14ac:dyDescent="0.25">
      <c r="A31" s="47"/>
      <c r="B31" s="48"/>
      <c r="C31" s="48"/>
      <c r="D31" s="48" t="s">
        <v>28</v>
      </c>
      <c r="E31" s="48">
        <v>702</v>
      </c>
      <c r="F31" s="49">
        <v>2102</v>
      </c>
      <c r="G31" s="50">
        <v>2.2000000000000001E-3</v>
      </c>
      <c r="H31" s="51">
        <v>4.0000000000000002E-4</v>
      </c>
    </row>
    <row r="32" spans="1:8" x14ac:dyDescent="0.25">
      <c r="A32" s="47"/>
      <c r="B32" s="48"/>
      <c r="C32" s="48"/>
      <c r="D32" s="48" t="s">
        <v>18</v>
      </c>
      <c r="E32" s="49">
        <v>5619</v>
      </c>
      <c r="F32" s="49">
        <v>16880</v>
      </c>
      <c r="G32" s="50">
        <v>1.7899999999999999E-2</v>
      </c>
      <c r="H32" s="51">
        <v>3.5000000000000001E-3</v>
      </c>
    </row>
    <row r="33" spans="1:8" x14ac:dyDescent="0.25">
      <c r="A33" s="47"/>
      <c r="B33" s="48" t="s">
        <v>19</v>
      </c>
      <c r="C33" s="48"/>
      <c r="D33" s="48"/>
      <c r="E33" s="49">
        <v>311931</v>
      </c>
      <c r="F33" s="49">
        <v>940395</v>
      </c>
      <c r="G33" s="52">
        <v>1</v>
      </c>
      <c r="H33" s="51">
        <v>0.19600000000000001</v>
      </c>
    </row>
    <row r="34" spans="1:8" x14ac:dyDescent="0.25">
      <c r="A34" s="47"/>
      <c r="B34" s="48" t="s">
        <v>20</v>
      </c>
      <c r="C34" s="48" t="s">
        <v>21</v>
      </c>
      <c r="D34" s="48" t="s">
        <v>17</v>
      </c>
      <c r="E34" s="49">
        <v>1307373</v>
      </c>
      <c r="F34" s="49">
        <v>3869750</v>
      </c>
      <c r="G34" s="48"/>
      <c r="H34" s="51">
        <v>0.80400000000000005</v>
      </c>
    </row>
    <row r="35" spans="1:8" ht="13.8" thickBot="1" x14ac:dyDescent="0.3">
      <c r="A35" s="53"/>
      <c r="B35" s="54" t="s">
        <v>22</v>
      </c>
      <c r="C35" s="54"/>
      <c r="D35" s="54"/>
      <c r="E35" s="55">
        <v>1619304</v>
      </c>
      <c r="F35" s="55">
        <v>4810145</v>
      </c>
      <c r="G35" s="54"/>
      <c r="H35" s="56">
        <v>1</v>
      </c>
    </row>
    <row r="37" spans="1:8" x14ac:dyDescent="0.25">
      <c r="A37" s="57" t="s">
        <v>33</v>
      </c>
    </row>
  </sheetData>
  <mergeCells count="1">
    <mergeCell ref="E5:E7"/>
  </mergeCells>
  <hyperlinks>
    <hyperlink ref="J1" location="'Table of Contents'!A1" display="Return to Table of Contents" xr:uid="{75028A42-5B67-45B0-AA00-34EE6CE23A0E}"/>
  </hyperlinks>
  <pageMargins left="0.75" right="0.75" top="1" bottom="1" header="0.5" footer="0.5"/>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56</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151221</v>
      </c>
      <c r="F8" s="49">
        <v>459990</v>
      </c>
      <c r="G8" s="50">
        <v>0.44500000000000001</v>
      </c>
      <c r="H8" s="51">
        <v>9.5699999999999993E-2</v>
      </c>
    </row>
    <row r="9" spans="1:10" x14ac:dyDescent="0.25">
      <c r="A9" s="47"/>
      <c r="B9" s="48"/>
      <c r="C9" s="48"/>
      <c r="D9" s="48" t="s">
        <v>23</v>
      </c>
      <c r="E9" s="49">
        <v>12276</v>
      </c>
      <c r="F9" s="49">
        <v>40427</v>
      </c>
      <c r="G9" s="50">
        <v>3.9100000000000003E-2</v>
      </c>
      <c r="H9" s="51">
        <v>8.3999999999999995E-3</v>
      </c>
    </row>
    <row r="10" spans="1:10" x14ac:dyDescent="0.25">
      <c r="A10" s="47"/>
      <c r="B10" s="48"/>
      <c r="C10" s="48"/>
      <c r="D10" s="48" t="s">
        <v>29</v>
      </c>
      <c r="E10" s="48">
        <v>23</v>
      </c>
      <c r="F10" s="48">
        <v>67</v>
      </c>
      <c r="G10" s="50">
        <v>1E-4</v>
      </c>
      <c r="H10" s="51">
        <v>0</v>
      </c>
    </row>
    <row r="11" spans="1:10" x14ac:dyDescent="0.25">
      <c r="A11" s="47"/>
      <c r="B11" s="48"/>
      <c r="C11" s="48"/>
      <c r="D11" s="48" t="s">
        <v>24</v>
      </c>
      <c r="E11" s="49">
        <v>8385</v>
      </c>
      <c r="F11" s="49">
        <v>22886</v>
      </c>
      <c r="G11" s="50">
        <v>2.2200000000000001E-2</v>
      </c>
      <c r="H11" s="51">
        <v>4.7999999999999996E-3</v>
      </c>
    </row>
    <row r="12" spans="1:10" x14ac:dyDescent="0.25">
      <c r="A12" s="47"/>
      <c r="B12" s="48"/>
      <c r="C12" s="48"/>
      <c r="D12" s="48" t="s">
        <v>28</v>
      </c>
      <c r="E12" s="49">
        <v>14314</v>
      </c>
      <c r="F12" s="49">
        <v>44805</v>
      </c>
      <c r="G12" s="50">
        <v>4.3400000000000001E-2</v>
      </c>
      <c r="H12" s="51">
        <v>9.2999999999999992E-3</v>
      </c>
    </row>
    <row r="13" spans="1:10" x14ac:dyDescent="0.25">
      <c r="A13" s="47"/>
      <c r="B13" s="48"/>
      <c r="C13" s="48"/>
      <c r="D13" s="48" t="s">
        <v>36</v>
      </c>
      <c r="E13" s="48">
        <v>522</v>
      </c>
      <c r="F13" s="49">
        <v>1569</v>
      </c>
      <c r="G13" s="50">
        <v>1.5E-3</v>
      </c>
      <c r="H13" s="51">
        <v>2.9999999999999997E-4</v>
      </c>
    </row>
    <row r="14" spans="1:10" x14ac:dyDescent="0.25">
      <c r="A14" s="47"/>
      <c r="B14" s="48"/>
      <c r="C14" s="48" t="s">
        <v>16</v>
      </c>
      <c r="D14" s="48" t="s">
        <v>17</v>
      </c>
      <c r="E14" s="49">
        <v>55289</v>
      </c>
      <c r="F14" s="49">
        <v>164608</v>
      </c>
      <c r="G14" s="50">
        <v>0.159</v>
      </c>
      <c r="H14" s="51">
        <v>3.4200000000000001E-2</v>
      </c>
    </row>
    <row r="15" spans="1:10" x14ac:dyDescent="0.25">
      <c r="A15" s="47"/>
      <c r="B15" s="48"/>
      <c r="C15" s="48"/>
      <c r="D15" s="48" t="s">
        <v>27</v>
      </c>
      <c r="E15" s="49">
        <v>2797</v>
      </c>
      <c r="F15" s="49">
        <v>8830</v>
      </c>
      <c r="G15" s="50">
        <v>8.5000000000000006E-3</v>
      </c>
      <c r="H15" s="51">
        <v>1.8E-3</v>
      </c>
    </row>
    <row r="16" spans="1:10" x14ac:dyDescent="0.25">
      <c r="A16" s="47"/>
      <c r="B16" s="48"/>
      <c r="C16" s="48"/>
      <c r="D16" s="48" t="s">
        <v>29</v>
      </c>
      <c r="E16" s="49">
        <v>2492</v>
      </c>
      <c r="F16" s="49">
        <v>7706</v>
      </c>
      <c r="G16" s="50">
        <v>7.4999999999999997E-3</v>
      </c>
      <c r="H16" s="51">
        <v>1.6000000000000001E-3</v>
      </c>
    </row>
    <row r="17" spans="1:8" x14ac:dyDescent="0.25">
      <c r="A17" s="47"/>
      <c r="B17" s="48"/>
      <c r="C17" s="48"/>
      <c r="D17" s="48" t="s">
        <v>24</v>
      </c>
      <c r="E17" s="48">
        <v>254</v>
      </c>
      <c r="F17" s="48">
        <v>762</v>
      </c>
      <c r="G17" s="50">
        <v>6.9999999999999999E-4</v>
      </c>
      <c r="H17" s="51">
        <v>2.0000000000000001E-4</v>
      </c>
    </row>
    <row r="18" spans="1:8" x14ac:dyDescent="0.25">
      <c r="A18" s="47"/>
      <c r="B18" s="48"/>
      <c r="C18" s="48"/>
      <c r="D18" s="48" t="s">
        <v>28</v>
      </c>
      <c r="E18" s="48">
        <v>611</v>
      </c>
      <c r="F18" s="49">
        <v>1839</v>
      </c>
      <c r="G18" s="50">
        <v>1.8E-3</v>
      </c>
      <c r="H18" s="51">
        <v>4.0000000000000002E-4</v>
      </c>
    </row>
    <row r="19" spans="1:8" x14ac:dyDescent="0.25">
      <c r="A19" s="47"/>
      <c r="B19" s="48"/>
      <c r="C19" s="48"/>
      <c r="D19" s="48" t="s">
        <v>18</v>
      </c>
      <c r="E19" s="49">
        <v>66982</v>
      </c>
      <c r="F19" s="49">
        <v>202373</v>
      </c>
      <c r="G19" s="50">
        <v>0.19600000000000001</v>
      </c>
      <c r="H19" s="51">
        <v>4.2099999999999999E-2</v>
      </c>
    </row>
    <row r="20" spans="1:8" x14ac:dyDescent="0.25">
      <c r="A20" s="47"/>
      <c r="B20" s="48"/>
      <c r="C20" s="48" t="s">
        <v>31</v>
      </c>
      <c r="D20" s="48" t="s">
        <v>17</v>
      </c>
      <c r="E20" s="49">
        <v>2424</v>
      </c>
      <c r="F20" s="49">
        <v>6501</v>
      </c>
      <c r="G20" s="50">
        <v>6.3E-3</v>
      </c>
      <c r="H20" s="51">
        <v>1.4E-3</v>
      </c>
    </row>
    <row r="21" spans="1:8" x14ac:dyDescent="0.25">
      <c r="A21" s="47"/>
      <c r="B21" s="48"/>
      <c r="C21" s="48"/>
      <c r="D21" s="48" t="s">
        <v>27</v>
      </c>
      <c r="E21" s="48">
        <v>276</v>
      </c>
      <c r="F21" s="48">
        <v>796</v>
      </c>
      <c r="G21" s="50">
        <v>8.0000000000000004E-4</v>
      </c>
      <c r="H21" s="51">
        <v>2.0000000000000001E-4</v>
      </c>
    </row>
    <row r="22" spans="1:8" x14ac:dyDescent="0.25">
      <c r="A22" s="47"/>
      <c r="B22" s="48"/>
      <c r="C22" s="48"/>
      <c r="D22" s="48" t="s">
        <v>18</v>
      </c>
      <c r="E22" s="49">
        <v>2699</v>
      </c>
      <c r="F22" s="49">
        <v>7935</v>
      </c>
      <c r="G22" s="50">
        <v>7.7000000000000002E-3</v>
      </c>
      <c r="H22" s="51">
        <v>1.6999999999999999E-3</v>
      </c>
    </row>
    <row r="23" spans="1:8" x14ac:dyDescent="0.25">
      <c r="A23" s="47"/>
      <c r="B23" s="48"/>
      <c r="C23" s="48" t="s">
        <v>25</v>
      </c>
      <c r="D23" s="48" t="s">
        <v>17</v>
      </c>
      <c r="E23" s="49">
        <v>2688</v>
      </c>
      <c r="F23" s="49">
        <v>7995</v>
      </c>
      <c r="G23" s="50">
        <v>7.7000000000000002E-3</v>
      </c>
      <c r="H23" s="51">
        <v>1.6999999999999999E-3</v>
      </c>
    </row>
    <row r="24" spans="1:8" x14ac:dyDescent="0.25">
      <c r="A24" s="47"/>
      <c r="B24" s="48"/>
      <c r="C24" s="48"/>
      <c r="D24" s="48" t="s">
        <v>27</v>
      </c>
      <c r="E24" s="49">
        <v>2614</v>
      </c>
      <c r="F24" s="49">
        <v>7726</v>
      </c>
      <c r="G24" s="50">
        <v>7.4999999999999997E-3</v>
      </c>
      <c r="H24" s="51">
        <v>1.6000000000000001E-3</v>
      </c>
    </row>
    <row r="25" spans="1:8" x14ac:dyDescent="0.25">
      <c r="A25" s="47"/>
      <c r="B25" s="48"/>
      <c r="C25" s="48"/>
      <c r="D25" s="48" t="s">
        <v>29</v>
      </c>
      <c r="E25" s="48">
        <v>612</v>
      </c>
      <c r="F25" s="49">
        <v>1858</v>
      </c>
      <c r="G25" s="50">
        <v>1.8E-3</v>
      </c>
      <c r="H25" s="51">
        <v>4.0000000000000002E-4</v>
      </c>
    </row>
    <row r="26" spans="1:8" x14ac:dyDescent="0.25">
      <c r="A26" s="47"/>
      <c r="B26" s="48"/>
      <c r="C26" s="48"/>
      <c r="D26" s="48" t="s">
        <v>28</v>
      </c>
      <c r="E26" s="49">
        <v>1621</v>
      </c>
      <c r="F26" s="49">
        <v>4863</v>
      </c>
      <c r="G26" s="50">
        <v>4.7000000000000002E-3</v>
      </c>
      <c r="H26" s="51">
        <v>1E-3</v>
      </c>
    </row>
    <row r="27" spans="1:8" x14ac:dyDescent="0.25">
      <c r="A27" s="47"/>
      <c r="B27" s="48"/>
      <c r="C27" s="48"/>
      <c r="D27" s="48" t="s">
        <v>36</v>
      </c>
      <c r="E27" s="48">
        <v>3</v>
      </c>
      <c r="F27" s="48">
        <v>10</v>
      </c>
      <c r="G27" s="50">
        <v>0</v>
      </c>
      <c r="H27" s="51">
        <v>0</v>
      </c>
    </row>
    <row r="28" spans="1:8" x14ac:dyDescent="0.25">
      <c r="A28" s="47"/>
      <c r="B28" s="48"/>
      <c r="C28" s="48" t="s">
        <v>26</v>
      </c>
      <c r="D28" s="48" t="s">
        <v>17</v>
      </c>
      <c r="E28" s="49">
        <v>6294</v>
      </c>
      <c r="F28" s="49">
        <v>19090</v>
      </c>
      <c r="G28" s="50">
        <v>1.8499999999999999E-2</v>
      </c>
      <c r="H28" s="51">
        <v>4.0000000000000001E-3</v>
      </c>
    </row>
    <row r="29" spans="1:8" x14ac:dyDescent="0.25">
      <c r="A29" s="47"/>
      <c r="B29" s="48"/>
      <c r="C29" s="48"/>
      <c r="D29" s="48" t="s">
        <v>27</v>
      </c>
      <c r="E29" s="49">
        <v>1042</v>
      </c>
      <c r="F29" s="49">
        <v>3129</v>
      </c>
      <c r="G29" s="50">
        <v>3.0000000000000001E-3</v>
      </c>
      <c r="H29" s="51">
        <v>6.9999999999999999E-4</v>
      </c>
    </row>
    <row r="30" spans="1:8" x14ac:dyDescent="0.25">
      <c r="A30" s="47"/>
      <c r="B30" s="48"/>
      <c r="C30" s="48"/>
      <c r="D30" s="48" t="s">
        <v>29</v>
      </c>
      <c r="E30" s="48">
        <v>8</v>
      </c>
      <c r="F30" s="48">
        <v>24</v>
      </c>
      <c r="G30" s="50">
        <v>0</v>
      </c>
      <c r="H30" s="51">
        <v>0</v>
      </c>
    </row>
    <row r="31" spans="1:8" x14ac:dyDescent="0.25">
      <c r="A31" s="47"/>
      <c r="B31" s="48"/>
      <c r="C31" s="48"/>
      <c r="D31" s="48" t="s">
        <v>28</v>
      </c>
      <c r="E31" s="48">
        <v>533</v>
      </c>
      <c r="F31" s="49">
        <v>1614</v>
      </c>
      <c r="G31" s="50">
        <v>1.6000000000000001E-3</v>
      </c>
      <c r="H31" s="51">
        <v>2.9999999999999997E-4</v>
      </c>
    </row>
    <row r="32" spans="1:8" x14ac:dyDescent="0.25">
      <c r="A32" s="47"/>
      <c r="B32" s="48"/>
      <c r="C32" s="48"/>
      <c r="D32" s="48" t="s">
        <v>18</v>
      </c>
      <c r="E32" s="49">
        <v>5193</v>
      </c>
      <c r="F32" s="49">
        <v>15647</v>
      </c>
      <c r="G32" s="50">
        <v>1.5100000000000001E-2</v>
      </c>
      <c r="H32" s="51">
        <v>3.3E-3</v>
      </c>
    </row>
    <row r="33" spans="1:8" x14ac:dyDescent="0.25">
      <c r="A33" s="47"/>
      <c r="B33" s="48" t="s">
        <v>19</v>
      </c>
      <c r="C33" s="48"/>
      <c r="D33" s="48"/>
      <c r="E33" s="49">
        <v>341173</v>
      </c>
      <c r="F33" s="49">
        <v>1033050</v>
      </c>
      <c r="G33" s="52">
        <v>1</v>
      </c>
      <c r="H33" s="51">
        <v>0.215</v>
      </c>
    </row>
    <row r="34" spans="1:8" x14ac:dyDescent="0.25">
      <c r="A34" s="47"/>
      <c r="B34" s="48" t="s">
        <v>20</v>
      </c>
      <c r="C34" s="48" t="s">
        <v>21</v>
      </c>
      <c r="D34" s="48" t="s">
        <v>17</v>
      </c>
      <c r="E34" s="49">
        <v>1272498</v>
      </c>
      <c r="F34" s="49">
        <v>3775509</v>
      </c>
      <c r="G34" s="48"/>
      <c r="H34" s="51">
        <v>0.78500000000000003</v>
      </c>
    </row>
    <row r="35" spans="1:8" ht="13.8" thickBot="1" x14ac:dyDescent="0.3">
      <c r="A35" s="53"/>
      <c r="B35" s="54" t="s">
        <v>22</v>
      </c>
      <c r="C35" s="54"/>
      <c r="D35" s="54"/>
      <c r="E35" s="55">
        <v>1613671</v>
      </c>
      <c r="F35" s="55">
        <v>4808559</v>
      </c>
      <c r="G35" s="54"/>
      <c r="H35" s="56">
        <v>1</v>
      </c>
    </row>
    <row r="37" spans="1:8" x14ac:dyDescent="0.25">
      <c r="A37" s="57" t="s">
        <v>33</v>
      </c>
    </row>
  </sheetData>
  <mergeCells count="1">
    <mergeCell ref="E5:E7"/>
  </mergeCells>
  <hyperlinks>
    <hyperlink ref="J1" location="'Table of Contents'!A1" display="Return to Table of Contents" xr:uid="{24328AEF-815A-4D6A-8219-9B190855FA57}"/>
  </hyperlinks>
  <pageMargins left="0.75" right="0.75" top="1" bottom="1" header="0.5" footer="0.5"/>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38"/>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67</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57216</v>
      </c>
      <c r="F8" s="49">
        <v>175742</v>
      </c>
      <c r="G8" s="50">
        <v>0.32400000000000001</v>
      </c>
      <c r="H8" s="51">
        <v>9.5600000000000004E-2</v>
      </c>
    </row>
    <row r="9" spans="1:10" x14ac:dyDescent="0.25">
      <c r="A9" s="47"/>
      <c r="B9" s="48"/>
      <c r="C9" s="48"/>
      <c r="D9" s="48" t="s">
        <v>30</v>
      </c>
      <c r="E9" s="48">
        <v>34</v>
      </c>
      <c r="F9" s="48">
        <v>105</v>
      </c>
      <c r="G9" s="50">
        <v>2.0000000000000001E-4</v>
      </c>
      <c r="H9" s="51">
        <v>1E-4</v>
      </c>
    </row>
    <row r="10" spans="1:10" x14ac:dyDescent="0.25">
      <c r="A10" s="47"/>
      <c r="B10" s="48"/>
      <c r="C10" s="48"/>
      <c r="D10" s="48" t="s">
        <v>23</v>
      </c>
      <c r="E10" s="49">
        <v>9422</v>
      </c>
      <c r="F10" s="49">
        <v>30826</v>
      </c>
      <c r="G10" s="50">
        <v>5.6800000000000003E-2</v>
      </c>
      <c r="H10" s="51">
        <v>1.6799999999999999E-2</v>
      </c>
    </row>
    <row r="11" spans="1:10" x14ac:dyDescent="0.25">
      <c r="A11" s="47"/>
      <c r="B11" s="48"/>
      <c r="C11" s="48"/>
      <c r="D11" s="48" t="s">
        <v>29</v>
      </c>
      <c r="E11" s="48">
        <v>36</v>
      </c>
      <c r="F11" s="48">
        <v>132</v>
      </c>
      <c r="G11" s="50">
        <v>2.0000000000000001E-4</v>
      </c>
      <c r="H11" s="51">
        <v>1E-4</v>
      </c>
    </row>
    <row r="12" spans="1:10" x14ac:dyDescent="0.25">
      <c r="A12" s="47"/>
      <c r="B12" s="48"/>
      <c r="C12" s="48"/>
      <c r="D12" s="48" t="s">
        <v>24</v>
      </c>
      <c r="E12" s="49">
        <v>7996</v>
      </c>
      <c r="F12" s="49">
        <v>19991</v>
      </c>
      <c r="G12" s="50">
        <v>3.6900000000000002E-2</v>
      </c>
      <c r="H12" s="51">
        <v>1.09E-2</v>
      </c>
    </row>
    <row r="13" spans="1:10" x14ac:dyDescent="0.25">
      <c r="A13" s="47"/>
      <c r="B13" s="48"/>
      <c r="C13" s="48"/>
      <c r="D13" s="48" t="s">
        <v>28</v>
      </c>
      <c r="E13" s="49">
        <v>1892</v>
      </c>
      <c r="F13" s="49">
        <v>5609</v>
      </c>
      <c r="G13" s="50">
        <v>1.03E-2</v>
      </c>
      <c r="H13" s="51">
        <v>3.0999999999999999E-3</v>
      </c>
    </row>
    <row r="14" spans="1:10" x14ac:dyDescent="0.25">
      <c r="A14" s="47"/>
      <c r="B14" s="48"/>
      <c r="C14" s="48"/>
      <c r="D14" s="48" t="s">
        <v>36</v>
      </c>
      <c r="E14" s="48">
        <v>321</v>
      </c>
      <c r="F14" s="48">
        <v>731</v>
      </c>
      <c r="G14" s="50">
        <v>1.2999999999999999E-3</v>
      </c>
      <c r="H14" s="51">
        <v>4.0000000000000002E-4</v>
      </c>
    </row>
    <row r="15" spans="1:10" x14ac:dyDescent="0.25">
      <c r="A15" s="47"/>
      <c r="B15" s="48"/>
      <c r="C15" s="48" t="s">
        <v>16</v>
      </c>
      <c r="D15" s="48" t="s">
        <v>17</v>
      </c>
      <c r="E15" s="49">
        <v>39543</v>
      </c>
      <c r="F15" s="49">
        <v>118759</v>
      </c>
      <c r="G15" s="50">
        <v>0.219</v>
      </c>
      <c r="H15" s="51">
        <v>6.4600000000000005E-2</v>
      </c>
    </row>
    <row r="16" spans="1:10" x14ac:dyDescent="0.25">
      <c r="A16" s="47"/>
      <c r="B16" s="48"/>
      <c r="C16" s="48"/>
      <c r="D16" s="48" t="s">
        <v>27</v>
      </c>
      <c r="E16" s="49">
        <v>2057</v>
      </c>
      <c r="F16" s="49">
        <v>6638</v>
      </c>
      <c r="G16" s="50">
        <v>1.2200000000000001E-2</v>
      </c>
      <c r="H16" s="51">
        <v>3.5999999999999999E-3</v>
      </c>
    </row>
    <row r="17" spans="1:8" x14ac:dyDescent="0.25">
      <c r="A17" s="47"/>
      <c r="B17" s="48"/>
      <c r="C17" s="48"/>
      <c r="D17" s="48" t="s">
        <v>29</v>
      </c>
      <c r="E17" s="49">
        <v>2809</v>
      </c>
      <c r="F17" s="49">
        <v>8712</v>
      </c>
      <c r="G17" s="50">
        <v>1.61E-2</v>
      </c>
      <c r="H17" s="51">
        <v>4.7000000000000002E-3</v>
      </c>
    </row>
    <row r="18" spans="1:8" x14ac:dyDescent="0.25">
      <c r="A18" s="47"/>
      <c r="B18" s="48"/>
      <c r="C18" s="48"/>
      <c r="D18" s="48" t="s">
        <v>24</v>
      </c>
      <c r="E18" s="48">
        <v>188</v>
      </c>
      <c r="F18" s="48">
        <v>564</v>
      </c>
      <c r="G18" s="50">
        <v>1E-3</v>
      </c>
      <c r="H18" s="51">
        <v>2.9999999999999997E-4</v>
      </c>
    </row>
    <row r="19" spans="1:8" x14ac:dyDescent="0.25">
      <c r="A19" s="47"/>
      <c r="B19" s="48"/>
      <c r="C19" s="48"/>
      <c r="D19" s="48" t="s">
        <v>28</v>
      </c>
      <c r="E19" s="48">
        <v>23</v>
      </c>
      <c r="F19" s="48">
        <v>69</v>
      </c>
      <c r="G19" s="50">
        <v>1E-4</v>
      </c>
      <c r="H19" s="51">
        <v>0</v>
      </c>
    </row>
    <row r="20" spans="1:8" x14ac:dyDescent="0.25">
      <c r="A20" s="47"/>
      <c r="B20" s="48"/>
      <c r="C20" s="48"/>
      <c r="D20" s="48" t="s">
        <v>18</v>
      </c>
      <c r="E20" s="49">
        <v>45654</v>
      </c>
      <c r="F20" s="49">
        <v>138662</v>
      </c>
      <c r="G20" s="50">
        <v>0.25600000000000001</v>
      </c>
      <c r="H20" s="51">
        <v>7.5399999999999995E-2</v>
      </c>
    </row>
    <row r="21" spans="1:8" x14ac:dyDescent="0.25">
      <c r="A21" s="47"/>
      <c r="B21" s="48"/>
      <c r="C21" s="48" t="s">
        <v>31</v>
      </c>
      <c r="D21" s="48" t="s">
        <v>17</v>
      </c>
      <c r="E21" s="49">
        <v>1997</v>
      </c>
      <c r="F21" s="49">
        <v>5313</v>
      </c>
      <c r="G21" s="50">
        <v>9.7999999999999997E-3</v>
      </c>
      <c r="H21" s="51">
        <v>2.8999999999999998E-3</v>
      </c>
    </row>
    <row r="22" spans="1:8" x14ac:dyDescent="0.25">
      <c r="A22" s="47"/>
      <c r="B22" s="48"/>
      <c r="C22" s="48"/>
      <c r="D22" s="48" t="s">
        <v>27</v>
      </c>
      <c r="E22" s="48">
        <v>76</v>
      </c>
      <c r="F22" s="48">
        <v>209</v>
      </c>
      <c r="G22" s="50">
        <v>4.0000000000000002E-4</v>
      </c>
      <c r="H22" s="51">
        <v>1E-4</v>
      </c>
    </row>
    <row r="23" spans="1:8" x14ac:dyDescent="0.25">
      <c r="A23" s="47"/>
      <c r="B23" s="48"/>
      <c r="C23" s="48"/>
      <c r="D23" s="48" t="s">
        <v>29</v>
      </c>
      <c r="E23" s="48">
        <v>39</v>
      </c>
      <c r="F23" s="48">
        <v>122</v>
      </c>
      <c r="G23" s="50">
        <v>2.0000000000000001E-4</v>
      </c>
      <c r="H23" s="51">
        <v>1E-4</v>
      </c>
    </row>
    <row r="24" spans="1:8" x14ac:dyDescent="0.25">
      <c r="A24" s="47"/>
      <c r="B24" s="48"/>
      <c r="C24" s="48"/>
      <c r="D24" s="48" t="s">
        <v>18</v>
      </c>
      <c r="E24" s="49">
        <v>1683</v>
      </c>
      <c r="F24" s="49">
        <v>4835</v>
      </c>
      <c r="G24" s="50">
        <v>8.8999999999999999E-3</v>
      </c>
      <c r="H24" s="51">
        <v>2.5999999999999999E-3</v>
      </c>
    </row>
    <row r="25" spans="1:8" x14ac:dyDescent="0.25">
      <c r="A25" s="47"/>
      <c r="B25" s="48"/>
      <c r="C25" s="48" t="s">
        <v>25</v>
      </c>
      <c r="D25" s="48" t="s">
        <v>17</v>
      </c>
      <c r="E25" s="48">
        <v>965</v>
      </c>
      <c r="F25" s="49">
        <v>2933</v>
      </c>
      <c r="G25" s="50">
        <v>5.4000000000000003E-3</v>
      </c>
      <c r="H25" s="51">
        <v>1.6000000000000001E-3</v>
      </c>
    </row>
    <row r="26" spans="1:8" x14ac:dyDescent="0.25">
      <c r="A26" s="47"/>
      <c r="B26" s="48"/>
      <c r="C26" s="48"/>
      <c r="D26" s="48" t="s">
        <v>27</v>
      </c>
      <c r="E26" s="48">
        <v>963</v>
      </c>
      <c r="F26" s="49">
        <v>2923</v>
      </c>
      <c r="G26" s="50">
        <v>5.4000000000000003E-3</v>
      </c>
      <c r="H26" s="51">
        <v>1.6000000000000001E-3</v>
      </c>
    </row>
    <row r="27" spans="1:8" x14ac:dyDescent="0.25">
      <c r="A27" s="47"/>
      <c r="B27" s="48"/>
      <c r="C27" s="48"/>
      <c r="D27" s="48" t="s">
        <v>23</v>
      </c>
      <c r="E27" s="48">
        <v>332</v>
      </c>
      <c r="F27" s="49">
        <v>1083</v>
      </c>
      <c r="G27" s="50">
        <v>2E-3</v>
      </c>
      <c r="H27" s="51">
        <v>5.9999999999999995E-4</v>
      </c>
    </row>
    <row r="28" spans="1:8" x14ac:dyDescent="0.25">
      <c r="A28" s="47"/>
      <c r="B28" s="48"/>
      <c r="C28" s="48"/>
      <c r="D28" s="48" t="s">
        <v>29</v>
      </c>
      <c r="E28" s="48">
        <v>2</v>
      </c>
      <c r="F28" s="48">
        <v>6</v>
      </c>
      <c r="G28" s="50">
        <v>0</v>
      </c>
      <c r="H28" s="51">
        <v>0</v>
      </c>
    </row>
    <row r="29" spans="1:8" x14ac:dyDescent="0.25">
      <c r="A29" s="47"/>
      <c r="B29" s="48"/>
      <c r="C29" s="48"/>
      <c r="D29" s="48" t="s">
        <v>28</v>
      </c>
      <c r="E29" s="48">
        <v>333</v>
      </c>
      <c r="F29" s="48">
        <v>999</v>
      </c>
      <c r="G29" s="50">
        <v>1.8E-3</v>
      </c>
      <c r="H29" s="51">
        <v>5.0000000000000001E-4</v>
      </c>
    </row>
    <row r="30" spans="1:8" x14ac:dyDescent="0.25">
      <c r="A30" s="47"/>
      <c r="B30" s="48"/>
      <c r="C30" s="48" t="s">
        <v>26</v>
      </c>
      <c r="D30" s="48" t="s">
        <v>17</v>
      </c>
      <c r="E30" s="49">
        <v>2742</v>
      </c>
      <c r="F30" s="49">
        <v>8395</v>
      </c>
      <c r="G30" s="50">
        <v>1.55E-2</v>
      </c>
      <c r="H30" s="51">
        <v>4.5999999999999999E-3</v>
      </c>
    </row>
    <row r="31" spans="1:8" x14ac:dyDescent="0.25">
      <c r="A31" s="47"/>
      <c r="B31" s="48"/>
      <c r="C31" s="48"/>
      <c r="D31" s="48" t="s">
        <v>27</v>
      </c>
      <c r="E31" s="48">
        <v>19</v>
      </c>
      <c r="F31" s="48">
        <v>57</v>
      </c>
      <c r="G31" s="50">
        <v>1E-4</v>
      </c>
      <c r="H31" s="51">
        <v>0</v>
      </c>
    </row>
    <row r="32" spans="1:8" x14ac:dyDescent="0.25">
      <c r="A32" s="47"/>
      <c r="B32" s="48"/>
      <c r="C32" s="48"/>
      <c r="D32" s="48" t="s">
        <v>29</v>
      </c>
      <c r="E32" s="48">
        <v>1</v>
      </c>
      <c r="F32" s="48">
        <v>3</v>
      </c>
      <c r="G32" s="50">
        <v>0</v>
      </c>
      <c r="H32" s="51">
        <v>0</v>
      </c>
    </row>
    <row r="33" spans="1:8" x14ac:dyDescent="0.25">
      <c r="A33" s="47"/>
      <c r="B33" s="48"/>
      <c r="C33" s="48"/>
      <c r="D33" s="48" t="s">
        <v>18</v>
      </c>
      <c r="E33" s="49">
        <v>2960</v>
      </c>
      <c r="F33" s="49">
        <v>8848</v>
      </c>
      <c r="G33" s="50">
        <v>1.6299999999999999E-2</v>
      </c>
      <c r="H33" s="51">
        <v>4.7999999999999996E-3</v>
      </c>
    </row>
    <row r="34" spans="1:8" x14ac:dyDescent="0.25">
      <c r="A34" s="47"/>
      <c r="B34" s="48" t="s">
        <v>19</v>
      </c>
      <c r="C34" s="48"/>
      <c r="D34" s="48"/>
      <c r="E34" s="49">
        <v>179303</v>
      </c>
      <c r="F34" s="49">
        <v>542266</v>
      </c>
      <c r="G34" s="52">
        <v>1</v>
      </c>
      <c r="H34" s="51">
        <v>0.29499999999999998</v>
      </c>
    </row>
    <row r="35" spans="1:8" x14ac:dyDescent="0.25">
      <c r="A35" s="47"/>
      <c r="B35" s="48" t="s">
        <v>20</v>
      </c>
      <c r="C35" s="48" t="s">
        <v>21</v>
      </c>
      <c r="D35" s="48" t="s">
        <v>17</v>
      </c>
      <c r="E35" s="49">
        <v>434821</v>
      </c>
      <c r="F35" s="49">
        <v>1295889</v>
      </c>
      <c r="G35" s="48"/>
      <c r="H35" s="51">
        <v>0.70499999999999996</v>
      </c>
    </row>
    <row r="36" spans="1:8" ht="13.8" thickBot="1" x14ac:dyDescent="0.3">
      <c r="A36" s="53"/>
      <c r="B36" s="54" t="s">
        <v>22</v>
      </c>
      <c r="C36" s="54"/>
      <c r="D36" s="54"/>
      <c r="E36" s="55">
        <v>614124</v>
      </c>
      <c r="F36" s="55">
        <v>1838155</v>
      </c>
      <c r="G36" s="54"/>
      <c r="H36" s="56">
        <v>1</v>
      </c>
    </row>
    <row r="38" spans="1:8" x14ac:dyDescent="0.25">
      <c r="A38" s="57" t="s">
        <v>33</v>
      </c>
    </row>
  </sheetData>
  <mergeCells count="1">
    <mergeCell ref="E5:E7"/>
  </mergeCells>
  <hyperlinks>
    <hyperlink ref="J1" location="'Table of Contents'!A1" display="Return to Table of Contents" xr:uid="{9A6E22ED-A17F-4889-AF32-83F4F2EAD46A}"/>
  </hyperlinks>
  <pageMargins left="0.75" right="0.75" top="1" bottom="1" header="0.5" footer="0.5"/>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J38"/>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42</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155476</v>
      </c>
      <c r="F8" s="49">
        <v>471237</v>
      </c>
      <c r="G8" s="50">
        <v>0.48499999999999999</v>
      </c>
      <c r="H8" s="51">
        <v>9.7900000000000001E-2</v>
      </c>
    </row>
    <row r="9" spans="1:10" x14ac:dyDescent="0.25">
      <c r="A9" s="47"/>
      <c r="B9" s="48"/>
      <c r="C9" s="48"/>
      <c r="D9" s="48" t="s">
        <v>30</v>
      </c>
      <c r="E9" s="48">
        <v>10</v>
      </c>
      <c r="F9" s="48">
        <v>30</v>
      </c>
      <c r="G9" s="50">
        <v>0</v>
      </c>
      <c r="H9" s="51">
        <v>0</v>
      </c>
    </row>
    <row r="10" spans="1:10" x14ac:dyDescent="0.25">
      <c r="A10" s="47"/>
      <c r="B10" s="48"/>
      <c r="C10" s="48"/>
      <c r="D10" s="48" t="s">
        <v>23</v>
      </c>
      <c r="E10" s="49">
        <v>5366</v>
      </c>
      <c r="F10" s="49">
        <v>17220</v>
      </c>
      <c r="G10" s="50">
        <v>1.77E-2</v>
      </c>
      <c r="H10" s="51">
        <v>3.5999999999999999E-3</v>
      </c>
    </row>
    <row r="11" spans="1:10" x14ac:dyDescent="0.25">
      <c r="A11" s="47"/>
      <c r="B11" s="48"/>
      <c r="C11" s="48"/>
      <c r="D11" s="48" t="s">
        <v>29</v>
      </c>
      <c r="E11" s="48">
        <v>243</v>
      </c>
      <c r="F11" s="48">
        <v>735</v>
      </c>
      <c r="G11" s="50">
        <v>8.0000000000000004E-4</v>
      </c>
      <c r="H11" s="51">
        <v>2.0000000000000001E-4</v>
      </c>
    </row>
    <row r="12" spans="1:10" x14ac:dyDescent="0.25">
      <c r="A12" s="47"/>
      <c r="B12" s="48"/>
      <c r="C12" s="48"/>
      <c r="D12" s="48" t="s">
        <v>24</v>
      </c>
      <c r="E12" s="49">
        <v>3625</v>
      </c>
      <c r="F12" s="49">
        <v>9648</v>
      </c>
      <c r="G12" s="50">
        <v>9.9000000000000008E-3</v>
      </c>
      <c r="H12" s="51">
        <v>2E-3</v>
      </c>
    </row>
    <row r="13" spans="1:10" x14ac:dyDescent="0.25">
      <c r="A13" s="47"/>
      <c r="B13" s="48"/>
      <c r="C13" s="48"/>
      <c r="D13" s="48" t="s">
        <v>28</v>
      </c>
      <c r="E13" s="49">
        <v>14949</v>
      </c>
      <c r="F13" s="49">
        <v>46567</v>
      </c>
      <c r="G13" s="50">
        <v>4.7899999999999998E-2</v>
      </c>
      <c r="H13" s="51">
        <v>9.7000000000000003E-3</v>
      </c>
    </row>
    <row r="14" spans="1:10" x14ac:dyDescent="0.25">
      <c r="A14" s="47"/>
      <c r="B14" s="48"/>
      <c r="C14" s="48"/>
      <c r="D14" s="48" t="s">
        <v>36</v>
      </c>
      <c r="E14" s="48">
        <v>713</v>
      </c>
      <c r="F14" s="49">
        <v>1526</v>
      </c>
      <c r="G14" s="50">
        <v>1.6000000000000001E-3</v>
      </c>
      <c r="H14" s="51">
        <v>2.9999999999999997E-4</v>
      </c>
    </row>
    <row r="15" spans="1:10" x14ac:dyDescent="0.25">
      <c r="A15" s="47"/>
      <c r="B15" s="48"/>
      <c r="C15" s="48" t="s">
        <v>16</v>
      </c>
      <c r="D15" s="48" t="s">
        <v>17</v>
      </c>
      <c r="E15" s="49">
        <v>43940</v>
      </c>
      <c r="F15" s="49">
        <v>130340</v>
      </c>
      <c r="G15" s="50">
        <v>0.13400000000000001</v>
      </c>
      <c r="H15" s="51">
        <v>2.7099999999999999E-2</v>
      </c>
    </row>
    <row r="16" spans="1:10" x14ac:dyDescent="0.25">
      <c r="A16" s="47"/>
      <c r="B16" s="48"/>
      <c r="C16" s="48"/>
      <c r="D16" s="48" t="s">
        <v>27</v>
      </c>
      <c r="E16" s="49">
        <v>5941</v>
      </c>
      <c r="F16" s="49">
        <v>17827</v>
      </c>
      <c r="G16" s="50">
        <v>1.83E-2</v>
      </c>
      <c r="H16" s="51">
        <v>3.7000000000000002E-3</v>
      </c>
    </row>
    <row r="17" spans="1:8" x14ac:dyDescent="0.25">
      <c r="A17" s="47"/>
      <c r="B17" s="48"/>
      <c r="C17" s="48"/>
      <c r="D17" s="48" t="s">
        <v>29</v>
      </c>
      <c r="E17" s="49">
        <v>2206</v>
      </c>
      <c r="F17" s="49">
        <v>6849</v>
      </c>
      <c r="G17" s="50">
        <v>7.0000000000000001E-3</v>
      </c>
      <c r="H17" s="51">
        <v>1.4E-3</v>
      </c>
    </row>
    <row r="18" spans="1:8" x14ac:dyDescent="0.25">
      <c r="A18" s="47"/>
      <c r="B18" s="48"/>
      <c r="C18" s="48"/>
      <c r="D18" s="48" t="s">
        <v>24</v>
      </c>
      <c r="E18" s="48">
        <v>43</v>
      </c>
      <c r="F18" s="48">
        <v>129</v>
      </c>
      <c r="G18" s="50">
        <v>1E-4</v>
      </c>
      <c r="H18" s="51">
        <v>0</v>
      </c>
    </row>
    <row r="19" spans="1:8" x14ac:dyDescent="0.25">
      <c r="A19" s="47"/>
      <c r="B19" s="48"/>
      <c r="C19" s="48"/>
      <c r="D19" s="48" t="s">
        <v>28</v>
      </c>
      <c r="E19" s="48">
        <v>453</v>
      </c>
      <c r="F19" s="49">
        <v>1502</v>
      </c>
      <c r="G19" s="50">
        <v>1.5E-3</v>
      </c>
      <c r="H19" s="51">
        <v>2.9999999999999997E-4</v>
      </c>
    </row>
    <row r="20" spans="1:8" x14ac:dyDescent="0.25">
      <c r="A20" s="47"/>
      <c r="B20" s="48"/>
      <c r="C20" s="48"/>
      <c r="D20" s="48" t="s">
        <v>18</v>
      </c>
      <c r="E20" s="49">
        <v>65043</v>
      </c>
      <c r="F20" s="49">
        <v>194873</v>
      </c>
      <c r="G20" s="50">
        <v>0.2</v>
      </c>
      <c r="H20" s="51">
        <v>4.0500000000000001E-2</v>
      </c>
    </row>
    <row r="21" spans="1:8" x14ac:dyDescent="0.25">
      <c r="A21" s="47"/>
      <c r="B21" s="48"/>
      <c r="C21" s="48" t="s">
        <v>31</v>
      </c>
      <c r="D21" s="48" t="s">
        <v>17</v>
      </c>
      <c r="E21" s="49">
        <v>2033</v>
      </c>
      <c r="F21" s="49">
        <v>5274</v>
      </c>
      <c r="G21" s="50">
        <v>5.4000000000000003E-3</v>
      </c>
      <c r="H21" s="51">
        <v>1.1000000000000001E-3</v>
      </c>
    </row>
    <row r="22" spans="1:8" x14ac:dyDescent="0.25">
      <c r="A22" s="47"/>
      <c r="B22" s="48"/>
      <c r="C22" s="48"/>
      <c r="D22" s="48" t="s">
        <v>27</v>
      </c>
      <c r="E22" s="48">
        <v>279</v>
      </c>
      <c r="F22" s="48">
        <v>771</v>
      </c>
      <c r="G22" s="50">
        <v>8.0000000000000004E-4</v>
      </c>
      <c r="H22" s="51">
        <v>2.0000000000000001E-4</v>
      </c>
    </row>
    <row r="23" spans="1:8" x14ac:dyDescent="0.25">
      <c r="A23" s="47"/>
      <c r="B23" s="48"/>
      <c r="C23" s="48"/>
      <c r="D23" s="48" t="s">
        <v>29</v>
      </c>
      <c r="E23" s="48">
        <v>23</v>
      </c>
      <c r="F23" s="48">
        <v>65</v>
      </c>
      <c r="G23" s="50">
        <v>1E-4</v>
      </c>
      <c r="H23" s="51">
        <v>0</v>
      </c>
    </row>
    <row r="24" spans="1:8" x14ac:dyDescent="0.25">
      <c r="A24" s="47"/>
      <c r="B24" s="48"/>
      <c r="C24" s="48"/>
      <c r="D24" s="48" t="s">
        <v>18</v>
      </c>
      <c r="E24" s="49">
        <v>1668</v>
      </c>
      <c r="F24" s="49">
        <v>5010</v>
      </c>
      <c r="G24" s="50">
        <v>5.1999999999999998E-3</v>
      </c>
      <c r="H24" s="51">
        <v>1E-3</v>
      </c>
    </row>
    <row r="25" spans="1:8" x14ac:dyDescent="0.25">
      <c r="A25" s="47"/>
      <c r="B25" s="48"/>
      <c r="C25" s="48" t="s">
        <v>25</v>
      </c>
      <c r="D25" s="48" t="s">
        <v>17</v>
      </c>
      <c r="E25" s="49">
        <v>4396</v>
      </c>
      <c r="F25" s="49">
        <v>13127</v>
      </c>
      <c r="G25" s="50">
        <v>1.35E-2</v>
      </c>
      <c r="H25" s="51">
        <v>2.7000000000000001E-3</v>
      </c>
    </row>
    <row r="26" spans="1:8" x14ac:dyDescent="0.25">
      <c r="A26" s="47"/>
      <c r="B26" s="48"/>
      <c r="C26" s="48"/>
      <c r="D26" s="48" t="s">
        <v>27</v>
      </c>
      <c r="E26" s="49">
        <v>2538</v>
      </c>
      <c r="F26" s="49">
        <v>7527</v>
      </c>
      <c r="G26" s="50">
        <v>7.7000000000000002E-3</v>
      </c>
      <c r="H26" s="51">
        <v>1.6000000000000001E-3</v>
      </c>
    </row>
    <row r="27" spans="1:8" x14ac:dyDescent="0.25">
      <c r="A27" s="47"/>
      <c r="B27" s="48"/>
      <c r="C27" s="48"/>
      <c r="D27" s="48" t="s">
        <v>29</v>
      </c>
      <c r="E27" s="48">
        <v>218</v>
      </c>
      <c r="F27" s="48">
        <v>654</v>
      </c>
      <c r="G27" s="50">
        <v>6.9999999999999999E-4</v>
      </c>
      <c r="H27" s="51">
        <v>1E-4</v>
      </c>
    </row>
    <row r="28" spans="1:8" x14ac:dyDescent="0.25">
      <c r="A28" s="47"/>
      <c r="B28" s="48"/>
      <c r="C28" s="48"/>
      <c r="D28" s="48" t="s">
        <v>28</v>
      </c>
      <c r="E28" s="49">
        <v>2722</v>
      </c>
      <c r="F28" s="49">
        <v>8273</v>
      </c>
      <c r="G28" s="50">
        <v>8.5000000000000006E-3</v>
      </c>
      <c r="H28" s="51">
        <v>1.6999999999999999E-3</v>
      </c>
    </row>
    <row r="29" spans="1:8" x14ac:dyDescent="0.25">
      <c r="A29" s="47"/>
      <c r="B29" s="48"/>
      <c r="C29" s="48" t="s">
        <v>26</v>
      </c>
      <c r="D29" s="48" t="s">
        <v>17</v>
      </c>
      <c r="E29" s="49">
        <v>5327</v>
      </c>
      <c r="F29" s="49">
        <v>16134</v>
      </c>
      <c r="G29" s="50">
        <v>1.66E-2</v>
      </c>
      <c r="H29" s="51">
        <v>3.3999999999999998E-3</v>
      </c>
    </row>
    <row r="30" spans="1:8" x14ac:dyDescent="0.25">
      <c r="A30" s="47"/>
      <c r="B30" s="48"/>
      <c r="C30" s="48"/>
      <c r="D30" s="48" t="s">
        <v>27</v>
      </c>
      <c r="E30" s="48">
        <v>100</v>
      </c>
      <c r="F30" s="48">
        <v>313</v>
      </c>
      <c r="G30" s="50">
        <v>2.9999999999999997E-4</v>
      </c>
      <c r="H30" s="51">
        <v>1E-4</v>
      </c>
    </row>
    <row r="31" spans="1:8" x14ac:dyDescent="0.25">
      <c r="A31" s="47"/>
      <c r="B31" s="48"/>
      <c r="C31" s="48"/>
      <c r="D31" s="48" t="s">
        <v>29</v>
      </c>
      <c r="E31" s="48">
        <v>100</v>
      </c>
      <c r="F31" s="48">
        <v>303</v>
      </c>
      <c r="G31" s="50">
        <v>2.9999999999999997E-4</v>
      </c>
      <c r="H31" s="51">
        <v>1E-4</v>
      </c>
    </row>
    <row r="32" spans="1:8" x14ac:dyDescent="0.25">
      <c r="A32" s="47"/>
      <c r="B32" s="48"/>
      <c r="C32" s="48"/>
      <c r="D32" s="48" t="s">
        <v>28</v>
      </c>
      <c r="E32" s="48">
        <v>401</v>
      </c>
      <c r="F32" s="49">
        <v>1203</v>
      </c>
      <c r="G32" s="50">
        <v>1.1999999999999999E-3</v>
      </c>
      <c r="H32" s="51">
        <v>2.0000000000000001E-4</v>
      </c>
    </row>
    <row r="33" spans="1:8" x14ac:dyDescent="0.25">
      <c r="A33" s="47"/>
      <c r="B33" s="48"/>
      <c r="C33" s="48"/>
      <c r="D33" s="48" t="s">
        <v>18</v>
      </c>
      <c r="E33" s="49">
        <v>5123</v>
      </c>
      <c r="F33" s="49">
        <v>15443</v>
      </c>
      <c r="G33" s="50">
        <v>1.5900000000000001E-2</v>
      </c>
      <c r="H33" s="51">
        <v>3.2000000000000002E-3</v>
      </c>
    </row>
    <row r="34" spans="1:8" x14ac:dyDescent="0.25">
      <c r="A34" s="47"/>
      <c r="B34" s="48" t="s">
        <v>19</v>
      </c>
      <c r="C34" s="48"/>
      <c r="D34" s="48"/>
      <c r="E34" s="49">
        <v>322936</v>
      </c>
      <c r="F34" s="49">
        <v>972580</v>
      </c>
      <c r="G34" s="52">
        <v>1</v>
      </c>
      <c r="H34" s="51">
        <v>0.20200000000000001</v>
      </c>
    </row>
    <row r="35" spans="1:8" x14ac:dyDescent="0.25">
      <c r="A35" s="47"/>
      <c r="B35" s="48" t="s">
        <v>20</v>
      </c>
      <c r="C35" s="48" t="s">
        <v>21</v>
      </c>
      <c r="D35" s="48" t="s">
        <v>17</v>
      </c>
      <c r="E35" s="49">
        <v>1298168</v>
      </c>
      <c r="F35" s="49">
        <v>3841558</v>
      </c>
      <c r="G35" s="48"/>
      <c r="H35" s="51">
        <v>0.79800000000000004</v>
      </c>
    </row>
    <row r="36" spans="1:8" ht="13.8" thickBot="1" x14ac:dyDescent="0.3">
      <c r="A36" s="53"/>
      <c r="B36" s="54" t="s">
        <v>22</v>
      </c>
      <c r="C36" s="54"/>
      <c r="D36" s="54"/>
      <c r="E36" s="55">
        <v>1621104</v>
      </c>
      <c r="F36" s="55">
        <v>4814138</v>
      </c>
      <c r="G36" s="54"/>
      <c r="H36" s="56">
        <v>1</v>
      </c>
    </row>
    <row r="38" spans="1:8" x14ac:dyDescent="0.25">
      <c r="A38" s="57" t="s">
        <v>33</v>
      </c>
    </row>
  </sheetData>
  <mergeCells count="1">
    <mergeCell ref="E5:E7"/>
  </mergeCells>
  <hyperlinks>
    <hyperlink ref="J1" location="'Table of Contents'!A1" display="Return to Table of Contents" xr:uid="{D8AD30EF-2C95-4E29-B177-5EDC5B0D28B3}"/>
  </hyperlinks>
  <pageMargins left="0.75" right="0.75" top="1" bottom="1" header="0.5" footer="0.5"/>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57</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146404</v>
      </c>
      <c r="F8" s="49">
        <v>446083</v>
      </c>
      <c r="G8" s="50">
        <v>0.436</v>
      </c>
      <c r="H8" s="51">
        <v>9.5799999999999996E-2</v>
      </c>
    </row>
    <row r="9" spans="1:10" x14ac:dyDescent="0.25">
      <c r="A9" s="47"/>
      <c r="B9" s="48"/>
      <c r="C9" s="48"/>
      <c r="D9" s="48" t="s">
        <v>23</v>
      </c>
      <c r="E9" s="49">
        <v>9802</v>
      </c>
      <c r="F9" s="49">
        <v>32262</v>
      </c>
      <c r="G9" s="50">
        <v>3.15E-2</v>
      </c>
      <c r="H9" s="51">
        <v>6.8999999999999999E-3</v>
      </c>
    </row>
    <row r="10" spans="1:10" x14ac:dyDescent="0.25">
      <c r="A10" s="47"/>
      <c r="B10" s="48"/>
      <c r="C10" s="48"/>
      <c r="D10" s="48" t="s">
        <v>29</v>
      </c>
      <c r="E10" s="48">
        <v>102</v>
      </c>
      <c r="F10" s="48">
        <v>305</v>
      </c>
      <c r="G10" s="50">
        <v>2.9999999999999997E-4</v>
      </c>
      <c r="H10" s="51">
        <v>1E-4</v>
      </c>
    </row>
    <row r="11" spans="1:10" x14ac:dyDescent="0.25">
      <c r="A11" s="47"/>
      <c r="B11" s="48"/>
      <c r="C11" s="48"/>
      <c r="D11" s="48" t="s">
        <v>24</v>
      </c>
      <c r="E11" s="49">
        <v>4354</v>
      </c>
      <c r="F11" s="49">
        <v>11027</v>
      </c>
      <c r="G11" s="50">
        <v>1.0800000000000001E-2</v>
      </c>
      <c r="H11" s="51">
        <v>2.3999999999999998E-3</v>
      </c>
    </row>
    <row r="12" spans="1:10" x14ac:dyDescent="0.25">
      <c r="A12" s="47"/>
      <c r="B12" s="48"/>
      <c r="C12" s="48"/>
      <c r="D12" s="48" t="s">
        <v>28</v>
      </c>
      <c r="E12" s="49">
        <v>14170</v>
      </c>
      <c r="F12" s="49">
        <v>44310</v>
      </c>
      <c r="G12" s="50">
        <v>4.3299999999999998E-2</v>
      </c>
      <c r="H12" s="51">
        <v>9.4999999999999998E-3</v>
      </c>
    </row>
    <row r="13" spans="1:10" x14ac:dyDescent="0.25">
      <c r="A13" s="47"/>
      <c r="B13" s="48"/>
      <c r="C13" s="48"/>
      <c r="D13" s="48" t="s">
        <v>36</v>
      </c>
      <c r="E13" s="48">
        <v>409</v>
      </c>
      <c r="F13" s="49">
        <v>1320</v>
      </c>
      <c r="G13" s="50">
        <v>1.2999999999999999E-3</v>
      </c>
      <c r="H13" s="51">
        <v>2.9999999999999997E-4</v>
      </c>
    </row>
    <row r="14" spans="1:10" x14ac:dyDescent="0.25">
      <c r="A14" s="47"/>
      <c r="B14" s="48"/>
      <c r="C14" s="48" t="s">
        <v>16</v>
      </c>
      <c r="D14" s="48" t="s">
        <v>17</v>
      </c>
      <c r="E14" s="49">
        <v>56360</v>
      </c>
      <c r="F14" s="49">
        <v>168723</v>
      </c>
      <c r="G14" s="50">
        <v>0.16500000000000001</v>
      </c>
      <c r="H14" s="51">
        <v>3.6200000000000003E-2</v>
      </c>
    </row>
    <row r="15" spans="1:10" x14ac:dyDescent="0.25">
      <c r="A15" s="47"/>
      <c r="B15" s="48"/>
      <c r="C15" s="48"/>
      <c r="D15" s="48" t="s">
        <v>27</v>
      </c>
      <c r="E15" s="49">
        <v>5892</v>
      </c>
      <c r="F15" s="49">
        <v>18241</v>
      </c>
      <c r="G15" s="50">
        <v>1.78E-2</v>
      </c>
      <c r="H15" s="51">
        <v>3.8999999999999998E-3</v>
      </c>
    </row>
    <row r="16" spans="1:10" x14ac:dyDescent="0.25">
      <c r="A16" s="47"/>
      <c r="B16" s="48"/>
      <c r="C16" s="48"/>
      <c r="D16" s="48" t="s">
        <v>29</v>
      </c>
      <c r="E16" s="49">
        <v>1772</v>
      </c>
      <c r="F16" s="49">
        <v>5496</v>
      </c>
      <c r="G16" s="50">
        <v>5.4000000000000003E-3</v>
      </c>
      <c r="H16" s="51">
        <v>1.1999999999999999E-3</v>
      </c>
    </row>
    <row r="17" spans="1:8" x14ac:dyDescent="0.25">
      <c r="A17" s="47"/>
      <c r="B17" s="48"/>
      <c r="C17" s="48"/>
      <c r="D17" s="48" t="s">
        <v>24</v>
      </c>
      <c r="E17" s="48">
        <v>119</v>
      </c>
      <c r="F17" s="48">
        <v>357</v>
      </c>
      <c r="G17" s="50">
        <v>2.9999999999999997E-4</v>
      </c>
      <c r="H17" s="51">
        <v>1E-4</v>
      </c>
    </row>
    <row r="18" spans="1:8" x14ac:dyDescent="0.25">
      <c r="A18" s="47"/>
      <c r="B18" s="48"/>
      <c r="C18" s="48"/>
      <c r="D18" s="48" t="s">
        <v>28</v>
      </c>
      <c r="E18" s="48">
        <v>590</v>
      </c>
      <c r="F18" s="49">
        <v>1688</v>
      </c>
      <c r="G18" s="50">
        <v>1.6000000000000001E-3</v>
      </c>
      <c r="H18" s="51">
        <v>4.0000000000000002E-4</v>
      </c>
    </row>
    <row r="19" spans="1:8" x14ac:dyDescent="0.25">
      <c r="A19" s="47"/>
      <c r="B19" s="48"/>
      <c r="C19" s="48"/>
      <c r="D19" s="48" t="s">
        <v>18</v>
      </c>
      <c r="E19" s="49">
        <v>74294</v>
      </c>
      <c r="F19" s="49">
        <v>223303</v>
      </c>
      <c r="G19" s="50">
        <v>0.218</v>
      </c>
      <c r="H19" s="51">
        <v>4.7899999999999998E-2</v>
      </c>
    </row>
    <row r="20" spans="1:8" x14ac:dyDescent="0.25">
      <c r="A20" s="47"/>
      <c r="B20" s="48"/>
      <c r="C20" s="48" t="s">
        <v>31</v>
      </c>
      <c r="D20" s="48" t="s">
        <v>17</v>
      </c>
      <c r="E20" s="49">
        <v>2283</v>
      </c>
      <c r="F20" s="49">
        <v>6370</v>
      </c>
      <c r="G20" s="50">
        <v>6.1999999999999998E-3</v>
      </c>
      <c r="H20" s="51">
        <v>1.4E-3</v>
      </c>
    </row>
    <row r="21" spans="1:8" x14ac:dyDescent="0.25">
      <c r="A21" s="47"/>
      <c r="B21" s="48"/>
      <c r="C21" s="48"/>
      <c r="D21" s="48" t="s">
        <v>27</v>
      </c>
      <c r="E21" s="48">
        <v>286</v>
      </c>
      <c r="F21" s="48">
        <v>823</v>
      </c>
      <c r="G21" s="50">
        <v>8.0000000000000004E-4</v>
      </c>
      <c r="H21" s="51">
        <v>2.0000000000000001E-4</v>
      </c>
    </row>
    <row r="22" spans="1:8" x14ac:dyDescent="0.25">
      <c r="A22" s="47"/>
      <c r="B22" s="48"/>
      <c r="C22" s="48"/>
      <c r="D22" s="48" t="s">
        <v>29</v>
      </c>
      <c r="E22" s="48">
        <v>20</v>
      </c>
      <c r="F22" s="48">
        <v>54</v>
      </c>
      <c r="G22" s="50">
        <v>1E-4</v>
      </c>
      <c r="H22" s="51">
        <v>0</v>
      </c>
    </row>
    <row r="23" spans="1:8" x14ac:dyDescent="0.25">
      <c r="A23" s="47"/>
      <c r="B23" s="48"/>
      <c r="C23" s="48"/>
      <c r="D23" s="48" t="s">
        <v>18</v>
      </c>
      <c r="E23" s="49">
        <v>2687</v>
      </c>
      <c r="F23" s="49">
        <v>7739</v>
      </c>
      <c r="G23" s="50">
        <v>7.6E-3</v>
      </c>
      <c r="H23" s="51">
        <v>1.6999999999999999E-3</v>
      </c>
    </row>
    <row r="24" spans="1:8" x14ac:dyDescent="0.25">
      <c r="A24" s="47"/>
      <c r="B24" s="48"/>
      <c r="C24" s="48" t="s">
        <v>25</v>
      </c>
      <c r="D24" s="48" t="s">
        <v>17</v>
      </c>
      <c r="E24" s="49">
        <v>3421</v>
      </c>
      <c r="F24" s="49">
        <v>9985</v>
      </c>
      <c r="G24" s="50">
        <v>9.7999999999999997E-3</v>
      </c>
      <c r="H24" s="51">
        <v>2.0999999999999999E-3</v>
      </c>
    </row>
    <row r="25" spans="1:8" x14ac:dyDescent="0.25">
      <c r="A25" s="47"/>
      <c r="B25" s="48"/>
      <c r="C25" s="48"/>
      <c r="D25" s="48" t="s">
        <v>27</v>
      </c>
      <c r="E25" s="49">
        <v>2512</v>
      </c>
      <c r="F25" s="49">
        <v>7427</v>
      </c>
      <c r="G25" s="50">
        <v>7.3000000000000001E-3</v>
      </c>
      <c r="H25" s="51">
        <v>1.6000000000000001E-3</v>
      </c>
    </row>
    <row r="26" spans="1:8" x14ac:dyDescent="0.25">
      <c r="A26" s="47"/>
      <c r="B26" s="48"/>
      <c r="C26" s="48"/>
      <c r="D26" s="48" t="s">
        <v>29</v>
      </c>
      <c r="E26" s="48">
        <v>152</v>
      </c>
      <c r="F26" s="48">
        <v>456</v>
      </c>
      <c r="G26" s="50">
        <v>4.0000000000000002E-4</v>
      </c>
      <c r="H26" s="51">
        <v>1E-4</v>
      </c>
    </row>
    <row r="27" spans="1:8" x14ac:dyDescent="0.25">
      <c r="A27" s="47"/>
      <c r="B27" s="48"/>
      <c r="C27" s="48"/>
      <c r="D27" s="48" t="s">
        <v>28</v>
      </c>
      <c r="E27" s="49">
        <v>2885</v>
      </c>
      <c r="F27" s="49">
        <v>8423</v>
      </c>
      <c r="G27" s="50">
        <v>8.2000000000000007E-3</v>
      </c>
      <c r="H27" s="51">
        <v>1.8E-3</v>
      </c>
    </row>
    <row r="28" spans="1:8" x14ac:dyDescent="0.25">
      <c r="A28" s="47"/>
      <c r="B28" s="48"/>
      <c r="C28" s="48" t="s">
        <v>26</v>
      </c>
      <c r="D28" s="48" t="s">
        <v>17</v>
      </c>
      <c r="E28" s="49">
        <v>4813</v>
      </c>
      <c r="F28" s="49">
        <v>14640</v>
      </c>
      <c r="G28" s="50">
        <v>1.43E-2</v>
      </c>
      <c r="H28" s="51">
        <v>3.0999999999999999E-3</v>
      </c>
    </row>
    <row r="29" spans="1:8" x14ac:dyDescent="0.25">
      <c r="A29" s="47"/>
      <c r="B29" s="48"/>
      <c r="C29" s="48"/>
      <c r="D29" s="48" t="s">
        <v>27</v>
      </c>
      <c r="E29" s="48">
        <v>43</v>
      </c>
      <c r="F29" s="48">
        <v>129</v>
      </c>
      <c r="G29" s="50">
        <v>1E-4</v>
      </c>
      <c r="H29" s="51">
        <v>0</v>
      </c>
    </row>
    <row r="30" spans="1:8" x14ac:dyDescent="0.25">
      <c r="A30" s="47"/>
      <c r="B30" s="48"/>
      <c r="C30" s="48"/>
      <c r="D30" s="48" t="s">
        <v>29</v>
      </c>
      <c r="E30" s="48">
        <v>9</v>
      </c>
      <c r="F30" s="48">
        <v>27</v>
      </c>
      <c r="G30" s="50">
        <v>0</v>
      </c>
      <c r="H30" s="51">
        <v>0</v>
      </c>
    </row>
    <row r="31" spans="1:8" x14ac:dyDescent="0.25">
      <c r="A31" s="47"/>
      <c r="B31" s="48"/>
      <c r="C31" s="48"/>
      <c r="D31" s="48" t="s">
        <v>28</v>
      </c>
      <c r="E31" s="48">
        <v>451</v>
      </c>
      <c r="F31" s="49">
        <v>1353</v>
      </c>
      <c r="G31" s="50">
        <v>1.2999999999999999E-3</v>
      </c>
      <c r="H31" s="51">
        <v>2.9999999999999997E-4</v>
      </c>
    </row>
    <row r="32" spans="1:8" x14ac:dyDescent="0.25">
      <c r="A32" s="47"/>
      <c r="B32" s="48"/>
      <c r="C32" s="48"/>
      <c r="D32" s="48" t="s">
        <v>18</v>
      </c>
      <c r="E32" s="49">
        <v>4374</v>
      </c>
      <c r="F32" s="49">
        <v>13146</v>
      </c>
      <c r="G32" s="50">
        <v>1.2800000000000001E-2</v>
      </c>
      <c r="H32" s="51">
        <v>2.8E-3</v>
      </c>
    </row>
    <row r="33" spans="1:8" x14ac:dyDescent="0.25">
      <c r="A33" s="47"/>
      <c r="B33" s="48" t="s">
        <v>19</v>
      </c>
      <c r="C33" s="48"/>
      <c r="D33" s="48"/>
      <c r="E33" s="49">
        <v>338204</v>
      </c>
      <c r="F33" s="49">
        <v>1023687</v>
      </c>
      <c r="G33" s="52">
        <v>1</v>
      </c>
      <c r="H33" s="51">
        <v>0.22</v>
      </c>
    </row>
    <row r="34" spans="1:8" x14ac:dyDescent="0.25">
      <c r="A34" s="47"/>
      <c r="B34" s="48" t="s">
        <v>20</v>
      </c>
      <c r="C34" s="48" t="s">
        <v>21</v>
      </c>
      <c r="D34" s="48" t="s">
        <v>17</v>
      </c>
      <c r="E34" s="49">
        <v>1227186</v>
      </c>
      <c r="F34" s="49">
        <v>3634531</v>
      </c>
      <c r="G34" s="48"/>
      <c r="H34" s="51">
        <v>0.78</v>
      </c>
    </row>
    <row r="35" spans="1:8" ht="13.8" thickBot="1" x14ac:dyDescent="0.3">
      <c r="A35" s="53"/>
      <c r="B35" s="54" t="s">
        <v>22</v>
      </c>
      <c r="C35" s="54"/>
      <c r="D35" s="54"/>
      <c r="E35" s="55">
        <v>1565390</v>
      </c>
      <c r="F35" s="55">
        <v>4658218</v>
      </c>
      <c r="G35" s="54"/>
      <c r="H35" s="56">
        <v>1</v>
      </c>
    </row>
    <row r="37" spans="1:8" x14ac:dyDescent="0.25">
      <c r="A37" s="57" t="s">
        <v>33</v>
      </c>
    </row>
  </sheetData>
  <mergeCells count="1">
    <mergeCell ref="E5:E7"/>
  </mergeCells>
  <hyperlinks>
    <hyperlink ref="J1" location="'Table of Contents'!A1" display="Return to Table of Contents" xr:uid="{1F356DA2-266C-46D1-947B-2E8299361D76}"/>
  </hyperlinks>
  <pageMargins left="0.75" right="0.75" top="1" bottom="1" header="0.5" footer="0.5"/>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68</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54325</v>
      </c>
      <c r="F8" s="49">
        <v>166973</v>
      </c>
      <c r="G8" s="50">
        <v>0.27</v>
      </c>
      <c r="H8" s="51">
        <v>8.9499999999999996E-2</v>
      </c>
    </row>
    <row r="9" spans="1:10" x14ac:dyDescent="0.25">
      <c r="A9" s="47"/>
      <c r="B9" s="48"/>
      <c r="C9" s="48"/>
      <c r="D9" s="48" t="s">
        <v>30</v>
      </c>
      <c r="E9" s="48">
        <v>76</v>
      </c>
      <c r="F9" s="48">
        <v>206</v>
      </c>
      <c r="G9" s="50">
        <v>2.9999999999999997E-4</v>
      </c>
      <c r="H9" s="51">
        <v>1E-4</v>
      </c>
    </row>
    <row r="10" spans="1:10" x14ac:dyDescent="0.25">
      <c r="A10" s="47"/>
      <c r="B10" s="48"/>
      <c r="C10" s="48"/>
      <c r="D10" s="48" t="s">
        <v>23</v>
      </c>
      <c r="E10" s="49">
        <v>11327</v>
      </c>
      <c r="F10" s="49">
        <v>36566</v>
      </c>
      <c r="G10" s="50">
        <v>5.9200000000000003E-2</v>
      </c>
      <c r="H10" s="51">
        <v>1.9599999999999999E-2</v>
      </c>
    </row>
    <row r="11" spans="1:10" x14ac:dyDescent="0.25">
      <c r="A11" s="47"/>
      <c r="B11" s="48"/>
      <c r="C11" s="48"/>
      <c r="D11" s="48" t="s">
        <v>29</v>
      </c>
      <c r="E11" s="48">
        <v>63</v>
      </c>
      <c r="F11" s="48">
        <v>191</v>
      </c>
      <c r="G11" s="50">
        <v>2.9999999999999997E-4</v>
      </c>
      <c r="H11" s="51">
        <v>1E-4</v>
      </c>
    </row>
    <row r="12" spans="1:10" x14ac:dyDescent="0.25">
      <c r="A12" s="47"/>
      <c r="B12" s="48"/>
      <c r="C12" s="48"/>
      <c r="D12" s="48" t="s">
        <v>24</v>
      </c>
      <c r="E12" s="49">
        <v>7844</v>
      </c>
      <c r="F12" s="49">
        <v>21009</v>
      </c>
      <c r="G12" s="50">
        <v>3.4000000000000002E-2</v>
      </c>
      <c r="H12" s="51">
        <v>1.1299999999999999E-2</v>
      </c>
    </row>
    <row r="13" spans="1:10" x14ac:dyDescent="0.25">
      <c r="A13" s="47"/>
      <c r="B13" s="48"/>
      <c r="C13" s="48"/>
      <c r="D13" s="48" t="s">
        <v>28</v>
      </c>
      <c r="E13" s="49">
        <v>3089</v>
      </c>
      <c r="F13" s="49">
        <v>9348</v>
      </c>
      <c r="G13" s="50">
        <v>1.5100000000000001E-2</v>
      </c>
      <c r="H13" s="51">
        <v>5.0000000000000001E-3</v>
      </c>
    </row>
    <row r="14" spans="1:10" x14ac:dyDescent="0.25">
      <c r="A14" s="47"/>
      <c r="B14" s="48"/>
      <c r="C14" s="48"/>
      <c r="D14" s="48" t="s">
        <v>36</v>
      </c>
      <c r="E14" s="48">
        <v>296</v>
      </c>
      <c r="F14" s="48">
        <v>687</v>
      </c>
      <c r="G14" s="50">
        <v>1.1000000000000001E-3</v>
      </c>
      <c r="H14" s="51">
        <v>4.0000000000000002E-4</v>
      </c>
    </row>
    <row r="15" spans="1:10" x14ac:dyDescent="0.25">
      <c r="A15" s="47"/>
      <c r="B15" s="48"/>
      <c r="C15" s="48" t="s">
        <v>16</v>
      </c>
      <c r="D15" s="48" t="s">
        <v>17</v>
      </c>
      <c r="E15" s="49">
        <v>45136</v>
      </c>
      <c r="F15" s="49">
        <v>135288</v>
      </c>
      <c r="G15" s="50">
        <v>0.219</v>
      </c>
      <c r="H15" s="51">
        <v>7.2499999999999995E-2</v>
      </c>
    </row>
    <row r="16" spans="1:10" x14ac:dyDescent="0.25">
      <c r="A16" s="47"/>
      <c r="B16" s="48"/>
      <c r="C16" s="48"/>
      <c r="D16" s="48" t="s">
        <v>27</v>
      </c>
      <c r="E16" s="49">
        <v>3935</v>
      </c>
      <c r="F16" s="49">
        <v>12562</v>
      </c>
      <c r="G16" s="50">
        <v>2.0299999999999999E-2</v>
      </c>
      <c r="H16" s="51">
        <v>6.7000000000000002E-3</v>
      </c>
    </row>
    <row r="17" spans="1:8" x14ac:dyDescent="0.25">
      <c r="A17" s="47"/>
      <c r="B17" s="48"/>
      <c r="C17" s="48"/>
      <c r="D17" s="48" t="s">
        <v>29</v>
      </c>
      <c r="E17" s="49">
        <v>1842</v>
      </c>
      <c r="F17" s="49">
        <v>5616</v>
      </c>
      <c r="G17" s="50">
        <v>9.1000000000000004E-3</v>
      </c>
      <c r="H17" s="51">
        <v>3.0000000000000001E-3</v>
      </c>
    </row>
    <row r="18" spans="1:8" x14ac:dyDescent="0.25">
      <c r="A18" s="47"/>
      <c r="B18" s="48"/>
      <c r="C18" s="48"/>
      <c r="D18" s="48" t="s">
        <v>24</v>
      </c>
      <c r="E18" s="48">
        <v>46</v>
      </c>
      <c r="F18" s="48">
        <v>138</v>
      </c>
      <c r="G18" s="50">
        <v>2.0000000000000001E-4</v>
      </c>
      <c r="H18" s="51">
        <v>1E-4</v>
      </c>
    </row>
    <row r="19" spans="1:8" x14ac:dyDescent="0.25">
      <c r="A19" s="47"/>
      <c r="B19" s="48"/>
      <c r="C19" s="48"/>
      <c r="D19" s="48" t="s">
        <v>28</v>
      </c>
      <c r="E19" s="48">
        <v>69</v>
      </c>
      <c r="F19" s="48">
        <v>207</v>
      </c>
      <c r="G19" s="50">
        <v>2.9999999999999997E-4</v>
      </c>
      <c r="H19" s="51">
        <v>1E-4</v>
      </c>
    </row>
    <row r="20" spans="1:8" x14ac:dyDescent="0.25">
      <c r="A20" s="47"/>
      <c r="B20" s="48"/>
      <c r="C20" s="48"/>
      <c r="D20" s="48" t="s">
        <v>18</v>
      </c>
      <c r="E20" s="49">
        <v>65324</v>
      </c>
      <c r="F20" s="49">
        <v>198226</v>
      </c>
      <c r="G20" s="50">
        <v>0.32100000000000001</v>
      </c>
      <c r="H20" s="51">
        <v>0.106</v>
      </c>
    </row>
    <row r="21" spans="1:8" x14ac:dyDescent="0.25">
      <c r="A21" s="47"/>
      <c r="B21" s="48"/>
      <c r="C21" s="48" t="s">
        <v>31</v>
      </c>
      <c r="D21" s="48" t="s">
        <v>17</v>
      </c>
      <c r="E21" s="49">
        <v>1064</v>
      </c>
      <c r="F21" s="49">
        <v>2756</v>
      </c>
      <c r="G21" s="50">
        <v>4.4999999999999997E-3</v>
      </c>
      <c r="H21" s="51">
        <v>1.5E-3</v>
      </c>
    </row>
    <row r="22" spans="1:8" x14ac:dyDescent="0.25">
      <c r="A22" s="47"/>
      <c r="B22" s="48"/>
      <c r="C22" s="48"/>
      <c r="D22" s="48" t="s">
        <v>27</v>
      </c>
      <c r="E22" s="48">
        <v>84</v>
      </c>
      <c r="F22" s="48">
        <v>244</v>
      </c>
      <c r="G22" s="50">
        <v>4.0000000000000002E-4</v>
      </c>
      <c r="H22" s="51">
        <v>1E-4</v>
      </c>
    </row>
    <row r="23" spans="1:8" x14ac:dyDescent="0.25">
      <c r="A23" s="47"/>
      <c r="B23" s="48"/>
      <c r="C23" s="48"/>
      <c r="D23" s="48" t="s">
        <v>23</v>
      </c>
      <c r="E23" s="48">
        <v>18</v>
      </c>
      <c r="F23" s="48">
        <v>54</v>
      </c>
      <c r="G23" s="50">
        <v>1E-4</v>
      </c>
      <c r="H23" s="51">
        <v>0</v>
      </c>
    </row>
    <row r="24" spans="1:8" x14ac:dyDescent="0.25">
      <c r="A24" s="47"/>
      <c r="B24" s="48"/>
      <c r="C24" s="48"/>
      <c r="D24" s="48" t="s">
        <v>18</v>
      </c>
      <c r="E24" s="49">
        <v>1650</v>
      </c>
      <c r="F24" s="49">
        <v>4753</v>
      </c>
      <c r="G24" s="50">
        <v>7.7000000000000002E-3</v>
      </c>
      <c r="H24" s="51">
        <v>2.5000000000000001E-3</v>
      </c>
    </row>
    <row r="25" spans="1:8" x14ac:dyDescent="0.25">
      <c r="A25" s="47"/>
      <c r="B25" s="48"/>
      <c r="C25" s="48" t="s">
        <v>25</v>
      </c>
      <c r="D25" s="48" t="s">
        <v>17</v>
      </c>
      <c r="E25" s="48">
        <v>697</v>
      </c>
      <c r="F25" s="49">
        <v>2020</v>
      </c>
      <c r="G25" s="50">
        <v>3.3E-3</v>
      </c>
      <c r="H25" s="51">
        <v>1.1000000000000001E-3</v>
      </c>
    </row>
    <row r="26" spans="1:8" x14ac:dyDescent="0.25">
      <c r="A26" s="47"/>
      <c r="B26" s="48"/>
      <c r="C26" s="48"/>
      <c r="D26" s="48" t="s">
        <v>27</v>
      </c>
      <c r="E26" s="48">
        <v>997</v>
      </c>
      <c r="F26" s="49">
        <v>3039</v>
      </c>
      <c r="G26" s="50">
        <v>4.8999999999999998E-3</v>
      </c>
      <c r="H26" s="51">
        <v>1.6000000000000001E-3</v>
      </c>
    </row>
    <row r="27" spans="1:8" x14ac:dyDescent="0.25">
      <c r="A27" s="47"/>
      <c r="B27" s="48"/>
      <c r="C27" s="48"/>
      <c r="D27" s="48" t="s">
        <v>23</v>
      </c>
      <c r="E27" s="48">
        <v>303</v>
      </c>
      <c r="F27" s="49">
        <v>1001</v>
      </c>
      <c r="G27" s="50">
        <v>1.6000000000000001E-3</v>
      </c>
      <c r="H27" s="51">
        <v>5.0000000000000001E-4</v>
      </c>
    </row>
    <row r="28" spans="1:8" x14ac:dyDescent="0.25">
      <c r="A28" s="47"/>
      <c r="B28" s="48"/>
      <c r="C28" s="48"/>
      <c r="D28" s="48" t="s">
        <v>28</v>
      </c>
      <c r="E28" s="48">
        <v>603</v>
      </c>
      <c r="F28" s="49">
        <v>1810</v>
      </c>
      <c r="G28" s="50">
        <v>2.8999999999999998E-3</v>
      </c>
      <c r="H28" s="51">
        <v>1E-3</v>
      </c>
    </row>
    <row r="29" spans="1:8" x14ac:dyDescent="0.25">
      <c r="A29" s="47"/>
      <c r="B29" s="48"/>
      <c r="C29" s="48" t="s">
        <v>26</v>
      </c>
      <c r="D29" s="48" t="s">
        <v>17</v>
      </c>
      <c r="E29" s="49">
        <v>2922</v>
      </c>
      <c r="F29" s="49">
        <v>8915</v>
      </c>
      <c r="G29" s="50">
        <v>1.44E-2</v>
      </c>
      <c r="H29" s="51">
        <v>4.7999999999999996E-3</v>
      </c>
    </row>
    <row r="30" spans="1:8" x14ac:dyDescent="0.25">
      <c r="A30" s="47"/>
      <c r="B30" s="48"/>
      <c r="C30" s="48"/>
      <c r="D30" s="48" t="s">
        <v>27</v>
      </c>
      <c r="E30" s="48">
        <v>117</v>
      </c>
      <c r="F30" s="48">
        <v>406</v>
      </c>
      <c r="G30" s="50">
        <v>6.9999999999999999E-4</v>
      </c>
      <c r="H30" s="51">
        <v>2.0000000000000001E-4</v>
      </c>
    </row>
    <row r="31" spans="1:8" x14ac:dyDescent="0.25">
      <c r="A31" s="47"/>
      <c r="B31" s="48"/>
      <c r="C31" s="48"/>
      <c r="D31" s="48" t="s">
        <v>29</v>
      </c>
      <c r="E31" s="48">
        <v>45</v>
      </c>
      <c r="F31" s="48">
        <v>135</v>
      </c>
      <c r="G31" s="50">
        <v>2.0000000000000001E-4</v>
      </c>
      <c r="H31" s="51">
        <v>1E-4</v>
      </c>
    </row>
    <row r="32" spans="1:8" x14ac:dyDescent="0.25">
      <c r="A32" s="47"/>
      <c r="B32" s="48"/>
      <c r="C32" s="48"/>
      <c r="D32" s="48" t="s">
        <v>18</v>
      </c>
      <c r="E32" s="49">
        <v>1868</v>
      </c>
      <c r="F32" s="49">
        <v>5627</v>
      </c>
      <c r="G32" s="50">
        <v>9.1000000000000004E-3</v>
      </c>
      <c r="H32" s="51">
        <v>3.0000000000000001E-3</v>
      </c>
    </row>
    <row r="33" spans="1:8" x14ac:dyDescent="0.25">
      <c r="A33" s="47"/>
      <c r="B33" s="48" t="s">
        <v>19</v>
      </c>
      <c r="C33" s="48"/>
      <c r="D33" s="48"/>
      <c r="E33" s="49">
        <v>203740</v>
      </c>
      <c r="F33" s="49">
        <v>617777</v>
      </c>
      <c r="G33" s="52">
        <v>1</v>
      </c>
      <c r="H33" s="51">
        <v>0.33100000000000002</v>
      </c>
    </row>
    <row r="34" spans="1:8" x14ac:dyDescent="0.25">
      <c r="A34" s="47"/>
      <c r="B34" s="48" t="s">
        <v>20</v>
      </c>
      <c r="C34" s="48" t="s">
        <v>21</v>
      </c>
      <c r="D34" s="48" t="s">
        <v>17</v>
      </c>
      <c r="E34" s="49">
        <v>420284</v>
      </c>
      <c r="F34" s="49">
        <v>1247778</v>
      </c>
      <c r="G34" s="48"/>
      <c r="H34" s="51">
        <v>0.66900000000000004</v>
      </c>
    </row>
    <row r="35" spans="1:8" ht="13.8" thickBot="1" x14ac:dyDescent="0.3">
      <c r="A35" s="53"/>
      <c r="B35" s="54" t="s">
        <v>22</v>
      </c>
      <c r="C35" s="54"/>
      <c r="D35" s="54"/>
      <c r="E35" s="55">
        <v>624024</v>
      </c>
      <c r="F35" s="55">
        <v>1865555</v>
      </c>
      <c r="G35" s="54"/>
      <c r="H35" s="56">
        <v>1</v>
      </c>
    </row>
    <row r="37" spans="1:8" x14ac:dyDescent="0.25">
      <c r="A37" s="57" t="s">
        <v>33</v>
      </c>
    </row>
  </sheetData>
  <mergeCells count="1">
    <mergeCell ref="E5:E7"/>
  </mergeCells>
  <hyperlinks>
    <hyperlink ref="J1" location="'Table of Contents'!A1" display="Return to Table of Contents" xr:uid="{1F095D9B-19E5-43F1-A75F-F9E528CF843F}"/>
  </hyperlinks>
  <pageMargins left="0.75" right="0.75" top="1" bottom="1" header="0.5" footer="0.5"/>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2</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124167</v>
      </c>
      <c r="F8" s="49">
        <v>377276</v>
      </c>
      <c r="G8" s="50">
        <v>0.623</v>
      </c>
      <c r="H8" s="51">
        <v>9.5500000000000002E-2</v>
      </c>
    </row>
    <row r="9" spans="1:10" x14ac:dyDescent="0.25">
      <c r="A9" s="47"/>
      <c r="B9" s="48"/>
      <c r="C9" s="48"/>
      <c r="D9" s="48" t="s">
        <v>30</v>
      </c>
      <c r="E9" s="48">
        <v>11</v>
      </c>
      <c r="F9" s="48">
        <v>33</v>
      </c>
      <c r="G9" s="50">
        <v>1E-4</v>
      </c>
      <c r="H9" s="51">
        <v>0</v>
      </c>
    </row>
    <row r="10" spans="1:10" x14ac:dyDescent="0.25">
      <c r="A10" s="47"/>
      <c r="B10" s="48"/>
      <c r="C10" s="48"/>
      <c r="D10" s="48" t="s">
        <v>23</v>
      </c>
      <c r="E10" s="49">
        <v>8732</v>
      </c>
      <c r="F10" s="49">
        <v>27275</v>
      </c>
      <c r="G10" s="50">
        <v>4.4999999999999998E-2</v>
      </c>
      <c r="H10" s="51">
        <v>6.8999999999999999E-3</v>
      </c>
    </row>
    <row r="11" spans="1:10" x14ac:dyDescent="0.25">
      <c r="A11" s="47"/>
      <c r="B11" s="48"/>
      <c r="C11" s="48"/>
      <c r="D11" s="48" t="s">
        <v>29</v>
      </c>
      <c r="E11" s="48">
        <v>1</v>
      </c>
      <c r="F11" s="48">
        <v>3</v>
      </c>
      <c r="G11" s="50">
        <v>0</v>
      </c>
      <c r="H11" s="51">
        <v>0</v>
      </c>
    </row>
    <row r="12" spans="1:10" x14ac:dyDescent="0.25">
      <c r="A12" s="47"/>
      <c r="B12" s="48"/>
      <c r="C12" s="48"/>
      <c r="D12" s="48" t="s">
        <v>24</v>
      </c>
      <c r="E12" s="49">
        <v>6194</v>
      </c>
      <c r="F12" s="49">
        <v>15120</v>
      </c>
      <c r="G12" s="50">
        <v>2.5000000000000001E-2</v>
      </c>
      <c r="H12" s="51">
        <v>3.8E-3</v>
      </c>
    </row>
    <row r="13" spans="1:10" x14ac:dyDescent="0.25">
      <c r="A13" s="47"/>
      <c r="B13" s="48"/>
      <c r="C13" s="48"/>
      <c r="D13" s="48" t="s">
        <v>28</v>
      </c>
      <c r="E13" s="49">
        <v>10490</v>
      </c>
      <c r="F13" s="49">
        <v>31936</v>
      </c>
      <c r="G13" s="50">
        <v>5.2699999999999997E-2</v>
      </c>
      <c r="H13" s="51">
        <v>8.0999999999999996E-3</v>
      </c>
    </row>
    <row r="14" spans="1:10" x14ac:dyDescent="0.25">
      <c r="A14" s="47"/>
      <c r="B14" s="48"/>
      <c r="C14" s="48"/>
      <c r="D14" s="48" t="s">
        <v>18</v>
      </c>
      <c r="E14" s="49">
        <v>1501</v>
      </c>
      <c r="F14" s="49">
        <v>4694</v>
      </c>
      <c r="G14" s="50">
        <v>7.7000000000000002E-3</v>
      </c>
      <c r="H14" s="51">
        <v>1.1999999999999999E-3</v>
      </c>
    </row>
    <row r="15" spans="1:10" x14ac:dyDescent="0.25">
      <c r="A15" s="47"/>
      <c r="B15" s="48"/>
      <c r="C15" s="48" t="s">
        <v>16</v>
      </c>
      <c r="D15" s="48" t="s">
        <v>17</v>
      </c>
      <c r="E15" s="49">
        <v>10545</v>
      </c>
      <c r="F15" s="49">
        <v>26963</v>
      </c>
      <c r="G15" s="50">
        <v>4.4499999999999998E-2</v>
      </c>
      <c r="H15" s="51">
        <v>6.7999999999999996E-3</v>
      </c>
    </row>
    <row r="16" spans="1:10" x14ac:dyDescent="0.25">
      <c r="A16" s="47"/>
      <c r="B16" s="48"/>
      <c r="C16" s="48"/>
      <c r="D16" s="48" t="s">
        <v>27</v>
      </c>
      <c r="E16" s="48">
        <v>699</v>
      </c>
      <c r="F16" s="49">
        <v>1326</v>
      </c>
      <c r="G16" s="50">
        <v>2.2000000000000001E-3</v>
      </c>
      <c r="H16" s="51">
        <v>2.9999999999999997E-4</v>
      </c>
    </row>
    <row r="17" spans="1:8" x14ac:dyDescent="0.25">
      <c r="A17" s="47"/>
      <c r="B17" s="48"/>
      <c r="C17" s="48"/>
      <c r="D17" s="48" t="s">
        <v>23</v>
      </c>
      <c r="E17" s="48">
        <v>4</v>
      </c>
      <c r="F17" s="48">
        <v>4</v>
      </c>
      <c r="G17" s="50">
        <v>0</v>
      </c>
      <c r="H17" s="51">
        <v>0</v>
      </c>
    </row>
    <row r="18" spans="1:8" x14ac:dyDescent="0.25">
      <c r="A18" s="47"/>
      <c r="B18" s="48"/>
      <c r="C18" s="48"/>
      <c r="D18" s="48" t="s">
        <v>29</v>
      </c>
      <c r="E18" s="48">
        <v>238</v>
      </c>
      <c r="F18" s="48">
        <v>725</v>
      </c>
      <c r="G18" s="50">
        <v>1.1999999999999999E-3</v>
      </c>
      <c r="H18" s="51">
        <v>2.0000000000000001E-4</v>
      </c>
    </row>
    <row r="19" spans="1:8" x14ac:dyDescent="0.25">
      <c r="A19" s="47"/>
      <c r="B19" s="48"/>
      <c r="C19" s="48"/>
      <c r="D19" s="48" t="s">
        <v>28</v>
      </c>
      <c r="E19" s="48">
        <v>107</v>
      </c>
      <c r="F19" s="48">
        <v>239</v>
      </c>
      <c r="G19" s="50">
        <v>4.0000000000000002E-4</v>
      </c>
      <c r="H19" s="51">
        <v>1E-4</v>
      </c>
    </row>
    <row r="20" spans="1:8" x14ac:dyDescent="0.25">
      <c r="A20" s="47"/>
      <c r="B20" s="48"/>
      <c r="C20" s="48"/>
      <c r="D20" s="48" t="s">
        <v>18</v>
      </c>
      <c r="E20" s="49">
        <v>14409</v>
      </c>
      <c r="F20" s="49">
        <v>43982</v>
      </c>
      <c r="G20" s="50">
        <v>7.2599999999999998E-2</v>
      </c>
      <c r="H20" s="51">
        <v>1.11E-2</v>
      </c>
    </row>
    <row r="21" spans="1:8" x14ac:dyDescent="0.25">
      <c r="A21" s="47"/>
      <c r="B21" s="48"/>
      <c r="C21" s="48" t="s">
        <v>31</v>
      </c>
      <c r="D21" s="48" t="s">
        <v>17</v>
      </c>
      <c r="E21" s="48">
        <v>844</v>
      </c>
      <c r="F21" s="49">
        <v>2538</v>
      </c>
      <c r="G21" s="50">
        <v>4.1999999999999997E-3</v>
      </c>
      <c r="H21" s="51">
        <v>5.9999999999999995E-4</v>
      </c>
    </row>
    <row r="22" spans="1:8" x14ac:dyDescent="0.25">
      <c r="A22" s="47"/>
      <c r="B22" s="48"/>
      <c r="C22" s="48"/>
      <c r="D22" s="48" t="s">
        <v>18</v>
      </c>
      <c r="E22" s="48">
        <v>378</v>
      </c>
      <c r="F22" s="49">
        <v>1200</v>
      </c>
      <c r="G22" s="50">
        <v>2E-3</v>
      </c>
      <c r="H22" s="51">
        <v>2.9999999999999997E-4</v>
      </c>
    </row>
    <row r="23" spans="1:8" x14ac:dyDescent="0.25">
      <c r="A23" s="47"/>
      <c r="B23" s="48"/>
      <c r="C23" s="48" t="s">
        <v>25</v>
      </c>
      <c r="D23" s="48" t="s">
        <v>17</v>
      </c>
      <c r="E23" s="49">
        <v>1172</v>
      </c>
      <c r="F23" s="49">
        <v>3479</v>
      </c>
      <c r="G23" s="50">
        <v>5.7000000000000002E-3</v>
      </c>
      <c r="H23" s="51">
        <v>8.9999999999999998E-4</v>
      </c>
    </row>
    <row r="24" spans="1:8" x14ac:dyDescent="0.25">
      <c r="A24" s="47"/>
      <c r="B24" s="48"/>
      <c r="C24" s="48"/>
      <c r="D24" s="48" t="s">
        <v>27</v>
      </c>
      <c r="E24" s="48">
        <v>884</v>
      </c>
      <c r="F24" s="49">
        <v>2552</v>
      </c>
      <c r="G24" s="50">
        <v>4.1999999999999997E-3</v>
      </c>
      <c r="H24" s="51">
        <v>5.9999999999999995E-4</v>
      </c>
    </row>
    <row r="25" spans="1:8" x14ac:dyDescent="0.25">
      <c r="A25" s="47"/>
      <c r="B25" s="48"/>
      <c r="C25" s="48"/>
      <c r="D25" s="48" t="s">
        <v>23</v>
      </c>
      <c r="E25" s="48">
        <v>306</v>
      </c>
      <c r="F25" s="48">
        <v>918</v>
      </c>
      <c r="G25" s="50">
        <v>1.5E-3</v>
      </c>
      <c r="H25" s="51">
        <v>2.0000000000000001E-4</v>
      </c>
    </row>
    <row r="26" spans="1:8" x14ac:dyDescent="0.25">
      <c r="A26" s="47"/>
      <c r="B26" s="48"/>
      <c r="C26" s="48"/>
      <c r="D26" s="48" t="s">
        <v>29</v>
      </c>
      <c r="E26" s="48">
        <v>147</v>
      </c>
      <c r="F26" s="48">
        <v>445</v>
      </c>
      <c r="G26" s="50">
        <v>6.9999999999999999E-4</v>
      </c>
      <c r="H26" s="51">
        <v>1E-4</v>
      </c>
    </row>
    <row r="27" spans="1:8" x14ac:dyDescent="0.25">
      <c r="A27" s="47"/>
      <c r="B27" s="48"/>
      <c r="C27" s="48"/>
      <c r="D27" s="48" t="s">
        <v>28</v>
      </c>
      <c r="E27" s="48">
        <v>249</v>
      </c>
      <c r="F27" s="48">
        <v>758</v>
      </c>
      <c r="G27" s="50">
        <v>1.2999999999999999E-3</v>
      </c>
      <c r="H27" s="51">
        <v>2.0000000000000001E-4</v>
      </c>
    </row>
    <row r="28" spans="1:8" x14ac:dyDescent="0.25">
      <c r="A28" s="47"/>
      <c r="B28" s="48"/>
      <c r="C28" s="48"/>
      <c r="D28" s="48" t="s">
        <v>18</v>
      </c>
      <c r="E28" s="49">
        <v>2487</v>
      </c>
      <c r="F28" s="49">
        <v>6921</v>
      </c>
      <c r="G28" s="50">
        <v>1.14E-2</v>
      </c>
      <c r="H28" s="51">
        <v>1.8E-3</v>
      </c>
    </row>
    <row r="29" spans="1:8" x14ac:dyDescent="0.25">
      <c r="A29" s="47"/>
      <c r="B29" s="48"/>
      <c r="C29" s="48" t="s">
        <v>26</v>
      </c>
      <c r="D29" s="48" t="s">
        <v>17</v>
      </c>
      <c r="E29" s="49">
        <v>3401</v>
      </c>
      <c r="F29" s="49">
        <v>10377</v>
      </c>
      <c r="G29" s="50">
        <v>1.7100000000000001E-2</v>
      </c>
      <c r="H29" s="51">
        <v>2.5999999999999999E-3</v>
      </c>
    </row>
    <row r="30" spans="1:8" x14ac:dyDescent="0.25">
      <c r="A30" s="47"/>
      <c r="B30" s="48"/>
      <c r="C30" s="48"/>
      <c r="D30" s="48" t="s">
        <v>27</v>
      </c>
      <c r="E30" s="48">
        <v>3</v>
      </c>
      <c r="F30" s="48">
        <v>9</v>
      </c>
      <c r="G30" s="50">
        <v>0</v>
      </c>
      <c r="H30" s="51">
        <v>0</v>
      </c>
    </row>
    <row r="31" spans="1:8" x14ac:dyDescent="0.25">
      <c r="A31" s="47"/>
      <c r="B31" s="48"/>
      <c r="C31" s="48"/>
      <c r="D31" s="48" t="s">
        <v>29</v>
      </c>
      <c r="E31" s="48">
        <v>32</v>
      </c>
      <c r="F31" s="48">
        <v>97</v>
      </c>
      <c r="G31" s="50">
        <v>2.0000000000000001E-4</v>
      </c>
      <c r="H31" s="51">
        <v>0</v>
      </c>
    </row>
    <row r="32" spans="1:8" x14ac:dyDescent="0.25">
      <c r="A32" s="47"/>
      <c r="B32" s="48"/>
      <c r="C32" s="48"/>
      <c r="D32" s="48" t="s">
        <v>18</v>
      </c>
      <c r="E32" s="49">
        <v>15479</v>
      </c>
      <c r="F32" s="49">
        <v>46918</v>
      </c>
      <c r="G32" s="50">
        <v>7.7399999999999997E-2</v>
      </c>
      <c r="H32" s="51">
        <v>1.1900000000000001E-2</v>
      </c>
    </row>
    <row r="33" spans="1:8" x14ac:dyDescent="0.25">
      <c r="A33" s="47"/>
      <c r="B33" s="48" t="s">
        <v>19</v>
      </c>
      <c r="C33" s="48"/>
      <c r="D33" s="48"/>
      <c r="E33" s="49">
        <v>202480</v>
      </c>
      <c r="F33" s="49">
        <v>605788</v>
      </c>
      <c r="G33" s="52">
        <v>1</v>
      </c>
      <c r="H33" s="51">
        <v>0.153</v>
      </c>
    </row>
    <row r="34" spans="1:8" x14ac:dyDescent="0.25">
      <c r="A34" s="47"/>
      <c r="B34" s="48" t="s">
        <v>20</v>
      </c>
      <c r="C34" s="48" t="s">
        <v>21</v>
      </c>
      <c r="D34" s="48" t="s">
        <v>17</v>
      </c>
      <c r="E34" s="49">
        <v>1130191</v>
      </c>
      <c r="F34" s="49">
        <v>3346352</v>
      </c>
      <c r="G34" s="48"/>
      <c r="H34" s="51">
        <v>0.84699999999999998</v>
      </c>
    </row>
    <row r="35" spans="1:8" ht="13.8" thickBot="1" x14ac:dyDescent="0.3">
      <c r="A35" s="53"/>
      <c r="B35" s="54" t="s">
        <v>22</v>
      </c>
      <c r="C35" s="54"/>
      <c r="D35" s="54"/>
      <c r="E35" s="55">
        <v>1332671</v>
      </c>
      <c r="F35" s="55">
        <v>3952140</v>
      </c>
      <c r="G35" s="54"/>
      <c r="H35" s="56">
        <v>1</v>
      </c>
    </row>
    <row r="37" spans="1:8" x14ac:dyDescent="0.25">
      <c r="A37" s="57" t="s">
        <v>33</v>
      </c>
    </row>
  </sheetData>
  <mergeCells count="1">
    <mergeCell ref="E5:E7"/>
  </mergeCells>
  <hyperlinks>
    <hyperlink ref="J1" location="'Table of Contents'!A1" display="Return to Table of Contents" xr:uid="{16600B7A-63A3-4B44-8C2C-6F4445BAAB91}"/>
  </hyperlinks>
  <pageMargins left="0.75" right="0.75" top="1" bottom="1" header="0.5" footer="0.5"/>
  <pageSetup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38"/>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43</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154538</v>
      </c>
      <c r="F8" s="49">
        <v>469923</v>
      </c>
      <c r="G8" s="50">
        <v>0.46400000000000002</v>
      </c>
      <c r="H8" s="51">
        <v>9.74E-2</v>
      </c>
    </row>
    <row r="9" spans="1:10" x14ac:dyDescent="0.25">
      <c r="A9" s="47"/>
      <c r="B9" s="48"/>
      <c r="C9" s="48"/>
      <c r="D9" s="48" t="s">
        <v>30</v>
      </c>
      <c r="E9" s="48">
        <v>12</v>
      </c>
      <c r="F9" s="48">
        <v>36</v>
      </c>
      <c r="G9" s="50">
        <v>0</v>
      </c>
      <c r="H9" s="51">
        <v>0</v>
      </c>
    </row>
    <row r="10" spans="1:10" x14ac:dyDescent="0.25">
      <c r="A10" s="47"/>
      <c r="B10" s="48"/>
      <c r="C10" s="48"/>
      <c r="D10" s="48" t="s">
        <v>23</v>
      </c>
      <c r="E10" s="49">
        <v>6724</v>
      </c>
      <c r="F10" s="49">
        <v>21830</v>
      </c>
      <c r="G10" s="50">
        <v>2.1600000000000001E-2</v>
      </c>
      <c r="H10" s="51">
        <v>4.4999999999999997E-3</v>
      </c>
    </row>
    <row r="11" spans="1:10" x14ac:dyDescent="0.25">
      <c r="A11" s="47"/>
      <c r="B11" s="48"/>
      <c r="C11" s="48"/>
      <c r="D11" s="48" t="s">
        <v>29</v>
      </c>
      <c r="E11" s="48">
        <v>280</v>
      </c>
      <c r="F11" s="48">
        <v>861</v>
      </c>
      <c r="G11" s="50">
        <v>8.9999999999999998E-4</v>
      </c>
      <c r="H11" s="51">
        <v>2.0000000000000001E-4</v>
      </c>
    </row>
    <row r="12" spans="1:10" x14ac:dyDescent="0.25">
      <c r="A12" s="47"/>
      <c r="B12" s="48"/>
      <c r="C12" s="48"/>
      <c r="D12" s="48" t="s">
        <v>24</v>
      </c>
      <c r="E12" s="49">
        <v>2092</v>
      </c>
      <c r="F12" s="49">
        <v>5823</v>
      </c>
      <c r="G12" s="50">
        <v>5.7999999999999996E-3</v>
      </c>
      <c r="H12" s="51">
        <v>1.1999999999999999E-3</v>
      </c>
    </row>
    <row r="13" spans="1:10" x14ac:dyDescent="0.25">
      <c r="A13" s="47"/>
      <c r="B13" s="48"/>
      <c r="C13" s="48"/>
      <c r="D13" s="48" t="s">
        <v>28</v>
      </c>
      <c r="E13" s="49">
        <v>16091</v>
      </c>
      <c r="F13" s="49">
        <v>49952</v>
      </c>
      <c r="G13" s="50">
        <v>4.9299999999999997E-2</v>
      </c>
      <c r="H13" s="51">
        <v>1.04E-2</v>
      </c>
    </row>
    <row r="14" spans="1:10" x14ac:dyDescent="0.25">
      <c r="A14" s="47"/>
      <c r="B14" s="48"/>
      <c r="C14" s="48"/>
      <c r="D14" s="48" t="s">
        <v>36</v>
      </c>
      <c r="E14" s="48">
        <v>677</v>
      </c>
      <c r="F14" s="49">
        <v>1534</v>
      </c>
      <c r="G14" s="50">
        <v>1.5E-3</v>
      </c>
      <c r="H14" s="51">
        <v>2.9999999999999997E-4</v>
      </c>
    </row>
    <row r="15" spans="1:10" x14ac:dyDescent="0.25">
      <c r="A15" s="47"/>
      <c r="B15" s="48"/>
      <c r="C15" s="48" t="s">
        <v>16</v>
      </c>
      <c r="D15" s="48" t="s">
        <v>17</v>
      </c>
      <c r="E15" s="49">
        <v>49045</v>
      </c>
      <c r="F15" s="49">
        <v>149298</v>
      </c>
      <c r="G15" s="50">
        <v>0.14699999999999999</v>
      </c>
      <c r="H15" s="51">
        <v>3.1E-2</v>
      </c>
    </row>
    <row r="16" spans="1:10" x14ac:dyDescent="0.25">
      <c r="A16" s="47"/>
      <c r="B16" s="48"/>
      <c r="C16" s="48"/>
      <c r="D16" s="48" t="s">
        <v>27</v>
      </c>
      <c r="E16" s="49">
        <v>8088</v>
      </c>
      <c r="F16" s="49">
        <v>23898</v>
      </c>
      <c r="G16" s="50">
        <v>2.3599999999999999E-2</v>
      </c>
      <c r="H16" s="51">
        <v>5.0000000000000001E-3</v>
      </c>
    </row>
    <row r="17" spans="1:8" x14ac:dyDescent="0.25">
      <c r="A17" s="47"/>
      <c r="B17" s="48"/>
      <c r="C17" s="48"/>
      <c r="D17" s="48" t="s">
        <v>29</v>
      </c>
      <c r="E17" s="49">
        <v>1725</v>
      </c>
      <c r="F17" s="49">
        <v>5298</v>
      </c>
      <c r="G17" s="50">
        <v>5.1999999999999998E-3</v>
      </c>
      <c r="H17" s="51">
        <v>1.1000000000000001E-3</v>
      </c>
    </row>
    <row r="18" spans="1:8" x14ac:dyDescent="0.25">
      <c r="A18" s="47"/>
      <c r="B18" s="48"/>
      <c r="C18" s="48"/>
      <c r="D18" s="48" t="s">
        <v>24</v>
      </c>
      <c r="E18" s="48">
        <v>74</v>
      </c>
      <c r="F18" s="48">
        <v>229</v>
      </c>
      <c r="G18" s="50">
        <v>2.0000000000000001E-4</v>
      </c>
      <c r="H18" s="51">
        <v>0</v>
      </c>
    </row>
    <row r="19" spans="1:8" x14ac:dyDescent="0.25">
      <c r="A19" s="47"/>
      <c r="B19" s="48"/>
      <c r="C19" s="48"/>
      <c r="D19" s="48" t="s">
        <v>28</v>
      </c>
      <c r="E19" s="48">
        <v>548</v>
      </c>
      <c r="F19" s="49">
        <v>1728</v>
      </c>
      <c r="G19" s="50">
        <v>1.6999999999999999E-3</v>
      </c>
      <c r="H19" s="51">
        <v>4.0000000000000002E-4</v>
      </c>
    </row>
    <row r="20" spans="1:8" x14ac:dyDescent="0.25">
      <c r="A20" s="47"/>
      <c r="B20" s="48"/>
      <c r="C20" s="48"/>
      <c r="D20" s="48" t="s">
        <v>18</v>
      </c>
      <c r="E20" s="49">
        <v>72497</v>
      </c>
      <c r="F20" s="49">
        <v>216870</v>
      </c>
      <c r="G20" s="50">
        <v>0.214</v>
      </c>
      <c r="H20" s="51">
        <v>4.4999999999999998E-2</v>
      </c>
    </row>
    <row r="21" spans="1:8" x14ac:dyDescent="0.25">
      <c r="A21" s="47"/>
      <c r="B21" s="48"/>
      <c r="C21" s="48" t="s">
        <v>31</v>
      </c>
      <c r="D21" s="48" t="s">
        <v>17</v>
      </c>
      <c r="E21" s="49">
        <v>2038</v>
      </c>
      <c r="F21" s="49">
        <v>4888</v>
      </c>
      <c r="G21" s="50">
        <v>4.7999999999999996E-3</v>
      </c>
      <c r="H21" s="51">
        <v>1E-3</v>
      </c>
    </row>
    <row r="22" spans="1:8" x14ac:dyDescent="0.25">
      <c r="A22" s="47"/>
      <c r="B22" s="48"/>
      <c r="C22" s="48"/>
      <c r="D22" s="48" t="s">
        <v>27</v>
      </c>
      <c r="E22" s="48">
        <v>395</v>
      </c>
      <c r="F22" s="49">
        <v>1034</v>
      </c>
      <c r="G22" s="50">
        <v>1E-3</v>
      </c>
      <c r="H22" s="51">
        <v>2.0000000000000001E-4</v>
      </c>
    </row>
    <row r="23" spans="1:8" x14ac:dyDescent="0.25">
      <c r="A23" s="47"/>
      <c r="B23" s="48"/>
      <c r="C23" s="48"/>
      <c r="D23" s="48" t="s">
        <v>28</v>
      </c>
      <c r="E23" s="48">
        <v>289</v>
      </c>
      <c r="F23" s="48">
        <v>396</v>
      </c>
      <c r="G23" s="50">
        <v>4.0000000000000002E-4</v>
      </c>
      <c r="H23" s="51">
        <v>1E-4</v>
      </c>
    </row>
    <row r="24" spans="1:8" x14ac:dyDescent="0.25">
      <c r="A24" s="47"/>
      <c r="B24" s="48"/>
      <c r="C24" s="48"/>
      <c r="D24" s="48" t="s">
        <v>18</v>
      </c>
      <c r="E24" s="49">
        <v>1715</v>
      </c>
      <c r="F24" s="49">
        <v>5228</v>
      </c>
      <c r="G24" s="50">
        <v>5.1999999999999998E-3</v>
      </c>
      <c r="H24" s="51">
        <v>1.1000000000000001E-3</v>
      </c>
    </row>
    <row r="25" spans="1:8" x14ac:dyDescent="0.25">
      <c r="A25" s="47"/>
      <c r="B25" s="48"/>
      <c r="C25" s="48" t="s">
        <v>25</v>
      </c>
      <c r="D25" s="48" t="s">
        <v>17</v>
      </c>
      <c r="E25" s="49">
        <v>3079</v>
      </c>
      <c r="F25" s="49">
        <v>9088</v>
      </c>
      <c r="G25" s="50">
        <v>8.9999999999999993E-3</v>
      </c>
      <c r="H25" s="51">
        <v>1.9E-3</v>
      </c>
    </row>
    <row r="26" spans="1:8" x14ac:dyDescent="0.25">
      <c r="A26" s="47"/>
      <c r="B26" s="48"/>
      <c r="C26" s="48"/>
      <c r="D26" s="48" t="s">
        <v>27</v>
      </c>
      <c r="E26" s="49">
        <v>3006</v>
      </c>
      <c r="F26" s="49">
        <v>8864</v>
      </c>
      <c r="G26" s="50">
        <v>8.8000000000000005E-3</v>
      </c>
      <c r="H26" s="51">
        <v>1.8E-3</v>
      </c>
    </row>
    <row r="27" spans="1:8" x14ac:dyDescent="0.25">
      <c r="A27" s="47"/>
      <c r="B27" s="48"/>
      <c r="C27" s="48"/>
      <c r="D27" s="48" t="s">
        <v>23</v>
      </c>
      <c r="E27" s="48">
        <v>166</v>
      </c>
      <c r="F27" s="48">
        <v>536</v>
      </c>
      <c r="G27" s="50">
        <v>5.0000000000000001E-4</v>
      </c>
      <c r="H27" s="51">
        <v>1E-4</v>
      </c>
    </row>
    <row r="28" spans="1:8" x14ac:dyDescent="0.25">
      <c r="A28" s="47"/>
      <c r="B28" s="48"/>
      <c r="C28" s="48"/>
      <c r="D28" s="48" t="s">
        <v>29</v>
      </c>
      <c r="E28" s="48">
        <v>303</v>
      </c>
      <c r="F28" s="48">
        <v>909</v>
      </c>
      <c r="G28" s="50">
        <v>8.9999999999999998E-4</v>
      </c>
      <c r="H28" s="51">
        <v>2.0000000000000001E-4</v>
      </c>
    </row>
    <row r="29" spans="1:8" x14ac:dyDescent="0.25">
      <c r="A29" s="47"/>
      <c r="B29" s="48"/>
      <c r="C29" s="48"/>
      <c r="D29" s="48" t="s">
        <v>28</v>
      </c>
      <c r="E29" s="49">
        <v>3181</v>
      </c>
      <c r="F29" s="49">
        <v>9537</v>
      </c>
      <c r="G29" s="50">
        <v>9.4000000000000004E-3</v>
      </c>
      <c r="H29" s="51">
        <v>2E-3</v>
      </c>
    </row>
    <row r="30" spans="1:8" x14ac:dyDescent="0.25">
      <c r="A30" s="47"/>
      <c r="B30" s="48"/>
      <c r="C30" s="48" t="s">
        <v>26</v>
      </c>
      <c r="D30" s="48" t="s">
        <v>17</v>
      </c>
      <c r="E30" s="49">
        <v>3675</v>
      </c>
      <c r="F30" s="49">
        <v>11169</v>
      </c>
      <c r="G30" s="50">
        <v>1.0999999999999999E-2</v>
      </c>
      <c r="H30" s="51">
        <v>2.3E-3</v>
      </c>
    </row>
    <row r="31" spans="1:8" x14ac:dyDescent="0.25">
      <c r="A31" s="47"/>
      <c r="B31" s="48"/>
      <c r="C31" s="48"/>
      <c r="D31" s="48" t="s">
        <v>27</v>
      </c>
      <c r="E31" s="48">
        <v>146</v>
      </c>
      <c r="F31" s="48">
        <v>439</v>
      </c>
      <c r="G31" s="50">
        <v>4.0000000000000002E-4</v>
      </c>
      <c r="H31" s="51">
        <v>1E-4</v>
      </c>
    </row>
    <row r="32" spans="1:8" x14ac:dyDescent="0.25">
      <c r="A32" s="47"/>
      <c r="B32" s="48"/>
      <c r="C32" s="48"/>
      <c r="D32" s="48" t="s">
        <v>28</v>
      </c>
      <c r="E32" s="48">
        <v>687</v>
      </c>
      <c r="F32" s="49">
        <v>2061</v>
      </c>
      <c r="G32" s="50">
        <v>2E-3</v>
      </c>
      <c r="H32" s="51">
        <v>4.0000000000000002E-4</v>
      </c>
    </row>
    <row r="33" spans="1:8" x14ac:dyDescent="0.25">
      <c r="A33" s="47"/>
      <c r="B33" s="48"/>
      <c r="C33" s="48"/>
      <c r="D33" s="48" t="s">
        <v>18</v>
      </c>
      <c r="E33" s="49">
        <v>3690</v>
      </c>
      <c r="F33" s="49">
        <v>11077</v>
      </c>
      <c r="G33" s="50">
        <v>1.09E-2</v>
      </c>
      <c r="H33" s="51">
        <v>2.3E-3</v>
      </c>
    </row>
    <row r="34" spans="1:8" x14ac:dyDescent="0.25">
      <c r="A34" s="47"/>
      <c r="B34" s="48" t="s">
        <v>19</v>
      </c>
      <c r="C34" s="48"/>
      <c r="D34" s="48"/>
      <c r="E34" s="49">
        <v>334761</v>
      </c>
      <c r="F34" s="49">
        <v>1012506</v>
      </c>
      <c r="G34" s="52">
        <v>1</v>
      </c>
      <c r="H34" s="51">
        <v>0.21</v>
      </c>
    </row>
    <row r="35" spans="1:8" x14ac:dyDescent="0.25">
      <c r="A35" s="47"/>
      <c r="B35" s="48" t="s">
        <v>20</v>
      </c>
      <c r="C35" s="48" t="s">
        <v>21</v>
      </c>
      <c r="D35" s="48" t="s">
        <v>17</v>
      </c>
      <c r="E35" s="49">
        <v>1277936</v>
      </c>
      <c r="F35" s="49">
        <v>3809830</v>
      </c>
      <c r="G35" s="48"/>
      <c r="H35" s="51">
        <v>0.79</v>
      </c>
    </row>
    <row r="36" spans="1:8" ht="13.8" thickBot="1" x14ac:dyDescent="0.3">
      <c r="A36" s="53"/>
      <c r="B36" s="54" t="s">
        <v>22</v>
      </c>
      <c r="C36" s="54"/>
      <c r="D36" s="54"/>
      <c r="E36" s="55">
        <v>1612697</v>
      </c>
      <c r="F36" s="55">
        <v>4822336</v>
      </c>
      <c r="G36" s="54"/>
      <c r="H36" s="56">
        <v>1</v>
      </c>
    </row>
    <row r="38" spans="1:8" x14ac:dyDescent="0.25">
      <c r="A38" s="57" t="s">
        <v>33</v>
      </c>
    </row>
  </sheetData>
  <mergeCells count="1">
    <mergeCell ref="E5:E7"/>
  </mergeCells>
  <hyperlinks>
    <hyperlink ref="J1" location="'Table of Contents'!A1" display="Return to Table of Contents" xr:uid="{78EDC703-6AD6-4DF7-BC89-ECBA0D0EA2D7}"/>
  </hyperlinks>
  <pageMargins left="0.75" right="0.75" top="1" bottom="1" header="0.5" footer="0.5"/>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58</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147770</v>
      </c>
      <c r="F8" s="49">
        <v>450003</v>
      </c>
      <c r="G8" s="50">
        <v>0.39400000000000002</v>
      </c>
      <c r="H8" s="51">
        <v>9.4100000000000003E-2</v>
      </c>
    </row>
    <row r="9" spans="1:10" x14ac:dyDescent="0.25">
      <c r="A9" s="47"/>
      <c r="B9" s="48"/>
      <c r="C9" s="48"/>
      <c r="D9" s="48" t="s">
        <v>23</v>
      </c>
      <c r="E9" s="49">
        <v>11409</v>
      </c>
      <c r="F9" s="49">
        <v>37163</v>
      </c>
      <c r="G9" s="50">
        <v>3.2599999999999997E-2</v>
      </c>
      <c r="H9" s="51">
        <v>7.7999999999999996E-3</v>
      </c>
    </row>
    <row r="10" spans="1:10" x14ac:dyDescent="0.25">
      <c r="A10" s="47"/>
      <c r="B10" s="48"/>
      <c r="C10" s="48"/>
      <c r="D10" s="48" t="s">
        <v>29</v>
      </c>
      <c r="E10" s="48">
        <v>299</v>
      </c>
      <c r="F10" s="48">
        <v>919</v>
      </c>
      <c r="G10" s="50">
        <v>8.0000000000000004E-4</v>
      </c>
      <c r="H10" s="51">
        <v>2.0000000000000001E-4</v>
      </c>
    </row>
    <row r="11" spans="1:10" x14ac:dyDescent="0.25">
      <c r="A11" s="47"/>
      <c r="B11" s="48"/>
      <c r="C11" s="48"/>
      <c r="D11" s="48" t="s">
        <v>24</v>
      </c>
      <c r="E11" s="49">
        <v>4688</v>
      </c>
      <c r="F11" s="49">
        <v>13314</v>
      </c>
      <c r="G11" s="50">
        <v>1.17E-2</v>
      </c>
      <c r="H11" s="51">
        <v>2.8E-3</v>
      </c>
    </row>
    <row r="12" spans="1:10" x14ac:dyDescent="0.25">
      <c r="A12" s="47"/>
      <c r="B12" s="48"/>
      <c r="C12" s="48"/>
      <c r="D12" s="48" t="s">
        <v>28</v>
      </c>
      <c r="E12" s="49">
        <v>16792</v>
      </c>
      <c r="F12" s="49">
        <v>52594</v>
      </c>
      <c r="G12" s="50">
        <v>4.6100000000000002E-2</v>
      </c>
      <c r="H12" s="51">
        <v>1.0999999999999999E-2</v>
      </c>
    </row>
    <row r="13" spans="1:10" x14ac:dyDescent="0.25">
      <c r="A13" s="47"/>
      <c r="B13" s="48"/>
      <c r="C13" s="48"/>
      <c r="D13" s="48" t="s">
        <v>36</v>
      </c>
      <c r="E13" s="48">
        <v>414</v>
      </c>
      <c r="F13" s="49">
        <v>1311</v>
      </c>
      <c r="G13" s="50">
        <v>1.1000000000000001E-3</v>
      </c>
      <c r="H13" s="51">
        <v>2.9999999999999997E-4</v>
      </c>
    </row>
    <row r="14" spans="1:10" x14ac:dyDescent="0.25">
      <c r="A14" s="47"/>
      <c r="B14" s="48"/>
      <c r="C14" s="48" t="s">
        <v>16</v>
      </c>
      <c r="D14" s="48" t="s">
        <v>17</v>
      </c>
      <c r="E14" s="49">
        <v>54990</v>
      </c>
      <c r="F14" s="49">
        <v>164542</v>
      </c>
      <c r="G14" s="50">
        <v>0.14399999999999999</v>
      </c>
      <c r="H14" s="51">
        <v>3.44E-2</v>
      </c>
    </row>
    <row r="15" spans="1:10" x14ac:dyDescent="0.25">
      <c r="A15" s="47"/>
      <c r="B15" s="48"/>
      <c r="C15" s="48"/>
      <c r="D15" s="48" t="s">
        <v>27</v>
      </c>
      <c r="E15" s="49">
        <v>8466</v>
      </c>
      <c r="F15" s="49">
        <v>25396</v>
      </c>
      <c r="G15" s="50">
        <v>2.23E-2</v>
      </c>
      <c r="H15" s="51">
        <v>5.3E-3</v>
      </c>
    </row>
    <row r="16" spans="1:10" x14ac:dyDescent="0.25">
      <c r="A16" s="47"/>
      <c r="B16" s="48"/>
      <c r="C16" s="48"/>
      <c r="D16" s="48" t="s">
        <v>29</v>
      </c>
      <c r="E16" s="49">
        <v>1649</v>
      </c>
      <c r="F16" s="49">
        <v>5075</v>
      </c>
      <c r="G16" s="50">
        <v>4.4000000000000003E-3</v>
      </c>
      <c r="H16" s="51">
        <v>1.1000000000000001E-3</v>
      </c>
    </row>
    <row r="17" spans="1:8" x14ac:dyDescent="0.25">
      <c r="A17" s="47"/>
      <c r="B17" s="48"/>
      <c r="C17" s="48"/>
      <c r="D17" s="48" t="s">
        <v>24</v>
      </c>
      <c r="E17" s="48">
        <v>185</v>
      </c>
      <c r="F17" s="48">
        <v>590</v>
      </c>
      <c r="G17" s="50">
        <v>5.0000000000000001E-4</v>
      </c>
      <c r="H17" s="51">
        <v>1E-4</v>
      </c>
    </row>
    <row r="18" spans="1:8" x14ac:dyDescent="0.25">
      <c r="A18" s="47"/>
      <c r="B18" s="48"/>
      <c r="C18" s="48"/>
      <c r="D18" s="48" t="s">
        <v>28</v>
      </c>
      <c r="E18" s="48">
        <v>782</v>
      </c>
      <c r="F18" s="49">
        <v>2362</v>
      </c>
      <c r="G18" s="50">
        <v>2.0999999999999999E-3</v>
      </c>
      <c r="H18" s="51">
        <v>5.0000000000000001E-4</v>
      </c>
    </row>
    <row r="19" spans="1:8" x14ac:dyDescent="0.25">
      <c r="A19" s="47"/>
      <c r="B19" s="48"/>
      <c r="C19" s="48"/>
      <c r="D19" s="48" t="s">
        <v>18</v>
      </c>
      <c r="E19" s="49">
        <v>107798</v>
      </c>
      <c r="F19" s="49">
        <v>327010</v>
      </c>
      <c r="G19" s="50">
        <v>0.28699999999999998</v>
      </c>
      <c r="H19" s="51">
        <v>6.8400000000000002E-2</v>
      </c>
    </row>
    <row r="20" spans="1:8" x14ac:dyDescent="0.25">
      <c r="A20" s="47"/>
      <c r="B20" s="48"/>
      <c r="C20" s="48" t="s">
        <v>31</v>
      </c>
      <c r="D20" s="48" t="s">
        <v>17</v>
      </c>
      <c r="E20" s="49">
        <v>1245</v>
      </c>
      <c r="F20" s="49">
        <v>3254</v>
      </c>
      <c r="G20" s="50">
        <v>2.8999999999999998E-3</v>
      </c>
      <c r="H20" s="51">
        <v>6.9999999999999999E-4</v>
      </c>
    </row>
    <row r="21" spans="1:8" x14ac:dyDescent="0.25">
      <c r="A21" s="47"/>
      <c r="B21" s="48"/>
      <c r="C21" s="48"/>
      <c r="D21" s="48" t="s">
        <v>27</v>
      </c>
      <c r="E21" s="48">
        <v>307</v>
      </c>
      <c r="F21" s="48">
        <v>905</v>
      </c>
      <c r="G21" s="50">
        <v>8.0000000000000004E-4</v>
      </c>
      <c r="H21" s="51">
        <v>2.0000000000000001E-4</v>
      </c>
    </row>
    <row r="22" spans="1:8" x14ac:dyDescent="0.25">
      <c r="A22" s="47"/>
      <c r="B22" s="48"/>
      <c r="C22" s="48"/>
      <c r="D22" s="48" t="s">
        <v>28</v>
      </c>
      <c r="E22" s="48">
        <v>77</v>
      </c>
      <c r="F22" s="48">
        <v>219</v>
      </c>
      <c r="G22" s="50">
        <v>2.0000000000000001E-4</v>
      </c>
      <c r="H22" s="51">
        <v>0</v>
      </c>
    </row>
    <row r="23" spans="1:8" x14ac:dyDescent="0.25">
      <c r="A23" s="47"/>
      <c r="B23" s="48"/>
      <c r="C23" s="48"/>
      <c r="D23" s="48" t="s">
        <v>18</v>
      </c>
      <c r="E23" s="49">
        <v>2353</v>
      </c>
      <c r="F23" s="49">
        <v>6816</v>
      </c>
      <c r="G23" s="50">
        <v>6.0000000000000001E-3</v>
      </c>
      <c r="H23" s="51">
        <v>1.4E-3</v>
      </c>
    </row>
    <row r="24" spans="1:8" x14ac:dyDescent="0.25">
      <c r="A24" s="47"/>
      <c r="B24" s="48"/>
      <c r="C24" s="48" t="s">
        <v>25</v>
      </c>
      <c r="D24" s="48" t="s">
        <v>17</v>
      </c>
      <c r="E24" s="49">
        <v>3581</v>
      </c>
      <c r="F24" s="49">
        <v>10799</v>
      </c>
      <c r="G24" s="50">
        <v>9.4999999999999998E-3</v>
      </c>
      <c r="H24" s="51">
        <v>2.3E-3</v>
      </c>
    </row>
    <row r="25" spans="1:8" x14ac:dyDescent="0.25">
      <c r="A25" s="47"/>
      <c r="B25" s="48"/>
      <c r="C25" s="48"/>
      <c r="D25" s="48" t="s">
        <v>27</v>
      </c>
      <c r="E25" s="49">
        <v>2790</v>
      </c>
      <c r="F25" s="49">
        <v>8299</v>
      </c>
      <c r="G25" s="50">
        <v>7.3000000000000001E-3</v>
      </c>
      <c r="H25" s="51">
        <v>1.6999999999999999E-3</v>
      </c>
    </row>
    <row r="26" spans="1:8" x14ac:dyDescent="0.25">
      <c r="A26" s="47"/>
      <c r="B26" s="48"/>
      <c r="C26" s="48"/>
      <c r="D26" s="48" t="s">
        <v>29</v>
      </c>
      <c r="E26" s="48">
        <v>60</v>
      </c>
      <c r="F26" s="48">
        <v>180</v>
      </c>
      <c r="G26" s="50">
        <v>2.0000000000000001E-4</v>
      </c>
      <c r="H26" s="51">
        <v>0</v>
      </c>
    </row>
    <row r="27" spans="1:8" x14ac:dyDescent="0.25">
      <c r="A27" s="47"/>
      <c r="B27" s="48"/>
      <c r="C27" s="48"/>
      <c r="D27" s="48" t="s">
        <v>28</v>
      </c>
      <c r="E27" s="49">
        <v>2749</v>
      </c>
      <c r="F27" s="49">
        <v>8241</v>
      </c>
      <c r="G27" s="50">
        <v>7.1999999999999998E-3</v>
      </c>
      <c r="H27" s="51">
        <v>1.6999999999999999E-3</v>
      </c>
    </row>
    <row r="28" spans="1:8" x14ac:dyDescent="0.25">
      <c r="A28" s="47"/>
      <c r="B28" s="48"/>
      <c r="C28" s="48" t="s">
        <v>26</v>
      </c>
      <c r="D28" s="48" t="s">
        <v>17</v>
      </c>
      <c r="E28" s="49">
        <v>3805</v>
      </c>
      <c r="F28" s="49">
        <v>11603</v>
      </c>
      <c r="G28" s="50">
        <v>1.0200000000000001E-2</v>
      </c>
      <c r="H28" s="51">
        <v>2.3999999999999998E-3</v>
      </c>
    </row>
    <row r="29" spans="1:8" x14ac:dyDescent="0.25">
      <c r="A29" s="47"/>
      <c r="B29" s="48"/>
      <c r="C29" s="48"/>
      <c r="D29" s="48" t="s">
        <v>27</v>
      </c>
      <c r="E29" s="48">
        <v>70</v>
      </c>
      <c r="F29" s="48">
        <v>218</v>
      </c>
      <c r="G29" s="50">
        <v>2.0000000000000001E-4</v>
      </c>
      <c r="H29" s="51">
        <v>0</v>
      </c>
    </row>
    <row r="30" spans="1:8" x14ac:dyDescent="0.25">
      <c r="A30" s="47"/>
      <c r="B30" s="48"/>
      <c r="C30" s="48"/>
      <c r="D30" s="48" t="s">
        <v>29</v>
      </c>
      <c r="E30" s="48">
        <v>40</v>
      </c>
      <c r="F30" s="48">
        <v>120</v>
      </c>
      <c r="G30" s="50">
        <v>1E-4</v>
      </c>
      <c r="H30" s="51">
        <v>0</v>
      </c>
    </row>
    <row r="31" spans="1:8" x14ac:dyDescent="0.25">
      <c r="A31" s="47"/>
      <c r="B31" s="48"/>
      <c r="C31" s="48"/>
      <c r="D31" s="48" t="s">
        <v>28</v>
      </c>
      <c r="E31" s="48">
        <v>253</v>
      </c>
      <c r="F31" s="48">
        <v>759</v>
      </c>
      <c r="G31" s="50">
        <v>6.9999999999999999E-4</v>
      </c>
      <c r="H31" s="51">
        <v>2.0000000000000001E-4</v>
      </c>
    </row>
    <row r="32" spans="1:8" x14ac:dyDescent="0.25">
      <c r="A32" s="47"/>
      <c r="B32" s="48"/>
      <c r="C32" s="48"/>
      <c r="D32" s="48" t="s">
        <v>18</v>
      </c>
      <c r="E32" s="49">
        <v>3093</v>
      </c>
      <c r="F32" s="49">
        <v>9298</v>
      </c>
      <c r="G32" s="50">
        <v>8.0999999999999996E-3</v>
      </c>
      <c r="H32" s="51">
        <v>1.9E-3</v>
      </c>
    </row>
    <row r="33" spans="1:8" x14ac:dyDescent="0.25">
      <c r="A33" s="47"/>
      <c r="B33" s="48" t="s">
        <v>19</v>
      </c>
      <c r="C33" s="48"/>
      <c r="D33" s="48"/>
      <c r="E33" s="49">
        <v>375665</v>
      </c>
      <c r="F33" s="49">
        <v>1140990</v>
      </c>
      <c r="G33" s="52">
        <v>1</v>
      </c>
      <c r="H33" s="51">
        <v>0.23899999999999999</v>
      </c>
    </row>
    <row r="34" spans="1:8" x14ac:dyDescent="0.25">
      <c r="A34" s="47"/>
      <c r="B34" s="48" t="s">
        <v>20</v>
      </c>
      <c r="C34" s="48" t="s">
        <v>21</v>
      </c>
      <c r="D34" s="48" t="s">
        <v>17</v>
      </c>
      <c r="E34" s="49">
        <v>1219669</v>
      </c>
      <c r="F34" s="49">
        <v>3639585</v>
      </c>
      <c r="G34" s="48"/>
      <c r="H34" s="51">
        <v>0.76100000000000001</v>
      </c>
    </row>
    <row r="35" spans="1:8" ht="13.8" thickBot="1" x14ac:dyDescent="0.3">
      <c r="A35" s="53"/>
      <c r="B35" s="54" t="s">
        <v>22</v>
      </c>
      <c r="C35" s="54"/>
      <c r="D35" s="54"/>
      <c r="E35" s="55">
        <v>1595334</v>
      </c>
      <c r="F35" s="55">
        <v>4780575</v>
      </c>
      <c r="G35" s="54"/>
      <c r="H35" s="56">
        <v>1</v>
      </c>
    </row>
    <row r="37" spans="1:8" x14ac:dyDescent="0.25">
      <c r="A37" s="57" t="s">
        <v>33</v>
      </c>
    </row>
  </sheetData>
  <mergeCells count="1">
    <mergeCell ref="E5:E7"/>
  </mergeCells>
  <hyperlinks>
    <hyperlink ref="J1" location="'Table of Contents'!A1" display="Return to Table of Contents" xr:uid="{5B04B139-3F67-4CBD-B7CC-E9784E1F0A67}"/>
  </hyperlinks>
  <pageMargins left="0.75" right="0.75" top="1" bottom="1" header="0.5" footer="0.5"/>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J38"/>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69</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52930</v>
      </c>
      <c r="F8" s="49">
        <v>162011</v>
      </c>
      <c r="G8" s="50">
        <v>0.26</v>
      </c>
      <c r="H8" s="51">
        <v>8.72E-2</v>
      </c>
    </row>
    <row r="9" spans="1:10" x14ac:dyDescent="0.25">
      <c r="A9" s="47"/>
      <c r="B9" s="48"/>
      <c r="C9" s="48"/>
      <c r="D9" s="48" t="s">
        <v>30</v>
      </c>
      <c r="E9" s="48">
        <v>105</v>
      </c>
      <c r="F9" s="48">
        <v>294</v>
      </c>
      <c r="G9" s="50">
        <v>5.0000000000000001E-4</v>
      </c>
      <c r="H9" s="51">
        <v>2.0000000000000001E-4</v>
      </c>
    </row>
    <row r="10" spans="1:10" x14ac:dyDescent="0.25">
      <c r="A10" s="47"/>
      <c r="B10" s="48"/>
      <c r="C10" s="48"/>
      <c r="D10" s="48" t="s">
        <v>23</v>
      </c>
      <c r="E10" s="49">
        <v>9754</v>
      </c>
      <c r="F10" s="49">
        <v>31452</v>
      </c>
      <c r="G10" s="50">
        <v>5.04E-2</v>
      </c>
      <c r="H10" s="51">
        <v>1.6899999999999998E-2</v>
      </c>
    </row>
    <row r="11" spans="1:10" x14ac:dyDescent="0.25">
      <c r="A11" s="47"/>
      <c r="B11" s="48"/>
      <c r="C11" s="48"/>
      <c r="D11" s="48" t="s">
        <v>29</v>
      </c>
      <c r="E11" s="48">
        <v>110</v>
      </c>
      <c r="F11" s="48">
        <v>344</v>
      </c>
      <c r="G11" s="50">
        <v>5.9999999999999995E-4</v>
      </c>
      <c r="H11" s="51">
        <v>2.0000000000000001E-4</v>
      </c>
    </row>
    <row r="12" spans="1:10" x14ac:dyDescent="0.25">
      <c r="A12" s="47"/>
      <c r="B12" s="48"/>
      <c r="C12" s="48"/>
      <c r="D12" s="48" t="s">
        <v>24</v>
      </c>
      <c r="E12" s="49">
        <v>5294</v>
      </c>
      <c r="F12" s="49">
        <v>13618</v>
      </c>
      <c r="G12" s="50">
        <v>2.18E-2</v>
      </c>
      <c r="H12" s="51">
        <v>7.3000000000000001E-3</v>
      </c>
    </row>
    <row r="13" spans="1:10" x14ac:dyDescent="0.25">
      <c r="A13" s="47"/>
      <c r="B13" s="48"/>
      <c r="C13" s="48"/>
      <c r="D13" s="48" t="s">
        <v>28</v>
      </c>
      <c r="E13" s="49">
        <v>1572</v>
      </c>
      <c r="F13" s="49">
        <v>4717</v>
      </c>
      <c r="G13" s="50">
        <v>7.6E-3</v>
      </c>
      <c r="H13" s="51">
        <v>2.5000000000000001E-3</v>
      </c>
    </row>
    <row r="14" spans="1:10" x14ac:dyDescent="0.25">
      <c r="A14" s="47"/>
      <c r="B14" s="48"/>
      <c r="C14" s="48"/>
      <c r="D14" s="48" t="s">
        <v>36</v>
      </c>
      <c r="E14" s="48">
        <v>216</v>
      </c>
      <c r="F14" s="48">
        <v>498</v>
      </c>
      <c r="G14" s="50">
        <v>8.0000000000000004E-4</v>
      </c>
      <c r="H14" s="51">
        <v>2.9999999999999997E-4</v>
      </c>
    </row>
    <row r="15" spans="1:10" x14ac:dyDescent="0.25">
      <c r="A15" s="47"/>
      <c r="B15" s="48"/>
      <c r="C15" s="48" t="s">
        <v>16</v>
      </c>
      <c r="D15" s="48" t="s">
        <v>17</v>
      </c>
      <c r="E15" s="49">
        <v>45599</v>
      </c>
      <c r="F15" s="49">
        <v>136337</v>
      </c>
      <c r="G15" s="50">
        <v>0.219</v>
      </c>
      <c r="H15" s="51">
        <v>7.3400000000000007E-2</v>
      </c>
    </row>
    <row r="16" spans="1:10" x14ac:dyDescent="0.25">
      <c r="A16" s="47"/>
      <c r="B16" s="48"/>
      <c r="C16" s="48"/>
      <c r="D16" s="48" t="s">
        <v>27</v>
      </c>
      <c r="E16" s="49">
        <v>3540</v>
      </c>
      <c r="F16" s="49">
        <v>11027</v>
      </c>
      <c r="G16" s="50">
        <v>1.77E-2</v>
      </c>
      <c r="H16" s="51">
        <v>5.8999999999999999E-3</v>
      </c>
    </row>
    <row r="17" spans="1:8" x14ac:dyDescent="0.25">
      <c r="A17" s="47"/>
      <c r="B17" s="48"/>
      <c r="C17" s="48"/>
      <c r="D17" s="48" t="s">
        <v>23</v>
      </c>
      <c r="E17" s="48">
        <v>9</v>
      </c>
      <c r="F17" s="48">
        <v>27</v>
      </c>
      <c r="G17" s="50">
        <v>0</v>
      </c>
      <c r="H17" s="51">
        <v>0</v>
      </c>
    </row>
    <row r="18" spans="1:8" x14ac:dyDescent="0.25">
      <c r="A18" s="47"/>
      <c r="B18" s="48"/>
      <c r="C18" s="48"/>
      <c r="D18" s="48" t="s">
        <v>29</v>
      </c>
      <c r="E18" s="49">
        <v>1556</v>
      </c>
      <c r="F18" s="49">
        <v>4825</v>
      </c>
      <c r="G18" s="50">
        <v>7.7000000000000002E-3</v>
      </c>
      <c r="H18" s="51">
        <v>2.5999999999999999E-3</v>
      </c>
    </row>
    <row r="19" spans="1:8" x14ac:dyDescent="0.25">
      <c r="A19" s="47"/>
      <c r="B19" s="48"/>
      <c r="C19" s="48"/>
      <c r="D19" s="48" t="s">
        <v>24</v>
      </c>
      <c r="E19" s="48">
        <v>88</v>
      </c>
      <c r="F19" s="48">
        <v>264</v>
      </c>
      <c r="G19" s="50">
        <v>4.0000000000000002E-4</v>
      </c>
      <c r="H19" s="51">
        <v>1E-4</v>
      </c>
    </row>
    <row r="20" spans="1:8" x14ac:dyDescent="0.25">
      <c r="A20" s="47"/>
      <c r="B20" s="48"/>
      <c r="C20" s="48"/>
      <c r="D20" s="48" t="s">
        <v>28</v>
      </c>
      <c r="E20" s="48">
        <v>161</v>
      </c>
      <c r="F20" s="48">
        <v>483</v>
      </c>
      <c r="G20" s="50">
        <v>8.0000000000000004E-4</v>
      </c>
      <c r="H20" s="51">
        <v>2.9999999999999997E-4</v>
      </c>
    </row>
    <row r="21" spans="1:8" x14ac:dyDescent="0.25">
      <c r="A21" s="47"/>
      <c r="B21" s="48"/>
      <c r="C21" s="48"/>
      <c r="D21" s="48" t="s">
        <v>18</v>
      </c>
      <c r="E21" s="49">
        <v>76891</v>
      </c>
      <c r="F21" s="49">
        <v>233534</v>
      </c>
      <c r="G21" s="50">
        <v>0.374</v>
      </c>
      <c r="H21" s="51">
        <v>0.126</v>
      </c>
    </row>
    <row r="22" spans="1:8" x14ac:dyDescent="0.25">
      <c r="A22" s="47"/>
      <c r="B22" s="48"/>
      <c r="C22" s="48" t="s">
        <v>31</v>
      </c>
      <c r="D22" s="48" t="s">
        <v>17</v>
      </c>
      <c r="E22" s="48">
        <v>588</v>
      </c>
      <c r="F22" s="49">
        <v>1543</v>
      </c>
      <c r="G22" s="50">
        <v>2.5000000000000001E-3</v>
      </c>
      <c r="H22" s="51">
        <v>8.0000000000000004E-4</v>
      </c>
    </row>
    <row r="23" spans="1:8" x14ac:dyDescent="0.25">
      <c r="A23" s="47"/>
      <c r="B23" s="48"/>
      <c r="C23" s="48"/>
      <c r="D23" s="48" t="s">
        <v>27</v>
      </c>
      <c r="E23" s="48">
        <v>156</v>
      </c>
      <c r="F23" s="48">
        <v>450</v>
      </c>
      <c r="G23" s="50">
        <v>6.9999999999999999E-4</v>
      </c>
      <c r="H23" s="51">
        <v>2.0000000000000001E-4</v>
      </c>
    </row>
    <row r="24" spans="1:8" x14ac:dyDescent="0.25">
      <c r="A24" s="47"/>
      <c r="B24" s="48"/>
      <c r="C24" s="48"/>
      <c r="D24" s="48" t="s">
        <v>18</v>
      </c>
      <c r="E24" s="48">
        <v>964</v>
      </c>
      <c r="F24" s="49">
        <v>2922</v>
      </c>
      <c r="G24" s="50">
        <v>4.7000000000000002E-3</v>
      </c>
      <c r="H24" s="51">
        <v>1.6000000000000001E-3</v>
      </c>
    </row>
    <row r="25" spans="1:8" x14ac:dyDescent="0.25">
      <c r="A25" s="47"/>
      <c r="B25" s="48"/>
      <c r="C25" s="48" t="s">
        <v>25</v>
      </c>
      <c r="D25" s="48" t="s">
        <v>17</v>
      </c>
      <c r="E25" s="49">
        <v>1061</v>
      </c>
      <c r="F25" s="49">
        <v>3027</v>
      </c>
      <c r="G25" s="50">
        <v>4.8999999999999998E-3</v>
      </c>
      <c r="H25" s="51">
        <v>1.6000000000000001E-3</v>
      </c>
    </row>
    <row r="26" spans="1:8" x14ac:dyDescent="0.25">
      <c r="A26" s="47"/>
      <c r="B26" s="48"/>
      <c r="C26" s="48"/>
      <c r="D26" s="48" t="s">
        <v>27</v>
      </c>
      <c r="E26" s="48">
        <v>887</v>
      </c>
      <c r="F26" s="49">
        <v>2694</v>
      </c>
      <c r="G26" s="50">
        <v>4.3E-3</v>
      </c>
      <c r="H26" s="51">
        <v>1.5E-3</v>
      </c>
    </row>
    <row r="27" spans="1:8" x14ac:dyDescent="0.25">
      <c r="A27" s="47"/>
      <c r="B27" s="48"/>
      <c r="C27" s="48"/>
      <c r="D27" s="48" t="s">
        <v>23</v>
      </c>
      <c r="E27" s="48">
        <v>319</v>
      </c>
      <c r="F27" s="49">
        <v>1011</v>
      </c>
      <c r="G27" s="50">
        <v>1.6000000000000001E-3</v>
      </c>
      <c r="H27" s="51">
        <v>5.0000000000000001E-4</v>
      </c>
    </row>
    <row r="28" spans="1:8" x14ac:dyDescent="0.25">
      <c r="A28" s="47"/>
      <c r="B28" s="48"/>
      <c r="C28" s="48"/>
      <c r="D28" s="48" t="s">
        <v>29</v>
      </c>
      <c r="E28" s="48">
        <v>5</v>
      </c>
      <c r="F28" s="48">
        <v>20</v>
      </c>
      <c r="G28" s="50">
        <v>0</v>
      </c>
      <c r="H28" s="51">
        <v>0</v>
      </c>
    </row>
    <row r="29" spans="1:8" x14ac:dyDescent="0.25">
      <c r="A29" s="47"/>
      <c r="B29" s="48"/>
      <c r="C29" s="48"/>
      <c r="D29" s="48" t="s">
        <v>28</v>
      </c>
      <c r="E29" s="48">
        <v>570</v>
      </c>
      <c r="F29" s="49">
        <v>1721</v>
      </c>
      <c r="G29" s="50">
        <v>2.8E-3</v>
      </c>
      <c r="H29" s="51">
        <v>8.9999999999999998E-4</v>
      </c>
    </row>
    <row r="30" spans="1:8" x14ac:dyDescent="0.25">
      <c r="A30" s="47"/>
      <c r="B30" s="48"/>
      <c r="C30" s="48" t="s">
        <v>26</v>
      </c>
      <c r="D30" s="48" t="s">
        <v>17</v>
      </c>
      <c r="E30" s="49">
        <v>2685</v>
      </c>
      <c r="F30" s="49">
        <v>8168</v>
      </c>
      <c r="G30" s="50">
        <v>1.3100000000000001E-2</v>
      </c>
      <c r="H30" s="51">
        <v>4.4000000000000003E-3</v>
      </c>
    </row>
    <row r="31" spans="1:8" x14ac:dyDescent="0.25">
      <c r="A31" s="47"/>
      <c r="B31" s="48"/>
      <c r="C31" s="48"/>
      <c r="D31" s="48" t="s">
        <v>27</v>
      </c>
      <c r="E31" s="48">
        <v>83</v>
      </c>
      <c r="F31" s="48">
        <v>294</v>
      </c>
      <c r="G31" s="50">
        <v>5.0000000000000001E-4</v>
      </c>
      <c r="H31" s="51">
        <v>2.0000000000000001E-4</v>
      </c>
    </row>
    <row r="32" spans="1:8" x14ac:dyDescent="0.25">
      <c r="A32" s="47"/>
      <c r="B32" s="48"/>
      <c r="C32" s="48"/>
      <c r="D32" s="48" t="s">
        <v>28</v>
      </c>
      <c r="E32" s="48">
        <v>3</v>
      </c>
      <c r="F32" s="48">
        <v>9</v>
      </c>
      <c r="G32" s="50">
        <v>0</v>
      </c>
      <c r="H32" s="51">
        <v>0</v>
      </c>
    </row>
    <row r="33" spans="1:8" x14ac:dyDescent="0.25">
      <c r="A33" s="47"/>
      <c r="B33" s="48"/>
      <c r="C33" s="48"/>
      <c r="D33" s="48" t="s">
        <v>18</v>
      </c>
      <c r="E33" s="48">
        <v>906</v>
      </c>
      <c r="F33" s="49">
        <v>2677</v>
      </c>
      <c r="G33" s="50">
        <v>4.3E-3</v>
      </c>
      <c r="H33" s="51">
        <v>1.4E-3</v>
      </c>
    </row>
    <row r="34" spans="1:8" x14ac:dyDescent="0.25">
      <c r="A34" s="47"/>
      <c r="B34" s="48" t="s">
        <v>19</v>
      </c>
      <c r="C34" s="48"/>
      <c r="D34" s="48"/>
      <c r="E34" s="49">
        <v>206052</v>
      </c>
      <c r="F34" s="49">
        <v>623967</v>
      </c>
      <c r="G34" s="52">
        <v>1</v>
      </c>
      <c r="H34" s="51">
        <v>0.33600000000000002</v>
      </c>
    </row>
    <row r="35" spans="1:8" x14ac:dyDescent="0.25">
      <c r="A35" s="47"/>
      <c r="B35" s="48" t="s">
        <v>20</v>
      </c>
      <c r="C35" s="48" t="s">
        <v>21</v>
      </c>
      <c r="D35" s="48" t="s">
        <v>17</v>
      </c>
      <c r="E35" s="49">
        <v>413254</v>
      </c>
      <c r="F35" s="49">
        <v>1233300</v>
      </c>
      <c r="G35" s="48"/>
      <c r="H35" s="51">
        <v>0.66400000000000003</v>
      </c>
    </row>
    <row r="36" spans="1:8" ht="13.8" thickBot="1" x14ac:dyDescent="0.3">
      <c r="A36" s="53"/>
      <c r="B36" s="54" t="s">
        <v>22</v>
      </c>
      <c r="C36" s="54"/>
      <c r="D36" s="54"/>
      <c r="E36" s="55">
        <v>619306</v>
      </c>
      <c r="F36" s="55">
        <v>1857267</v>
      </c>
      <c r="G36" s="54"/>
      <c r="H36" s="56">
        <v>1</v>
      </c>
    </row>
    <row r="38" spans="1:8" x14ac:dyDescent="0.25">
      <c r="A38" s="57" t="s">
        <v>33</v>
      </c>
    </row>
  </sheetData>
  <mergeCells count="1">
    <mergeCell ref="E5:E7"/>
  </mergeCells>
  <hyperlinks>
    <hyperlink ref="J1" location="'Table of Contents'!A1" display="Return to Table of Contents" xr:uid="{4EE72C16-292E-4EFE-99BF-4E5C8E3A8DC5}"/>
  </hyperlinks>
  <pageMargins left="0.75" right="0.75" top="1" bottom="1" header="0.5" footer="0.5"/>
  <legacy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39"/>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44</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154448</v>
      </c>
      <c r="F8" s="49">
        <v>466214</v>
      </c>
      <c r="G8" s="50">
        <v>0.434</v>
      </c>
      <c r="H8" s="51">
        <v>9.5699999999999993E-2</v>
      </c>
    </row>
    <row r="9" spans="1:10" x14ac:dyDescent="0.25">
      <c r="A9" s="47"/>
      <c r="B9" s="48"/>
      <c r="C9" s="48"/>
      <c r="D9" s="48" t="s">
        <v>30</v>
      </c>
      <c r="E9" s="48">
        <v>8</v>
      </c>
      <c r="F9" s="48">
        <v>24</v>
      </c>
      <c r="G9" s="50">
        <v>0</v>
      </c>
      <c r="H9" s="51">
        <v>0</v>
      </c>
    </row>
    <row r="10" spans="1:10" x14ac:dyDescent="0.25">
      <c r="A10" s="47"/>
      <c r="B10" s="48"/>
      <c r="C10" s="48"/>
      <c r="D10" s="48" t="s">
        <v>23</v>
      </c>
      <c r="E10" s="49">
        <v>7254</v>
      </c>
      <c r="F10" s="49">
        <v>23433</v>
      </c>
      <c r="G10" s="50">
        <v>2.18E-2</v>
      </c>
      <c r="H10" s="51">
        <v>4.7999999999999996E-3</v>
      </c>
    </row>
    <row r="11" spans="1:10" x14ac:dyDescent="0.25">
      <c r="A11" s="47"/>
      <c r="B11" s="48"/>
      <c r="C11" s="48"/>
      <c r="D11" s="48" t="s">
        <v>29</v>
      </c>
      <c r="E11" s="48">
        <v>112</v>
      </c>
      <c r="F11" s="48">
        <v>341</v>
      </c>
      <c r="G11" s="50">
        <v>2.9999999999999997E-4</v>
      </c>
      <c r="H11" s="51">
        <v>1E-4</v>
      </c>
    </row>
    <row r="12" spans="1:10" x14ac:dyDescent="0.25">
      <c r="A12" s="47"/>
      <c r="B12" s="48"/>
      <c r="C12" s="48"/>
      <c r="D12" s="48" t="s">
        <v>24</v>
      </c>
      <c r="E12" s="49">
        <v>2610</v>
      </c>
      <c r="F12" s="49">
        <v>7028</v>
      </c>
      <c r="G12" s="50">
        <v>6.4999999999999997E-3</v>
      </c>
      <c r="H12" s="51">
        <v>1.4E-3</v>
      </c>
    </row>
    <row r="13" spans="1:10" x14ac:dyDescent="0.25">
      <c r="A13" s="47"/>
      <c r="B13" s="48"/>
      <c r="C13" s="48"/>
      <c r="D13" s="48" t="s">
        <v>28</v>
      </c>
      <c r="E13" s="49">
        <v>17639</v>
      </c>
      <c r="F13" s="49">
        <v>54307</v>
      </c>
      <c r="G13" s="50">
        <v>5.0500000000000003E-2</v>
      </c>
      <c r="H13" s="51">
        <v>1.12E-2</v>
      </c>
    </row>
    <row r="14" spans="1:10" x14ac:dyDescent="0.25">
      <c r="A14" s="47"/>
      <c r="B14" s="48"/>
      <c r="C14" s="48"/>
      <c r="D14" s="48" t="s">
        <v>36</v>
      </c>
      <c r="E14" s="48">
        <v>389</v>
      </c>
      <c r="F14" s="48">
        <v>827</v>
      </c>
      <c r="G14" s="50">
        <v>8.0000000000000004E-4</v>
      </c>
      <c r="H14" s="51">
        <v>2.0000000000000001E-4</v>
      </c>
    </row>
    <row r="15" spans="1:10" x14ac:dyDescent="0.25">
      <c r="A15" s="47"/>
      <c r="B15" s="48"/>
      <c r="C15" s="48" t="s">
        <v>16</v>
      </c>
      <c r="D15" s="48" t="s">
        <v>17</v>
      </c>
      <c r="E15" s="49">
        <v>49472</v>
      </c>
      <c r="F15" s="49">
        <v>149599</v>
      </c>
      <c r="G15" s="50">
        <v>0.13900000000000001</v>
      </c>
      <c r="H15" s="51">
        <v>3.0700000000000002E-2</v>
      </c>
    </row>
    <row r="16" spans="1:10" x14ac:dyDescent="0.25">
      <c r="A16" s="47"/>
      <c r="B16" s="48"/>
      <c r="C16" s="48"/>
      <c r="D16" s="48" t="s">
        <v>27</v>
      </c>
      <c r="E16" s="49">
        <v>4987</v>
      </c>
      <c r="F16" s="49">
        <v>14640</v>
      </c>
      <c r="G16" s="50">
        <v>1.3599999999999999E-2</v>
      </c>
      <c r="H16" s="51">
        <v>3.0000000000000001E-3</v>
      </c>
    </row>
    <row r="17" spans="1:8" x14ac:dyDescent="0.25">
      <c r="A17" s="47"/>
      <c r="B17" s="48"/>
      <c r="C17" s="48"/>
      <c r="D17" s="48" t="s">
        <v>23</v>
      </c>
      <c r="E17" s="48">
        <v>13</v>
      </c>
      <c r="F17" s="48">
        <v>39</v>
      </c>
      <c r="G17" s="50">
        <v>0</v>
      </c>
      <c r="H17" s="51">
        <v>0</v>
      </c>
    </row>
    <row r="18" spans="1:8" x14ac:dyDescent="0.25">
      <c r="A18" s="47"/>
      <c r="B18" s="48"/>
      <c r="C18" s="48"/>
      <c r="D18" s="48" t="s">
        <v>29</v>
      </c>
      <c r="E18" s="49">
        <v>1639</v>
      </c>
      <c r="F18" s="49">
        <v>5104</v>
      </c>
      <c r="G18" s="50">
        <v>4.7999999999999996E-3</v>
      </c>
      <c r="H18" s="51">
        <v>1E-3</v>
      </c>
    </row>
    <row r="19" spans="1:8" x14ac:dyDescent="0.25">
      <c r="A19" s="47"/>
      <c r="B19" s="48"/>
      <c r="C19" s="48"/>
      <c r="D19" s="48" t="s">
        <v>28</v>
      </c>
      <c r="E19" s="49">
        <v>1308</v>
      </c>
      <c r="F19" s="49">
        <v>3921</v>
      </c>
      <c r="G19" s="50">
        <v>3.5999999999999999E-3</v>
      </c>
      <c r="H19" s="51">
        <v>8.0000000000000004E-4</v>
      </c>
    </row>
    <row r="20" spans="1:8" x14ac:dyDescent="0.25">
      <c r="A20" s="47"/>
      <c r="B20" s="48"/>
      <c r="C20" s="48"/>
      <c r="D20" s="48" t="s">
        <v>18</v>
      </c>
      <c r="E20" s="49">
        <v>95887</v>
      </c>
      <c r="F20" s="49">
        <v>288487</v>
      </c>
      <c r="G20" s="50">
        <v>0.26900000000000002</v>
      </c>
      <c r="H20" s="51">
        <v>5.9200000000000003E-2</v>
      </c>
    </row>
    <row r="21" spans="1:8" x14ac:dyDescent="0.25">
      <c r="A21" s="47"/>
      <c r="B21" s="48"/>
      <c r="C21" s="48" t="s">
        <v>31</v>
      </c>
      <c r="D21" s="48" t="s">
        <v>17</v>
      </c>
      <c r="E21" s="49">
        <v>1091</v>
      </c>
      <c r="F21" s="49">
        <v>2637</v>
      </c>
      <c r="G21" s="50">
        <v>2.5000000000000001E-3</v>
      </c>
      <c r="H21" s="51">
        <v>5.0000000000000001E-4</v>
      </c>
    </row>
    <row r="22" spans="1:8" x14ac:dyDescent="0.25">
      <c r="A22" s="47"/>
      <c r="B22" s="48"/>
      <c r="C22" s="48"/>
      <c r="D22" s="48" t="s">
        <v>27</v>
      </c>
      <c r="E22" s="48">
        <v>379</v>
      </c>
      <c r="F22" s="49">
        <v>1095</v>
      </c>
      <c r="G22" s="50">
        <v>1E-3</v>
      </c>
      <c r="H22" s="51">
        <v>2.0000000000000001E-4</v>
      </c>
    </row>
    <row r="23" spans="1:8" x14ac:dyDescent="0.25">
      <c r="A23" s="47"/>
      <c r="B23" s="48"/>
      <c r="C23" s="48"/>
      <c r="D23" s="48" t="s">
        <v>29</v>
      </c>
      <c r="E23" s="48">
        <v>4</v>
      </c>
      <c r="F23" s="48">
        <v>13</v>
      </c>
      <c r="G23" s="50">
        <v>0</v>
      </c>
      <c r="H23" s="51">
        <v>0</v>
      </c>
    </row>
    <row r="24" spans="1:8" x14ac:dyDescent="0.25">
      <c r="A24" s="47"/>
      <c r="B24" s="48"/>
      <c r="C24" s="48"/>
      <c r="D24" s="48" t="s">
        <v>28</v>
      </c>
      <c r="E24" s="48">
        <v>385</v>
      </c>
      <c r="F24" s="48">
        <v>385</v>
      </c>
      <c r="G24" s="50">
        <v>4.0000000000000002E-4</v>
      </c>
      <c r="H24" s="51">
        <v>1E-4</v>
      </c>
    </row>
    <row r="25" spans="1:8" x14ac:dyDescent="0.25">
      <c r="A25" s="47"/>
      <c r="B25" s="48"/>
      <c r="C25" s="48"/>
      <c r="D25" s="48" t="s">
        <v>18</v>
      </c>
      <c r="E25" s="49">
        <v>1842</v>
      </c>
      <c r="F25" s="49">
        <v>5338</v>
      </c>
      <c r="G25" s="50">
        <v>5.0000000000000001E-3</v>
      </c>
      <c r="H25" s="51">
        <v>1.1000000000000001E-3</v>
      </c>
    </row>
    <row r="26" spans="1:8" x14ac:dyDescent="0.25">
      <c r="A26" s="47"/>
      <c r="B26" s="48"/>
      <c r="C26" s="48" t="s">
        <v>25</v>
      </c>
      <c r="D26" s="48" t="s">
        <v>17</v>
      </c>
      <c r="E26" s="49">
        <v>2797</v>
      </c>
      <c r="F26" s="49">
        <v>8163</v>
      </c>
      <c r="G26" s="50">
        <v>7.6E-3</v>
      </c>
      <c r="H26" s="51">
        <v>1.6999999999999999E-3</v>
      </c>
    </row>
    <row r="27" spans="1:8" x14ac:dyDescent="0.25">
      <c r="A27" s="47"/>
      <c r="B27" s="48"/>
      <c r="C27" s="48"/>
      <c r="D27" s="48" t="s">
        <v>27</v>
      </c>
      <c r="E27" s="49">
        <v>2512</v>
      </c>
      <c r="F27" s="49">
        <v>7185</v>
      </c>
      <c r="G27" s="50">
        <v>6.7000000000000002E-3</v>
      </c>
      <c r="H27" s="51">
        <v>1.5E-3</v>
      </c>
    </row>
    <row r="28" spans="1:8" x14ac:dyDescent="0.25">
      <c r="A28" s="47"/>
      <c r="B28" s="48"/>
      <c r="C28" s="48"/>
      <c r="D28" s="48" t="s">
        <v>23</v>
      </c>
      <c r="E28" s="48">
        <v>79</v>
      </c>
      <c r="F28" s="48">
        <v>237</v>
      </c>
      <c r="G28" s="50">
        <v>2.0000000000000001E-4</v>
      </c>
      <c r="H28" s="51">
        <v>0</v>
      </c>
    </row>
    <row r="29" spans="1:8" x14ac:dyDescent="0.25">
      <c r="A29" s="47"/>
      <c r="B29" s="48"/>
      <c r="C29" s="48"/>
      <c r="D29" s="48" t="s">
        <v>29</v>
      </c>
      <c r="E29" s="48">
        <v>91</v>
      </c>
      <c r="F29" s="48">
        <v>273</v>
      </c>
      <c r="G29" s="50">
        <v>2.9999999999999997E-4</v>
      </c>
      <c r="H29" s="51">
        <v>1E-4</v>
      </c>
    </row>
    <row r="30" spans="1:8" x14ac:dyDescent="0.25">
      <c r="A30" s="47"/>
      <c r="B30" s="48"/>
      <c r="C30" s="48"/>
      <c r="D30" s="48" t="s">
        <v>28</v>
      </c>
      <c r="E30" s="49">
        <v>3675</v>
      </c>
      <c r="F30" s="49">
        <v>11090</v>
      </c>
      <c r="G30" s="50">
        <v>1.03E-2</v>
      </c>
      <c r="H30" s="51">
        <v>2.3E-3</v>
      </c>
    </row>
    <row r="31" spans="1:8" x14ac:dyDescent="0.25">
      <c r="A31" s="47"/>
      <c r="B31" s="48"/>
      <c r="C31" s="48" t="s">
        <v>26</v>
      </c>
      <c r="D31" s="48" t="s">
        <v>17</v>
      </c>
      <c r="E31" s="49">
        <v>3875</v>
      </c>
      <c r="F31" s="49">
        <v>11740</v>
      </c>
      <c r="G31" s="50">
        <v>1.09E-2</v>
      </c>
      <c r="H31" s="51">
        <v>2.3999999999999998E-3</v>
      </c>
    </row>
    <row r="32" spans="1:8" x14ac:dyDescent="0.25">
      <c r="A32" s="47"/>
      <c r="B32" s="48"/>
      <c r="C32" s="48"/>
      <c r="D32" s="48" t="s">
        <v>27</v>
      </c>
      <c r="E32" s="48">
        <v>137</v>
      </c>
      <c r="F32" s="48">
        <v>444</v>
      </c>
      <c r="G32" s="50">
        <v>4.0000000000000002E-4</v>
      </c>
      <c r="H32" s="51">
        <v>1E-4</v>
      </c>
    </row>
    <row r="33" spans="1:8" x14ac:dyDescent="0.25">
      <c r="A33" s="47"/>
      <c r="B33" s="48"/>
      <c r="C33" s="48"/>
      <c r="D33" s="48" t="s">
        <v>28</v>
      </c>
      <c r="E33" s="48">
        <v>574</v>
      </c>
      <c r="F33" s="49">
        <v>1726</v>
      </c>
      <c r="G33" s="50">
        <v>1.6000000000000001E-3</v>
      </c>
      <c r="H33" s="51">
        <v>4.0000000000000002E-4</v>
      </c>
    </row>
    <row r="34" spans="1:8" x14ac:dyDescent="0.25">
      <c r="A34" s="47"/>
      <c r="B34" s="48"/>
      <c r="C34" s="48"/>
      <c r="D34" s="48" t="s">
        <v>18</v>
      </c>
      <c r="E34" s="49">
        <v>3402</v>
      </c>
      <c r="F34" s="49">
        <v>10041</v>
      </c>
      <c r="G34" s="50">
        <v>9.2999999999999992E-3</v>
      </c>
      <c r="H34" s="51">
        <v>2.0999999999999999E-3</v>
      </c>
    </row>
    <row r="35" spans="1:8" x14ac:dyDescent="0.25">
      <c r="A35" s="47"/>
      <c r="B35" s="48" t="s">
        <v>19</v>
      </c>
      <c r="C35" s="48"/>
      <c r="D35" s="48"/>
      <c r="E35" s="49">
        <v>356609</v>
      </c>
      <c r="F35" s="49">
        <v>1074331</v>
      </c>
      <c r="G35" s="52">
        <v>1</v>
      </c>
      <c r="H35" s="51">
        <v>0.221</v>
      </c>
    </row>
    <row r="36" spans="1:8" x14ac:dyDescent="0.25">
      <c r="A36" s="47"/>
      <c r="B36" s="48" t="s">
        <v>20</v>
      </c>
      <c r="C36" s="48" t="s">
        <v>21</v>
      </c>
      <c r="D36" s="48" t="s">
        <v>17</v>
      </c>
      <c r="E36" s="49">
        <v>1273564</v>
      </c>
      <c r="F36" s="49">
        <v>3795064</v>
      </c>
      <c r="G36" s="48"/>
      <c r="H36" s="51">
        <v>0.77900000000000003</v>
      </c>
    </row>
    <row r="37" spans="1:8" ht="13.8" thickBot="1" x14ac:dyDescent="0.3">
      <c r="A37" s="53"/>
      <c r="B37" s="54" t="s">
        <v>22</v>
      </c>
      <c r="C37" s="54"/>
      <c r="D37" s="54"/>
      <c r="E37" s="55">
        <v>1630173</v>
      </c>
      <c r="F37" s="55">
        <v>4869395</v>
      </c>
      <c r="G37" s="54"/>
      <c r="H37" s="56">
        <v>1</v>
      </c>
    </row>
    <row r="39" spans="1:8" x14ac:dyDescent="0.25">
      <c r="A39" s="57" t="s">
        <v>33</v>
      </c>
    </row>
  </sheetData>
  <mergeCells count="1">
    <mergeCell ref="E5:E7"/>
  </mergeCells>
  <hyperlinks>
    <hyperlink ref="J1" location="'Table of Contents'!A1" display="Return to Table of Contents" xr:uid="{4B9DCB85-3244-415C-9316-2A010EAE5512}"/>
  </hyperlinks>
  <pageMargins left="0.75" right="0.75" top="1" bottom="1" header="0.5" footer="0.5"/>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J38"/>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59</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147452</v>
      </c>
      <c r="F8" s="49">
        <v>450001</v>
      </c>
      <c r="G8" s="50">
        <v>0.373</v>
      </c>
      <c r="H8" s="51">
        <v>9.3399999999999997E-2</v>
      </c>
    </row>
    <row r="9" spans="1:10" x14ac:dyDescent="0.25">
      <c r="A9" s="47"/>
      <c r="B9" s="48"/>
      <c r="C9" s="48"/>
      <c r="D9" s="48" t="s">
        <v>23</v>
      </c>
      <c r="E9" s="49">
        <v>11032</v>
      </c>
      <c r="F9" s="49">
        <v>35558</v>
      </c>
      <c r="G9" s="50">
        <v>2.9399999999999999E-2</v>
      </c>
      <c r="H9" s="51">
        <v>7.4000000000000003E-3</v>
      </c>
    </row>
    <row r="10" spans="1:10" x14ac:dyDescent="0.25">
      <c r="A10" s="47"/>
      <c r="B10" s="48"/>
      <c r="C10" s="48"/>
      <c r="D10" s="48" t="s">
        <v>29</v>
      </c>
      <c r="E10" s="48">
        <v>45</v>
      </c>
      <c r="F10" s="48">
        <v>136</v>
      </c>
      <c r="G10" s="50">
        <v>1E-4</v>
      </c>
      <c r="H10" s="51">
        <v>0</v>
      </c>
    </row>
    <row r="11" spans="1:10" x14ac:dyDescent="0.25">
      <c r="A11" s="47"/>
      <c r="B11" s="48"/>
      <c r="C11" s="48"/>
      <c r="D11" s="48" t="s">
        <v>24</v>
      </c>
      <c r="E11" s="49">
        <v>3245</v>
      </c>
      <c r="F11" s="49">
        <v>8226</v>
      </c>
      <c r="G11" s="50">
        <v>6.7999999999999996E-3</v>
      </c>
      <c r="H11" s="51">
        <v>1.6999999999999999E-3</v>
      </c>
    </row>
    <row r="12" spans="1:10" x14ac:dyDescent="0.25">
      <c r="A12" s="47"/>
      <c r="B12" s="48"/>
      <c r="C12" s="48"/>
      <c r="D12" s="48" t="s">
        <v>28</v>
      </c>
      <c r="E12" s="49">
        <v>15540</v>
      </c>
      <c r="F12" s="49">
        <v>48841</v>
      </c>
      <c r="G12" s="50">
        <v>4.0399999999999998E-2</v>
      </c>
      <c r="H12" s="51">
        <v>1.01E-2</v>
      </c>
    </row>
    <row r="13" spans="1:10" x14ac:dyDescent="0.25">
      <c r="A13" s="47"/>
      <c r="B13" s="48"/>
      <c r="C13" s="48"/>
      <c r="D13" s="48" t="s">
        <v>36</v>
      </c>
      <c r="E13" s="48">
        <v>266</v>
      </c>
      <c r="F13" s="48">
        <v>776</v>
      </c>
      <c r="G13" s="50">
        <v>5.9999999999999995E-4</v>
      </c>
      <c r="H13" s="51">
        <v>2.0000000000000001E-4</v>
      </c>
    </row>
    <row r="14" spans="1:10" x14ac:dyDescent="0.25">
      <c r="A14" s="47"/>
      <c r="B14" s="48"/>
      <c r="C14" s="48" t="s">
        <v>16</v>
      </c>
      <c r="D14" s="48" t="s">
        <v>17</v>
      </c>
      <c r="E14" s="49">
        <v>74789</v>
      </c>
      <c r="F14" s="49">
        <v>225909</v>
      </c>
      <c r="G14" s="50">
        <v>0.187</v>
      </c>
      <c r="H14" s="51">
        <v>4.6899999999999997E-2</v>
      </c>
    </row>
    <row r="15" spans="1:10" x14ac:dyDescent="0.25">
      <c r="A15" s="47"/>
      <c r="B15" s="48"/>
      <c r="C15" s="48"/>
      <c r="D15" s="48" t="s">
        <v>27</v>
      </c>
      <c r="E15" s="49">
        <v>7122</v>
      </c>
      <c r="F15" s="49">
        <v>21345</v>
      </c>
      <c r="G15" s="50">
        <v>1.77E-2</v>
      </c>
      <c r="H15" s="51">
        <v>4.4000000000000003E-3</v>
      </c>
    </row>
    <row r="16" spans="1:10" x14ac:dyDescent="0.25">
      <c r="A16" s="47"/>
      <c r="B16" s="48"/>
      <c r="C16" s="48"/>
      <c r="D16" s="48" t="s">
        <v>29</v>
      </c>
      <c r="E16" s="49">
        <v>1149</v>
      </c>
      <c r="F16" s="49">
        <v>3546</v>
      </c>
      <c r="G16" s="50">
        <v>2.8999999999999998E-3</v>
      </c>
      <c r="H16" s="51">
        <v>6.9999999999999999E-4</v>
      </c>
    </row>
    <row r="17" spans="1:8" x14ac:dyDescent="0.25">
      <c r="A17" s="47"/>
      <c r="B17" s="48"/>
      <c r="C17" s="48"/>
      <c r="D17" s="48" t="s">
        <v>24</v>
      </c>
      <c r="E17" s="48">
        <v>8</v>
      </c>
      <c r="F17" s="48">
        <v>24</v>
      </c>
      <c r="G17" s="50">
        <v>0</v>
      </c>
      <c r="H17" s="51">
        <v>0</v>
      </c>
    </row>
    <row r="18" spans="1:8" x14ac:dyDescent="0.25">
      <c r="A18" s="47"/>
      <c r="B18" s="48"/>
      <c r="C18" s="48"/>
      <c r="D18" s="48" t="s">
        <v>28</v>
      </c>
      <c r="E18" s="49">
        <v>1225</v>
      </c>
      <c r="F18" s="49">
        <v>3724</v>
      </c>
      <c r="G18" s="50">
        <v>3.0999999999999999E-3</v>
      </c>
      <c r="H18" s="51">
        <v>8.0000000000000004E-4</v>
      </c>
    </row>
    <row r="19" spans="1:8" x14ac:dyDescent="0.25">
      <c r="A19" s="47"/>
      <c r="B19" s="48"/>
      <c r="C19" s="48"/>
      <c r="D19" s="48" t="s">
        <v>18</v>
      </c>
      <c r="E19" s="49">
        <v>115985</v>
      </c>
      <c r="F19" s="49">
        <v>350907</v>
      </c>
      <c r="G19" s="50">
        <v>0.29099999999999998</v>
      </c>
      <c r="H19" s="51">
        <v>7.2800000000000004E-2</v>
      </c>
    </row>
    <row r="20" spans="1:8" x14ac:dyDescent="0.25">
      <c r="A20" s="47"/>
      <c r="B20" s="48"/>
      <c r="C20" s="48" t="s">
        <v>31</v>
      </c>
      <c r="D20" s="48" t="s">
        <v>17</v>
      </c>
      <c r="E20" s="49">
        <v>1545</v>
      </c>
      <c r="F20" s="49">
        <v>4185</v>
      </c>
      <c r="G20" s="50">
        <v>3.5000000000000001E-3</v>
      </c>
      <c r="H20" s="51">
        <v>8.9999999999999998E-4</v>
      </c>
    </row>
    <row r="21" spans="1:8" x14ac:dyDescent="0.25">
      <c r="A21" s="47"/>
      <c r="B21" s="48"/>
      <c r="C21" s="48"/>
      <c r="D21" s="48" t="s">
        <v>27</v>
      </c>
      <c r="E21" s="48">
        <v>490</v>
      </c>
      <c r="F21" s="49">
        <v>1457</v>
      </c>
      <c r="G21" s="50">
        <v>1.1999999999999999E-3</v>
      </c>
      <c r="H21" s="51">
        <v>2.9999999999999997E-4</v>
      </c>
    </row>
    <row r="22" spans="1:8" x14ac:dyDescent="0.25">
      <c r="A22" s="47"/>
      <c r="B22" s="48"/>
      <c r="C22" s="48"/>
      <c r="D22" s="48" t="s">
        <v>28</v>
      </c>
      <c r="E22" s="48">
        <v>25</v>
      </c>
      <c r="F22" s="48">
        <v>75</v>
      </c>
      <c r="G22" s="50">
        <v>1E-4</v>
      </c>
      <c r="H22" s="51">
        <v>0</v>
      </c>
    </row>
    <row r="23" spans="1:8" x14ac:dyDescent="0.25">
      <c r="A23" s="47"/>
      <c r="B23" s="48"/>
      <c r="C23" s="48"/>
      <c r="D23" s="48" t="s">
        <v>18</v>
      </c>
      <c r="E23" s="49">
        <v>1830</v>
      </c>
      <c r="F23" s="49">
        <v>5326</v>
      </c>
      <c r="G23" s="50">
        <v>4.4000000000000003E-3</v>
      </c>
      <c r="H23" s="51">
        <v>1.1000000000000001E-3</v>
      </c>
    </row>
    <row r="24" spans="1:8" x14ac:dyDescent="0.25">
      <c r="A24" s="47"/>
      <c r="B24" s="48"/>
      <c r="C24" s="48" t="s">
        <v>25</v>
      </c>
      <c r="D24" s="48" t="s">
        <v>17</v>
      </c>
      <c r="E24" s="49">
        <v>2684</v>
      </c>
      <c r="F24" s="49">
        <v>8068</v>
      </c>
      <c r="G24" s="50">
        <v>6.7000000000000002E-3</v>
      </c>
      <c r="H24" s="51">
        <v>1.6999999999999999E-3</v>
      </c>
    </row>
    <row r="25" spans="1:8" x14ac:dyDescent="0.25">
      <c r="A25" s="47"/>
      <c r="B25" s="48"/>
      <c r="C25" s="48"/>
      <c r="D25" s="48" t="s">
        <v>27</v>
      </c>
      <c r="E25" s="49">
        <v>2994</v>
      </c>
      <c r="F25" s="49">
        <v>8859</v>
      </c>
      <c r="G25" s="50">
        <v>7.3000000000000001E-3</v>
      </c>
      <c r="H25" s="51">
        <v>1.8E-3</v>
      </c>
    </row>
    <row r="26" spans="1:8" x14ac:dyDescent="0.25">
      <c r="A26" s="47"/>
      <c r="B26" s="48"/>
      <c r="C26" s="48"/>
      <c r="D26" s="48" t="s">
        <v>23</v>
      </c>
      <c r="E26" s="48">
        <v>123</v>
      </c>
      <c r="F26" s="48">
        <v>416</v>
      </c>
      <c r="G26" s="50">
        <v>2.9999999999999997E-4</v>
      </c>
      <c r="H26" s="51">
        <v>1E-4</v>
      </c>
    </row>
    <row r="27" spans="1:8" x14ac:dyDescent="0.25">
      <c r="A27" s="47"/>
      <c r="B27" s="48"/>
      <c r="C27" s="48"/>
      <c r="D27" s="48" t="s">
        <v>29</v>
      </c>
      <c r="E27" s="48">
        <v>100</v>
      </c>
      <c r="F27" s="48">
        <v>310</v>
      </c>
      <c r="G27" s="50">
        <v>2.9999999999999997E-4</v>
      </c>
      <c r="H27" s="51">
        <v>1E-4</v>
      </c>
    </row>
    <row r="28" spans="1:8" x14ac:dyDescent="0.25">
      <c r="A28" s="47"/>
      <c r="B28" s="48"/>
      <c r="C28" s="48"/>
      <c r="D28" s="48" t="s">
        <v>28</v>
      </c>
      <c r="E28" s="49">
        <v>3154</v>
      </c>
      <c r="F28" s="49">
        <v>9509</v>
      </c>
      <c r="G28" s="50">
        <v>7.9000000000000008E-3</v>
      </c>
      <c r="H28" s="51">
        <v>2E-3</v>
      </c>
    </row>
    <row r="29" spans="1:8" x14ac:dyDescent="0.25">
      <c r="A29" s="47"/>
      <c r="B29" s="48"/>
      <c r="C29" s="48" t="s">
        <v>26</v>
      </c>
      <c r="D29" s="48" t="s">
        <v>17</v>
      </c>
      <c r="E29" s="49">
        <v>3914</v>
      </c>
      <c r="F29" s="49">
        <v>11942</v>
      </c>
      <c r="G29" s="50">
        <v>9.9000000000000008E-3</v>
      </c>
      <c r="H29" s="51">
        <v>2.5000000000000001E-3</v>
      </c>
    </row>
    <row r="30" spans="1:8" x14ac:dyDescent="0.25">
      <c r="A30" s="47"/>
      <c r="B30" s="48"/>
      <c r="C30" s="48"/>
      <c r="D30" s="48" t="s">
        <v>27</v>
      </c>
      <c r="E30" s="48">
        <v>34</v>
      </c>
      <c r="F30" s="48">
        <v>102</v>
      </c>
      <c r="G30" s="50">
        <v>1E-4</v>
      </c>
      <c r="H30" s="51">
        <v>0</v>
      </c>
    </row>
    <row r="31" spans="1:8" x14ac:dyDescent="0.25">
      <c r="A31" s="47"/>
      <c r="B31" s="48"/>
      <c r="C31" s="48"/>
      <c r="D31" s="48" t="s">
        <v>29</v>
      </c>
      <c r="E31" s="48">
        <v>15</v>
      </c>
      <c r="F31" s="48">
        <v>45</v>
      </c>
      <c r="G31" s="50">
        <v>0</v>
      </c>
      <c r="H31" s="51">
        <v>0</v>
      </c>
    </row>
    <row r="32" spans="1:8" x14ac:dyDescent="0.25">
      <c r="A32" s="47"/>
      <c r="B32" s="48"/>
      <c r="C32" s="48"/>
      <c r="D32" s="48" t="s">
        <v>28</v>
      </c>
      <c r="E32" s="48">
        <v>235</v>
      </c>
      <c r="F32" s="48">
        <v>705</v>
      </c>
      <c r="G32" s="50">
        <v>5.9999999999999995E-4</v>
      </c>
      <c r="H32" s="51">
        <v>1E-4</v>
      </c>
    </row>
    <row r="33" spans="1:8" x14ac:dyDescent="0.25">
      <c r="A33" s="47"/>
      <c r="B33" s="48"/>
      <c r="C33" s="48"/>
      <c r="D33" s="48" t="s">
        <v>18</v>
      </c>
      <c r="E33" s="49">
        <v>2577</v>
      </c>
      <c r="F33" s="49">
        <v>7620</v>
      </c>
      <c r="G33" s="50">
        <v>6.3E-3</v>
      </c>
      <c r="H33" s="51">
        <v>1.6000000000000001E-3</v>
      </c>
    </row>
    <row r="34" spans="1:8" x14ac:dyDescent="0.25">
      <c r="A34" s="47"/>
      <c r="B34" s="48" t="s">
        <v>19</v>
      </c>
      <c r="C34" s="48"/>
      <c r="D34" s="48"/>
      <c r="E34" s="49">
        <v>397578</v>
      </c>
      <c r="F34" s="49">
        <v>1207612</v>
      </c>
      <c r="G34" s="52">
        <v>1</v>
      </c>
      <c r="H34" s="51">
        <v>0.251</v>
      </c>
    </row>
    <row r="35" spans="1:8" x14ac:dyDescent="0.25">
      <c r="A35" s="47"/>
      <c r="B35" s="48" t="s">
        <v>20</v>
      </c>
      <c r="C35" s="48" t="s">
        <v>21</v>
      </c>
      <c r="D35" s="48" t="s">
        <v>17</v>
      </c>
      <c r="E35" s="49">
        <v>1208309</v>
      </c>
      <c r="F35" s="49">
        <v>3612668</v>
      </c>
      <c r="G35" s="48"/>
      <c r="H35" s="51">
        <v>0.749</v>
      </c>
    </row>
    <row r="36" spans="1:8" ht="13.8" thickBot="1" x14ac:dyDescent="0.3">
      <c r="A36" s="53"/>
      <c r="B36" s="54" t="s">
        <v>22</v>
      </c>
      <c r="C36" s="54"/>
      <c r="D36" s="54"/>
      <c r="E36" s="55">
        <v>1605887</v>
      </c>
      <c r="F36" s="55">
        <v>4820280</v>
      </c>
      <c r="G36" s="54"/>
      <c r="H36" s="56">
        <v>1</v>
      </c>
    </row>
    <row r="38" spans="1:8" x14ac:dyDescent="0.25">
      <c r="A38" s="57" t="s">
        <v>33</v>
      </c>
    </row>
  </sheetData>
  <mergeCells count="1">
    <mergeCell ref="E5:E7"/>
  </mergeCells>
  <hyperlinks>
    <hyperlink ref="J1" location="'Table of Contents'!A1" display="Return to Table of Contents" xr:uid="{401E517C-F8DD-4F06-8943-364EB716C19E}"/>
  </hyperlinks>
  <pageMargins left="0.75" right="0.75" top="1" bottom="1" header="0.5" footer="0.5"/>
  <legacy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71</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55067</v>
      </c>
      <c r="F8" s="49">
        <v>168629</v>
      </c>
      <c r="G8" s="50">
        <v>0.216</v>
      </c>
      <c r="H8" s="51">
        <v>8.1199999999999994E-2</v>
      </c>
    </row>
    <row r="9" spans="1:10" x14ac:dyDescent="0.25">
      <c r="A9" s="47"/>
      <c r="B9" s="48"/>
      <c r="C9" s="48"/>
      <c r="D9" s="48" t="s">
        <v>30</v>
      </c>
      <c r="E9" s="48">
        <v>94</v>
      </c>
      <c r="F9" s="48">
        <v>249</v>
      </c>
      <c r="G9" s="50">
        <v>2.9999999999999997E-4</v>
      </c>
      <c r="H9" s="51">
        <v>1E-4</v>
      </c>
    </row>
    <row r="10" spans="1:10" x14ac:dyDescent="0.25">
      <c r="A10" s="47"/>
      <c r="B10" s="48"/>
      <c r="C10" s="48"/>
      <c r="D10" s="48" t="s">
        <v>23</v>
      </c>
      <c r="E10" s="49">
        <v>11848</v>
      </c>
      <c r="F10" s="49">
        <v>38377</v>
      </c>
      <c r="G10" s="50">
        <v>4.9099999999999998E-2</v>
      </c>
      <c r="H10" s="51">
        <v>1.8499999999999999E-2</v>
      </c>
    </row>
    <row r="11" spans="1:10" x14ac:dyDescent="0.25">
      <c r="A11" s="47"/>
      <c r="B11" s="48"/>
      <c r="C11" s="48"/>
      <c r="D11" s="48" t="s">
        <v>29</v>
      </c>
      <c r="E11" s="48">
        <v>54</v>
      </c>
      <c r="F11" s="48">
        <v>171</v>
      </c>
      <c r="G11" s="50">
        <v>2.0000000000000001E-4</v>
      </c>
      <c r="H11" s="51">
        <v>1E-4</v>
      </c>
    </row>
    <row r="12" spans="1:10" x14ac:dyDescent="0.25">
      <c r="A12" s="47"/>
      <c r="B12" s="48"/>
      <c r="C12" s="48"/>
      <c r="D12" s="48" t="s">
        <v>24</v>
      </c>
      <c r="E12" s="49">
        <v>7842</v>
      </c>
      <c r="F12" s="49">
        <v>20877</v>
      </c>
      <c r="G12" s="50">
        <v>2.6700000000000002E-2</v>
      </c>
      <c r="H12" s="51">
        <v>1.01E-2</v>
      </c>
    </row>
    <row r="13" spans="1:10" x14ac:dyDescent="0.25">
      <c r="A13" s="47"/>
      <c r="B13" s="48"/>
      <c r="C13" s="48"/>
      <c r="D13" s="48" t="s">
        <v>28</v>
      </c>
      <c r="E13" s="49">
        <v>5464</v>
      </c>
      <c r="F13" s="49">
        <v>16400</v>
      </c>
      <c r="G13" s="50">
        <v>2.1000000000000001E-2</v>
      </c>
      <c r="H13" s="51">
        <v>7.9000000000000008E-3</v>
      </c>
    </row>
    <row r="14" spans="1:10" x14ac:dyDescent="0.25">
      <c r="A14" s="47"/>
      <c r="B14" s="48"/>
      <c r="C14" s="48"/>
      <c r="D14" s="48" t="s">
        <v>45</v>
      </c>
      <c r="E14" s="48">
        <v>775</v>
      </c>
      <c r="F14" s="49">
        <v>2293</v>
      </c>
      <c r="G14" s="50">
        <v>2.8999999999999998E-3</v>
      </c>
      <c r="H14" s="51">
        <v>1.1000000000000001E-3</v>
      </c>
    </row>
    <row r="15" spans="1:10" x14ac:dyDescent="0.25">
      <c r="A15" s="47"/>
      <c r="B15" s="48"/>
      <c r="C15" s="48"/>
      <c r="D15" s="48" t="s">
        <v>36</v>
      </c>
      <c r="E15" s="48">
        <v>231</v>
      </c>
      <c r="F15" s="48">
        <v>582</v>
      </c>
      <c r="G15" s="50">
        <v>6.9999999999999999E-4</v>
      </c>
      <c r="H15" s="51">
        <v>2.9999999999999997E-4</v>
      </c>
    </row>
    <row r="16" spans="1:10" x14ac:dyDescent="0.25">
      <c r="A16" s="47"/>
      <c r="B16" s="48"/>
      <c r="C16" s="48" t="s">
        <v>16</v>
      </c>
      <c r="D16" s="48" t="s">
        <v>17</v>
      </c>
      <c r="E16" s="49">
        <v>60186</v>
      </c>
      <c r="F16" s="49">
        <v>180315</v>
      </c>
      <c r="G16" s="50">
        <v>0.23100000000000001</v>
      </c>
      <c r="H16" s="51">
        <v>8.6900000000000005E-2</v>
      </c>
    </row>
    <row r="17" spans="1:8" x14ac:dyDescent="0.25">
      <c r="A17" s="47"/>
      <c r="B17" s="48"/>
      <c r="C17" s="48"/>
      <c r="D17" s="48" t="s">
        <v>27</v>
      </c>
      <c r="E17" s="49">
        <v>5115</v>
      </c>
      <c r="F17" s="49">
        <v>16000</v>
      </c>
      <c r="G17" s="50">
        <v>2.0500000000000001E-2</v>
      </c>
      <c r="H17" s="51">
        <v>7.7000000000000002E-3</v>
      </c>
    </row>
    <row r="18" spans="1:8" x14ac:dyDescent="0.25">
      <c r="A18" s="47"/>
      <c r="B18" s="48"/>
      <c r="C18" s="48"/>
      <c r="D18" s="48" t="s">
        <v>23</v>
      </c>
      <c r="E18" s="48">
        <v>11</v>
      </c>
      <c r="F18" s="48">
        <v>33</v>
      </c>
      <c r="G18" s="50">
        <v>0</v>
      </c>
      <c r="H18" s="51">
        <v>0</v>
      </c>
    </row>
    <row r="19" spans="1:8" x14ac:dyDescent="0.25">
      <c r="A19" s="47"/>
      <c r="B19" s="48"/>
      <c r="C19" s="48"/>
      <c r="D19" s="48" t="s">
        <v>29</v>
      </c>
      <c r="E19" s="49">
        <v>1619</v>
      </c>
      <c r="F19" s="49">
        <v>5050</v>
      </c>
      <c r="G19" s="50">
        <v>6.4999999999999997E-3</v>
      </c>
      <c r="H19" s="51">
        <v>2.3999999999999998E-3</v>
      </c>
    </row>
    <row r="20" spans="1:8" x14ac:dyDescent="0.25">
      <c r="A20" s="47"/>
      <c r="B20" s="48"/>
      <c r="C20" s="48"/>
      <c r="D20" s="48" t="s">
        <v>28</v>
      </c>
      <c r="E20" s="48">
        <v>85</v>
      </c>
      <c r="F20" s="48">
        <v>255</v>
      </c>
      <c r="G20" s="50">
        <v>2.9999999999999997E-4</v>
      </c>
      <c r="H20" s="51">
        <v>1E-4</v>
      </c>
    </row>
    <row r="21" spans="1:8" x14ac:dyDescent="0.25">
      <c r="A21" s="47"/>
      <c r="B21" s="48"/>
      <c r="C21" s="48"/>
      <c r="D21" s="48" t="s">
        <v>18</v>
      </c>
      <c r="E21" s="49">
        <v>101577</v>
      </c>
      <c r="F21" s="49">
        <v>307517</v>
      </c>
      <c r="G21" s="50">
        <v>0.39300000000000002</v>
      </c>
      <c r="H21" s="51">
        <v>0.14799999999999999</v>
      </c>
    </row>
    <row r="22" spans="1:8" x14ac:dyDescent="0.25">
      <c r="A22" s="47"/>
      <c r="B22" s="48"/>
      <c r="C22" s="48" t="s">
        <v>31</v>
      </c>
      <c r="D22" s="48" t="s">
        <v>17</v>
      </c>
      <c r="E22" s="48">
        <v>787</v>
      </c>
      <c r="F22" s="49">
        <v>2031</v>
      </c>
      <c r="G22" s="50">
        <v>2.5999999999999999E-3</v>
      </c>
      <c r="H22" s="51">
        <v>1E-3</v>
      </c>
    </row>
    <row r="23" spans="1:8" x14ac:dyDescent="0.25">
      <c r="A23" s="47"/>
      <c r="B23" s="48"/>
      <c r="C23" s="48"/>
      <c r="D23" s="48" t="s">
        <v>27</v>
      </c>
      <c r="E23" s="48">
        <v>246</v>
      </c>
      <c r="F23" s="48">
        <v>723</v>
      </c>
      <c r="G23" s="50">
        <v>8.9999999999999998E-4</v>
      </c>
      <c r="H23" s="51">
        <v>2.9999999999999997E-4</v>
      </c>
    </row>
    <row r="24" spans="1:8" x14ac:dyDescent="0.25">
      <c r="A24" s="47"/>
      <c r="B24" s="48"/>
      <c r="C24" s="48"/>
      <c r="D24" s="48" t="s">
        <v>18</v>
      </c>
      <c r="E24" s="48">
        <v>971</v>
      </c>
      <c r="F24" s="49">
        <v>2907</v>
      </c>
      <c r="G24" s="50">
        <v>3.7000000000000002E-3</v>
      </c>
      <c r="H24" s="51">
        <v>1.4E-3</v>
      </c>
    </row>
    <row r="25" spans="1:8" x14ac:dyDescent="0.25">
      <c r="A25" s="47"/>
      <c r="B25" s="48"/>
      <c r="C25" s="48" t="s">
        <v>25</v>
      </c>
      <c r="D25" s="48" t="s">
        <v>17</v>
      </c>
      <c r="E25" s="48">
        <v>716</v>
      </c>
      <c r="F25" s="49">
        <v>2159</v>
      </c>
      <c r="G25" s="50">
        <v>2.8E-3</v>
      </c>
      <c r="H25" s="51">
        <v>1E-3</v>
      </c>
    </row>
    <row r="26" spans="1:8" x14ac:dyDescent="0.25">
      <c r="A26" s="47"/>
      <c r="B26" s="48"/>
      <c r="C26" s="48"/>
      <c r="D26" s="48" t="s">
        <v>27</v>
      </c>
      <c r="E26" s="48">
        <v>827</v>
      </c>
      <c r="F26" s="49">
        <v>2557</v>
      </c>
      <c r="G26" s="50">
        <v>3.3E-3</v>
      </c>
      <c r="H26" s="51">
        <v>1.1999999999999999E-3</v>
      </c>
    </row>
    <row r="27" spans="1:8" x14ac:dyDescent="0.25">
      <c r="A27" s="47"/>
      <c r="B27" s="48"/>
      <c r="C27" s="48"/>
      <c r="D27" s="48" t="s">
        <v>23</v>
      </c>
      <c r="E27" s="48">
        <v>264</v>
      </c>
      <c r="F27" s="48">
        <v>842</v>
      </c>
      <c r="G27" s="50">
        <v>1.1000000000000001E-3</v>
      </c>
      <c r="H27" s="51">
        <v>4.0000000000000002E-4</v>
      </c>
    </row>
    <row r="28" spans="1:8" x14ac:dyDescent="0.25">
      <c r="A28" s="47"/>
      <c r="B28" s="48"/>
      <c r="C28" s="48"/>
      <c r="D28" s="48" t="s">
        <v>29</v>
      </c>
      <c r="E28" s="48">
        <v>2</v>
      </c>
      <c r="F28" s="48">
        <v>7</v>
      </c>
      <c r="G28" s="50">
        <v>0</v>
      </c>
      <c r="H28" s="51">
        <v>0</v>
      </c>
    </row>
    <row r="29" spans="1:8" x14ac:dyDescent="0.25">
      <c r="A29" s="47"/>
      <c r="B29" s="48"/>
      <c r="C29" s="48"/>
      <c r="D29" s="48" t="s">
        <v>28</v>
      </c>
      <c r="E29" s="48">
        <v>883</v>
      </c>
      <c r="F29" s="49">
        <v>2665</v>
      </c>
      <c r="G29" s="50">
        <v>3.3999999999999998E-3</v>
      </c>
      <c r="H29" s="51">
        <v>1.2999999999999999E-3</v>
      </c>
    </row>
    <row r="30" spans="1:8" x14ac:dyDescent="0.25">
      <c r="A30" s="47"/>
      <c r="B30" s="48"/>
      <c r="C30" s="48" t="s">
        <v>26</v>
      </c>
      <c r="D30" s="48" t="s">
        <v>17</v>
      </c>
      <c r="E30" s="49">
        <v>2897</v>
      </c>
      <c r="F30" s="49">
        <v>8833</v>
      </c>
      <c r="G30" s="50">
        <v>1.1299999999999999E-2</v>
      </c>
      <c r="H30" s="51">
        <v>4.3E-3</v>
      </c>
    </row>
    <row r="31" spans="1:8" x14ac:dyDescent="0.25">
      <c r="A31" s="47"/>
      <c r="B31" s="48"/>
      <c r="C31" s="48"/>
      <c r="D31" s="48" t="s">
        <v>27</v>
      </c>
      <c r="E31" s="48">
        <v>41</v>
      </c>
      <c r="F31" s="48">
        <v>166</v>
      </c>
      <c r="G31" s="50">
        <v>2.0000000000000001E-4</v>
      </c>
      <c r="H31" s="51">
        <v>1E-4</v>
      </c>
    </row>
    <row r="32" spans="1:8" x14ac:dyDescent="0.25">
      <c r="A32" s="47"/>
      <c r="B32" s="48"/>
      <c r="C32" s="48"/>
      <c r="D32" s="48" t="s">
        <v>18</v>
      </c>
      <c r="E32" s="48">
        <v>850</v>
      </c>
      <c r="F32" s="49">
        <v>2347</v>
      </c>
      <c r="G32" s="50">
        <v>3.0000000000000001E-3</v>
      </c>
      <c r="H32" s="51">
        <v>1.1000000000000001E-3</v>
      </c>
    </row>
    <row r="33" spans="1:8" x14ac:dyDescent="0.25">
      <c r="A33" s="47"/>
      <c r="B33" s="48" t="s">
        <v>19</v>
      </c>
      <c r="C33" s="48"/>
      <c r="D33" s="48"/>
      <c r="E33" s="49">
        <v>258452</v>
      </c>
      <c r="F33" s="49">
        <v>781985</v>
      </c>
      <c r="G33" s="52">
        <v>1</v>
      </c>
      <c r="H33" s="51">
        <v>0.377</v>
      </c>
    </row>
    <row r="34" spans="1:8" x14ac:dyDescent="0.25">
      <c r="A34" s="47"/>
      <c r="B34" s="48" t="s">
        <v>20</v>
      </c>
      <c r="C34" s="48" t="s">
        <v>21</v>
      </c>
      <c r="D34" s="48" t="s">
        <v>17</v>
      </c>
      <c r="E34" s="49">
        <v>430724</v>
      </c>
      <c r="F34" s="49">
        <v>1293954</v>
      </c>
      <c r="G34" s="48"/>
      <c r="H34" s="51">
        <v>0.623</v>
      </c>
    </row>
    <row r="35" spans="1:8" ht="13.8" thickBot="1" x14ac:dyDescent="0.3">
      <c r="A35" s="53"/>
      <c r="B35" s="54" t="s">
        <v>22</v>
      </c>
      <c r="C35" s="54"/>
      <c r="D35" s="54"/>
      <c r="E35" s="55">
        <v>689176</v>
      </c>
      <c r="F35" s="55">
        <v>2075939</v>
      </c>
      <c r="G35" s="54"/>
      <c r="H35" s="56">
        <v>1</v>
      </c>
    </row>
    <row r="37" spans="1:8" x14ac:dyDescent="0.25">
      <c r="A37" s="57" t="s">
        <v>33</v>
      </c>
    </row>
  </sheetData>
  <mergeCells count="1">
    <mergeCell ref="E5:E7"/>
  </mergeCells>
  <hyperlinks>
    <hyperlink ref="J1" location="'Table of Contents'!A1" display="Return to Table of Contents" xr:uid="{1C4CC924-09EE-447C-A04C-0880BAF46498}"/>
  </hyperlinks>
  <pageMargins left="0.75" right="0.75" top="1" bottom="1" header="0.5" footer="0.5"/>
  <legacy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38"/>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46</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163679</v>
      </c>
      <c r="F8" s="49">
        <v>494428</v>
      </c>
      <c r="G8" s="50">
        <v>0.40699999999999997</v>
      </c>
      <c r="H8" s="51">
        <v>9.7500000000000003E-2</v>
      </c>
    </row>
    <row r="9" spans="1:10" x14ac:dyDescent="0.25">
      <c r="A9" s="47"/>
      <c r="B9" s="48"/>
      <c r="C9" s="48"/>
      <c r="D9" s="48" t="s">
        <v>30</v>
      </c>
      <c r="E9" s="48">
        <v>10</v>
      </c>
      <c r="F9" s="48">
        <v>30</v>
      </c>
      <c r="G9" s="50">
        <v>0</v>
      </c>
      <c r="H9" s="51">
        <v>0</v>
      </c>
    </row>
    <row r="10" spans="1:10" x14ac:dyDescent="0.25">
      <c r="A10" s="47"/>
      <c r="B10" s="48"/>
      <c r="C10" s="48"/>
      <c r="D10" s="48" t="s">
        <v>23</v>
      </c>
      <c r="E10" s="49">
        <v>6387</v>
      </c>
      <c r="F10" s="49">
        <v>20424</v>
      </c>
      <c r="G10" s="50">
        <v>1.6799999999999999E-2</v>
      </c>
      <c r="H10" s="51">
        <v>4.0000000000000001E-3</v>
      </c>
    </row>
    <row r="11" spans="1:10" x14ac:dyDescent="0.25">
      <c r="A11" s="47"/>
      <c r="B11" s="48"/>
      <c r="C11" s="48"/>
      <c r="D11" s="48" t="s">
        <v>29</v>
      </c>
      <c r="E11" s="48">
        <v>109</v>
      </c>
      <c r="F11" s="48">
        <v>337</v>
      </c>
      <c r="G11" s="50">
        <v>2.9999999999999997E-4</v>
      </c>
      <c r="H11" s="51">
        <v>1E-4</v>
      </c>
    </row>
    <row r="12" spans="1:10" x14ac:dyDescent="0.25">
      <c r="A12" s="47"/>
      <c r="B12" s="48"/>
      <c r="C12" s="48"/>
      <c r="D12" s="48" t="s">
        <v>24</v>
      </c>
      <c r="E12" s="49">
        <v>2406</v>
      </c>
      <c r="F12" s="49">
        <v>6480</v>
      </c>
      <c r="G12" s="50">
        <v>5.3E-3</v>
      </c>
      <c r="H12" s="51">
        <v>1.2999999999999999E-3</v>
      </c>
    </row>
    <row r="13" spans="1:10" x14ac:dyDescent="0.25">
      <c r="A13" s="47"/>
      <c r="B13" s="48"/>
      <c r="C13" s="48"/>
      <c r="D13" s="48" t="s">
        <v>28</v>
      </c>
      <c r="E13" s="49">
        <v>19070</v>
      </c>
      <c r="F13" s="49">
        <v>59422</v>
      </c>
      <c r="G13" s="50">
        <v>4.8899999999999999E-2</v>
      </c>
      <c r="H13" s="51">
        <v>1.17E-2</v>
      </c>
    </row>
    <row r="14" spans="1:10" x14ac:dyDescent="0.25">
      <c r="A14" s="47"/>
      <c r="B14" s="48"/>
      <c r="C14" s="48"/>
      <c r="D14" s="48" t="s">
        <v>45</v>
      </c>
      <c r="E14" s="49">
        <v>2261</v>
      </c>
      <c r="F14" s="49">
        <v>6815</v>
      </c>
      <c r="G14" s="50">
        <v>5.5999999999999999E-3</v>
      </c>
      <c r="H14" s="51">
        <v>1.2999999999999999E-3</v>
      </c>
    </row>
    <row r="15" spans="1:10" x14ac:dyDescent="0.25">
      <c r="A15" s="47"/>
      <c r="B15" s="48"/>
      <c r="C15" s="48"/>
      <c r="D15" s="48" t="s">
        <v>36</v>
      </c>
      <c r="E15" s="48">
        <v>472</v>
      </c>
      <c r="F15" s="49">
        <v>1034</v>
      </c>
      <c r="G15" s="50">
        <v>8.9999999999999998E-4</v>
      </c>
      <c r="H15" s="51">
        <v>2.0000000000000001E-4</v>
      </c>
    </row>
    <row r="16" spans="1:10" x14ac:dyDescent="0.25">
      <c r="A16" s="47"/>
      <c r="B16" s="48"/>
      <c r="C16" s="48" t="s">
        <v>16</v>
      </c>
      <c r="D16" s="48" t="s">
        <v>17</v>
      </c>
      <c r="E16" s="49">
        <v>64605</v>
      </c>
      <c r="F16" s="49">
        <v>194810</v>
      </c>
      <c r="G16" s="50">
        <v>0.16</v>
      </c>
      <c r="H16" s="51">
        <v>3.8399999999999997E-2</v>
      </c>
    </row>
    <row r="17" spans="1:8" x14ac:dyDescent="0.25">
      <c r="A17" s="47"/>
      <c r="B17" s="48"/>
      <c r="C17" s="48"/>
      <c r="D17" s="48" t="s">
        <v>27</v>
      </c>
      <c r="E17" s="49">
        <v>7296</v>
      </c>
      <c r="F17" s="49">
        <v>21713</v>
      </c>
      <c r="G17" s="50">
        <v>1.7899999999999999E-2</v>
      </c>
      <c r="H17" s="51">
        <v>4.3E-3</v>
      </c>
    </row>
    <row r="18" spans="1:8" x14ac:dyDescent="0.25">
      <c r="A18" s="47"/>
      <c r="B18" s="48"/>
      <c r="C18" s="48"/>
      <c r="D18" s="48" t="s">
        <v>29</v>
      </c>
      <c r="E18" s="49">
        <v>1299</v>
      </c>
      <c r="F18" s="49">
        <v>4062</v>
      </c>
      <c r="G18" s="50">
        <v>3.3E-3</v>
      </c>
      <c r="H18" s="51">
        <v>8.0000000000000004E-4</v>
      </c>
    </row>
    <row r="19" spans="1:8" x14ac:dyDescent="0.25">
      <c r="A19" s="47"/>
      <c r="B19" s="48"/>
      <c r="C19" s="48"/>
      <c r="D19" s="48" t="s">
        <v>28</v>
      </c>
      <c r="E19" s="48">
        <v>786</v>
      </c>
      <c r="F19" s="49">
        <v>2304</v>
      </c>
      <c r="G19" s="50">
        <v>1.9E-3</v>
      </c>
      <c r="H19" s="51">
        <v>5.0000000000000001E-4</v>
      </c>
    </row>
    <row r="20" spans="1:8" x14ac:dyDescent="0.25">
      <c r="A20" s="47"/>
      <c r="B20" s="48"/>
      <c r="C20" s="48"/>
      <c r="D20" s="48" t="s">
        <v>18</v>
      </c>
      <c r="E20" s="49">
        <v>115797</v>
      </c>
      <c r="F20" s="49">
        <v>348100</v>
      </c>
      <c r="G20" s="50">
        <v>0.28599999999999998</v>
      </c>
      <c r="H20" s="51">
        <v>6.8699999999999997E-2</v>
      </c>
    </row>
    <row r="21" spans="1:8" x14ac:dyDescent="0.25">
      <c r="A21" s="47"/>
      <c r="B21" s="48"/>
      <c r="C21" s="48" t="s">
        <v>31</v>
      </c>
      <c r="D21" s="48" t="s">
        <v>17</v>
      </c>
      <c r="E21" s="49">
        <v>1512</v>
      </c>
      <c r="F21" s="49">
        <v>3773</v>
      </c>
      <c r="G21" s="50">
        <v>3.0999999999999999E-3</v>
      </c>
      <c r="H21" s="51">
        <v>6.9999999999999999E-4</v>
      </c>
    </row>
    <row r="22" spans="1:8" x14ac:dyDescent="0.25">
      <c r="A22" s="47"/>
      <c r="B22" s="48"/>
      <c r="C22" s="48"/>
      <c r="D22" s="48" t="s">
        <v>27</v>
      </c>
      <c r="E22" s="48">
        <v>310</v>
      </c>
      <c r="F22" s="48">
        <v>859</v>
      </c>
      <c r="G22" s="50">
        <v>6.9999999999999999E-4</v>
      </c>
      <c r="H22" s="51">
        <v>2.0000000000000001E-4</v>
      </c>
    </row>
    <row r="23" spans="1:8" x14ac:dyDescent="0.25">
      <c r="A23" s="47"/>
      <c r="B23" s="48"/>
      <c r="C23" s="48"/>
      <c r="D23" s="48" t="s">
        <v>28</v>
      </c>
      <c r="E23" s="48">
        <v>688</v>
      </c>
      <c r="F23" s="48">
        <v>841</v>
      </c>
      <c r="G23" s="50">
        <v>6.9999999999999999E-4</v>
      </c>
      <c r="H23" s="51">
        <v>2.0000000000000001E-4</v>
      </c>
    </row>
    <row r="24" spans="1:8" x14ac:dyDescent="0.25">
      <c r="A24" s="47"/>
      <c r="B24" s="48"/>
      <c r="C24" s="48"/>
      <c r="D24" s="48" t="s">
        <v>18</v>
      </c>
      <c r="E24" s="48">
        <v>424</v>
      </c>
      <c r="F24" s="48">
        <v>948</v>
      </c>
      <c r="G24" s="50">
        <v>8.0000000000000004E-4</v>
      </c>
      <c r="H24" s="51">
        <v>2.0000000000000001E-4</v>
      </c>
    </row>
    <row r="25" spans="1:8" x14ac:dyDescent="0.25">
      <c r="A25" s="47"/>
      <c r="B25" s="48"/>
      <c r="C25" s="48" t="s">
        <v>25</v>
      </c>
      <c r="D25" s="48" t="s">
        <v>17</v>
      </c>
      <c r="E25" s="49">
        <v>3867</v>
      </c>
      <c r="F25" s="49">
        <v>11270</v>
      </c>
      <c r="G25" s="50">
        <v>9.2999999999999992E-3</v>
      </c>
      <c r="H25" s="51">
        <v>2.2000000000000001E-3</v>
      </c>
    </row>
    <row r="26" spans="1:8" x14ac:dyDescent="0.25">
      <c r="A26" s="47"/>
      <c r="B26" s="48"/>
      <c r="C26" s="48"/>
      <c r="D26" s="48" t="s">
        <v>27</v>
      </c>
      <c r="E26" s="49">
        <v>3238</v>
      </c>
      <c r="F26" s="49">
        <v>9229</v>
      </c>
      <c r="G26" s="50">
        <v>7.6E-3</v>
      </c>
      <c r="H26" s="51">
        <v>1.8E-3</v>
      </c>
    </row>
    <row r="27" spans="1:8" x14ac:dyDescent="0.25">
      <c r="A27" s="47"/>
      <c r="B27" s="48"/>
      <c r="C27" s="48"/>
      <c r="D27" s="48" t="s">
        <v>23</v>
      </c>
      <c r="E27" s="48">
        <v>236</v>
      </c>
      <c r="F27" s="48">
        <v>736</v>
      </c>
      <c r="G27" s="50">
        <v>5.9999999999999995E-4</v>
      </c>
      <c r="H27" s="51">
        <v>1E-4</v>
      </c>
    </row>
    <row r="28" spans="1:8" x14ac:dyDescent="0.25">
      <c r="A28" s="47"/>
      <c r="B28" s="48"/>
      <c r="C28" s="48"/>
      <c r="D28" s="48" t="s">
        <v>29</v>
      </c>
      <c r="E28" s="48">
        <v>108</v>
      </c>
      <c r="F28" s="48">
        <v>337</v>
      </c>
      <c r="G28" s="50">
        <v>2.9999999999999997E-4</v>
      </c>
      <c r="H28" s="51">
        <v>1E-4</v>
      </c>
    </row>
    <row r="29" spans="1:8" x14ac:dyDescent="0.25">
      <c r="A29" s="47"/>
      <c r="B29" s="48"/>
      <c r="C29" s="48"/>
      <c r="D29" s="48" t="s">
        <v>28</v>
      </c>
      <c r="E29" s="49">
        <v>3139</v>
      </c>
      <c r="F29" s="49">
        <v>9480</v>
      </c>
      <c r="G29" s="50">
        <v>7.7999999999999996E-3</v>
      </c>
      <c r="H29" s="51">
        <v>1.9E-3</v>
      </c>
    </row>
    <row r="30" spans="1:8" x14ac:dyDescent="0.25">
      <c r="A30" s="47"/>
      <c r="B30" s="48"/>
      <c r="C30" s="48" t="s">
        <v>26</v>
      </c>
      <c r="D30" s="48" t="s">
        <v>17</v>
      </c>
      <c r="E30" s="49">
        <v>4315</v>
      </c>
      <c r="F30" s="49">
        <v>13084</v>
      </c>
      <c r="G30" s="50">
        <v>1.0800000000000001E-2</v>
      </c>
      <c r="H30" s="51">
        <v>2.5999999999999999E-3</v>
      </c>
    </row>
    <row r="31" spans="1:8" x14ac:dyDescent="0.25">
      <c r="A31" s="47"/>
      <c r="B31" s="48"/>
      <c r="C31" s="48"/>
      <c r="D31" s="48" t="s">
        <v>27</v>
      </c>
      <c r="E31" s="48">
        <v>63</v>
      </c>
      <c r="F31" s="48">
        <v>189</v>
      </c>
      <c r="G31" s="50">
        <v>2.0000000000000001E-4</v>
      </c>
      <c r="H31" s="51">
        <v>0</v>
      </c>
    </row>
    <row r="32" spans="1:8" x14ac:dyDescent="0.25">
      <c r="A32" s="47"/>
      <c r="B32" s="48"/>
      <c r="C32" s="48"/>
      <c r="D32" s="48" t="s">
        <v>28</v>
      </c>
      <c r="E32" s="48">
        <v>213</v>
      </c>
      <c r="F32" s="48">
        <v>639</v>
      </c>
      <c r="G32" s="50">
        <v>5.0000000000000001E-4</v>
      </c>
      <c r="H32" s="51">
        <v>1E-4</v>
      </c>
    </row>
    <row r="33" spans="1:8" x14ac:dyDescent="0.25">
      <c r="A33" s="47"/>
      <c r="B33" s="48"/>
      <c r="C33" s="48"/>
      <c r="D33" s="48" t="s">
        <v>18</v>
      </c>
      <c r="E33" s="49">
        <v>1544</v>
      </c>
      <c r="F33" s="49">
        <v>4564</v>
      </c>
      <c r="G33" s="50">
        <v>3.8E-3</v>
      </c>
      <c r="H33" s="51">
        <v>8.9999999999999998E-4</v>
      </c>
    </row>
    <row r="34" spans="1:8" x14ac:dyDescent="0.25">
      <c r="A34" s="47"/>
      <c r="B34" s="48" t="s">
        <v>19</v>
      </c>
      <c r="C34" s="48"/>
      <c r="D34" s="48"/>
      <c r="E34" s="49">
        <v>403834</v>
      </c>
      <c r="F34" s="49">
        <v>1215908</v>
      </c>
      <c r="G34" s="52">
        <v>1</v>
      </c>
      <c r="H34" s="51">
        <v>0.24</v>
      </c>
    </row>
    <row r="35" spans="1:8" x14ac:dyDescent="0.25">
      <c r="A35" s="47"/>
      <c r="B35" s="48" t="s">
        <v>20</v>
      </c>
      <c r="C35" s="48" t="s">
        <v>21</v>
      </c>
      <c r="D35" s="48" t="s">
        <v>17</v>
      </c>
      <c r="E35" s="49">
        <v>1291803</v>
      </c>
      <c r="F35" s="49">
        <v>3852634</v>
      </c>
      <c r="G35" s="48"/>
      <c r="H35" s="51">
        <v>0.76</v>
      </c>
    </row>
    <row r="36" spans="1:8" ht="13.8" thickBot="1" x14ac:dyDescent="0.3">
      <c r="A36" s="53"/>
      <c r="B36" s="54" t="s">
        <v>22</v>
      </c>
      <c r="C36" s="54"/>
      <c r="D36" s="54"/>
      <c r="E36" s="55">
        <v>1695637</v>
      </c>
      <c r="F36" s="55">
        <v>5068542</v>
      </c>
      <c r="G36" s="54"/>
      <c r="H36" s="56">
        <v>1</v>
      </c>
    </row>
    <row r="38" spans="1:8" x14ac:dyDescent="0.25">
      <c r="A38" s="57" t="s">
        <v>33</v>
      </c>
    </row>
  </sheetData>
  <mergeCells count="1">
    <mergeCell ref="E5:E7"/>
  </mergeCells>
  <hyperlinks>
    <hyperlink ref="J1" location="'Table of Contents'!A1" display="Return to Table of Contents" xr:uid="{D519E4AD-CB0D-4092-BB57-403D89906CAB}"/>
  </hyperlinks>
  <pageMargins left="0.75" right="0.75" top="1" bottom="1" header="0.5" footer="0.5"/>
  <legacy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J39"/>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60</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154290</v>
      </c>
      <c r="F8" s="49">
        <v>468235</v>
      </c>
      <c r="G8" s="50">
        <v>0.33500000000000002</v>
      </c>
      <c r="H8" s="51">
        <v>8.9300000000000004E-2</v>
      </c>
    </row>
    <row r="9" spans="1:10" x14ac:dyDescent="0.25">
      <c r="A9" s="47"/>
      <c r="B9" s="48"/>
      <c r="C9" s="48"/>
      <c r="D9" s="48" t="s">
        <v>23</v>
      </c>
      <c r="E9" s="49">
        <v>11978</v>
      </c>
      <c r="F9" s="49">
        <v>38207</v>
      </c>
      <c r="G9" s="50">
        <v>2.7300000000000001E-2</v>
      </c>
      <c r="H9" s="51">
        <v>7.3000000000000001E-3</v>
      </c>
    </row>
    <row r="10" spans="1:10" x14ac:dyDescent="0.25">
      <c r="A10" s="47"/>
      <c r="B10" s="48"/>
      <c r="C10" s="48"/>
      <c r="D10" s="48" t="s">
        <v>29</v>
      </c>
      <c r="E10" s="48">
        <v>137</v>
      </c>
      <c r="F10" s="48">
        <v>432</v>
      </c>
      <c r="G10" s="50">
        <v>2.9999999999999997E-4</v>
      </c>
      <c r="H10" s="51">
        <v>1E-4</v>
      </c>
    </row>
    <row r="11" spans="1:10" x14ac:dyDescent="0.25">
      <c r="A11" s="47"/>
      <c r="B11" s="48"/>
      <c r="C11" s="48"/>
      <c r="D11" s="48" t="s">
        <v>24</v>
      </c>
      <c r="E11" s="49">
        <v>4439</v>
      </c>
      <c r="F11" s="49">
        <v>11648</v>
      </c>
      <c r="G11" s="50">
        <v>8.3000000000000001E-3</v>
      </c>
      <c r="H11" s="51">
        <v>2.2000000000000001E-3</v>
      </c>
    </row>
    <row r="12" spans="1:10" x14ac:dyDescent="0.25">
      <c r="A12" s="47"/>
      <c r="B12" s="48"/>
      <c r="C12" s="48"/>
      <c r="D12" s="48" t="s">
        <v>28</v>
      </c>
      <c r="E12" s="49">
        <v>20854</v>
      </c>
      <c r="F12" s="49">
        <v>65122</v>
      </c>
      <c r="G12" s="50">
        <v>4.65E-2</v>
      </c>
      <c r="H12" s="51">
        <v>1.24E-2</v>
      </c>
    </row>
    <row r="13" spans="1:10" x14ac:dyDescent="0.25">
      <c r="A13" s="47"/>
      <c r="B13" s="48"/>
      <c r="C13" s="48"/>
      <c r="D13" s="48" t="s">
        <v>45</v>
      </c>
      <c r="E13" s="49">
        <v>4002</v>
      </c>
      <c r="F13" s="49">
        <v>12138</v>
      </c>
      <c r="G13" s="50">
        <v>8.6999999999999994E-3</v>
      </c>
      <c r="H13" s="51">
        <v>2.3E-3</v>
      </c>
    </row>
    <row r="14" spans="1:10" x14ac:dyDescent="0.25">
      <c r="A14" s="47"/>
      <c r="B14" s="48"/>
      <c r="C14" s="48"/>
      <c r="D14" s="48" t="s">
        <v>36</v>
      </c>
      <c r="E14" s="48">
        <v>266</v>
      </c>
      <c r="F14" s="48">
        <v>796</v>
      </c>
      <c r="G14" s="50">
        <v>5.9999999999999995E-4</v>
      </c>
      <c r="H14" s="51">
        <v>2.0000000000000001E-4</v>
      </c>
    </row>
    <row r="15" spans="1:10" x14ac:dyDescent="0.25">
      <c r="A15" s="47"/>
      <c r="B15" s="48"/>
      <c r="C15" s="48" t="s">
        <v>16</v>
      </c>
      <c r="D15" s="48" t="s">
        <v>17</v>
      </c>
      <c r="E15" s="49">
        <v>85874</v>
      </c>
      <c r="F15" s="49">
        <v>258512</v>
      </c>
      <c r="G15" s="50">
        <v>0.185</v>
      </c>
      <c r="H15" s="51">
        <v>4.9299999999999997E-2</v>
      </c>
    </row>
    <row r="16" spans="1:10" x14ac:dyDescent="0.25">
      <c r="A16" s="47"/>
      <c r="B16" s="48"/>
      <c r="C16" s="48"/>
      <c r="D16" s="48" t="s">
        <v>27</v>
      </c>
      <c r="E16" s="49">
        <v>8978</v>
      </c>
      <c r="F16" s="49">
        <v>26893</v>
      </c>
      <c r="G16" s="50">
        <v>1.9199999999999998E-2</v>
      </c>
      <c r="H16" s="51">
        <v>5.1000000000000004E-3</v>
      </c>
    </row>
    <row r="17" spans="1:8" x14ac:dyDescent="0.25">
      <c r="A17" s="47"/>
      <c r="B17" s="48"/>
      <c r="C17" s="48"/>
      <c r="D17" s="48" t="s">
        <v>29</v>
      </c>
      <c r="E17" s="49">
        <v>1312</v>
      </c>
      <c r="F17" s="49">
        <v>4176</v>
      </c>
      <c r="G17" s="50">
        <v>3.0000000000000001E-3</v>
      </c>
      <c r="H17" s="51">
        <v>8.0000000000000004E-4</v>
      </c>
    </row>
    <row r="18" spans="1:8" x14ac:dyDescent="0.25">
      <c r="A18" s="47"/>
      <c r="B18" s="48"/>
      <c r="C18" s="48"/>
      <c r="D18" s="48" t="s">
        <v>28</v>
      </c>
      <c r="E18" s="48">
        <v>795</v>
      </c>
      <c r="F18" s="49">
        <v>2438</v>
      </c>
      <c r="G18" s="50">
        <v>1.6999999999999999E-3</v>
      </c>
      <c r="H18" s="51">
        <v>5.0000000000000001E-4</v>
      </c>
    </row>
    <row r="19" spans="1:8" x14ac:dyDescent="0.25">
      <c r="A19" s="47"/>
      <c r="B19" s="48"/>
      <c r="C19" s="48"/>
      <c r="D19" s="48" t="s">
        <v>18</v>
      </c>
      <c r="E19" s="49">
        <v>148589</v>
      </c>
      <c r="F19" s="49">
        <v>448870</v>
      </c>
      <c r="G19" s="50">
        <v>0.32100000000000001</v>
      </c>
      <c r="H19" s="51">
        <v>8.5599999999999996E-2</v>
      </c>
    </row>
    <row r="20" spans="1:8" x14ac:dyDescent="0.25">
      <c r="A20" s="47"/>
      <c r="B20" s="48"/>
      <c r="C20" s="48"/>
      <c r="D20" s="48" t="s">
        <v>45</v>
      </c>
      <c r="E20" s="48">
        <v>100</v>
      </c>
      <c r="F20" s="48">
        <v>215</v>
      </c>
      <c r="G20" s="50">
        <v>2.0000000000000001E-4</v>
      </c>
      <c r="H20" s="51">
        <v>0</v>
      </c>
    </row>
    <row r="21" spans="1:8" x14ac:dyDescent="0.25">
      <c r="A21" s="47"/>
      <c r="B21" s="48"/>
      <c r="C21" s="48" t="s">
        <v>31</v>
      </c>
      <c r="D21" s="48" t="s">
        <v>17</v>
      </c>
      <c r="E21" s="49">
        <v>3435</v>
      </c>
      <c r="F21" s="49">
        <v>9886</v>
      </c>
      <c r="G21" s="50">
        <v>7.1000000000000004E-3</v>
      </c>
      <c r="H21" s="51">
        <v>1.9E-3</v>
      </c>
    </row>
    <row r="22" spans="1:8" x14ac:dyDescent="0.25">
      <c r="A22" s="47"/>
      <c r="B22" s="48"/>
      <c r="C22" s="48"/>
      <c r="D22" s="48" t="s">
        <v>27</v>
      </c>
      <c r="E22" s="48">
        <v>281</v>
      </c>
      <c r="F22" s="48">
        <v>805</v>
      </c>
      <c r="G22" s="50">
        <v>5.9999999999999995E-4</v>
      </c>
      <c r="H22" s="51">
        <v>2.0000000000000001E-4</v>
      </c>
    </row>
    <row r="23" spans="1:8" x14ac:dyDescent="0.25">
      <c r="A23" s="47"/>
      <c r="B23" s="48"/>
      <c r="C23" s="48"/>
      <c r="D23" s="48" t="s">
        <v>29</v>
      </c>
      <c r="E23" s="48">
        <v>2</v>
      </c>
      <c r="F23" s="48">
        <v>6</v>
      </c>
      <c r="G23" s="50">
        <v>0</v>
      </c>
      <c r="H23" s="51">
        <v>0</v>
      </c>
    </row>
    <row r="24" spans="1:8" x14ac:dyDescent="0.25">
      <c r="A24" s="47"/>
      <c r="B24" s="48"/>
      <c r="C24" s="48"/>
      <c r="D24" s="48" t="s">
        <v>28</v>
      </c>
      <c r="E24" s="48">
        <v>153</v>
      </c>
      <c r="F24" s="48">
        <v>459</v>
      </c>
      <c r="G24" s="50">
        <v>2.9999999999999997E-4</v>
      </c>
      <c r="H24" s="51">
        <v>1E-4</v>
      </c>
    </row>
    <row r="25" spans="1:8" x14ac:dyDescent="0.25">
      <c r="A25" s="47"/>
      <c r="B25" s="48"/>
      <c r="C25" s="48"/>
      <c r="D25" s="48" t="s">
        <v>18</v>
      </c>
      <c r="E25" s="48">
        <v>837</v>
      </c>
      <c r="F25" s="49">
        <v>2171</v>
      </c>
      <c r="G25" s="50">
        <v>1.6000000000000001E-3</v>
      </c>
      <c r="H25" s="51">
        <v>4.0000000000000002E-4</v>
      </c>
    </row>
    <row r="26" spans="1:8" x14ac:dyDescent="0.25">
      <c r="A26" s="47"/>
      <c r="B26" s="48"/>
      <c r="C26" s="48" t="s">
        <v>25</v>
      </c>
      <c r="D26" s="48" t="s">
        <v>17</v>
      </c>
      <c r="E26" s="49">
        <v>3654</v>
      </c>
      <c r="F26" s="49">
        <v>10888</v>
      </c>
      <c r="G26" s="50">
        <v>7.7999999999999996E-3</v>
      </c>
      <c r="H26" s="51">
        <v>2.0999999999999999E-3</v>
      </c>
    </row>
    <row r="27" spans="1:8" x14ac:dyDescent="0.25">
      <c r="A27" s="47"/>
      <c r="B27" s="48"/>
      <c r="C27" s="48"/>
      <c r="D27" s="48" t="s">
        <v>27</v>
      </c>
      <c r="E27" s="49">
        <v>3006</v>
      </c>
      <c r="F27" s="49">
        <v>8895</v>
      </c>
      <c r="G27" s="50">
        <v>6.4000000000000003E-3</v>
      </c>
      <c r="H27" s="51">
        <v>1.6999999999999999E-3</v>
      </c>
    </row>
    <row r="28" spans="1:8" x14ac:dyDescent="0.25">
      <c r="A28" s="47"/>
      <c r="B28" s="48"/>
      <c r="C28" s="48"/>
      <c r="D28" s="48" t="s">
        <v>23</v>
      </c>
      <c r="E28" s="48">
        <v>151</v>
      </c>
      <c r="F28" s="48">
        <v>475</v>
      </c>
      <c r="G28" s="50">
        <v>2.9999999999999997E-4</v>
      </c>
      <c r="H28" s="51">
        <v>1E-4</v>
      </c>
    </row>
    <row r="29" spans="1:8" x14ac:dyDescent="0.25">
      <c r="A29" s="47"/>
      <c r="B29" s="48"/>
      <c r="C29" s="48"/>
      <c r="D29" s="48" t="s">
        <v>29</v>
      </c>
      <c r="E29" s="48">
        <v>37</v>
      </c>
      <c r="F29" s="48">
        <v>111</v>
      </c>
      <c r="G29" s="50">
        <v>1E-4</v>
      </c>
      <c r="H29" s="51">
        <v>0</v>
      </c>
    </row>
    <row r="30" spans="1:8" x14ac:dyDescent="0.25">
      <c r="A30" s="47"/>
      <c r="B30" s="48"/>
      <c r="C30" s="48"/>
      <c r="D30" s="48" t="s">
        <v>28</v>
      </c>
      <c r="E30" s="49">
        <v>3010</v>
      </c>
      <c r="F30" s="49">
        <v>9186</v>
      </c>
      <c r="G30" s="50">
        <v>6.6E-3</v>
      </c>
      <c r="H30" s="51">
        <v>1.8E-3</v>
      </c>
    </row>
    <row r="31" spans="1:8" x14ac:dyDescent="0.25">
      <c r="A31" s="47"/>
      <c r="B31" s="48"/>
      <c r="C31" s="48" t="s">
        <v>26</v>
      </c>
      <c r="D31" s="48" t="s">
        <v>17</v>
      </c>
      <c r="E31" s="49">
        <v>4896</v>
      </c>
      <c r="F31" s="49">
        <v>14847</v>
      </c>
      <c r="G31" s="50">
        <v>1.06E-2</v>
      </c>
      <c r="H31" s="51">
        <v>2.8E-3</v>
      </c>
    </row>
    <row r="32" spans="1:8" x14ac:dyDescent="0.25">
      <c r="A32" s="47"/>
      <c r="B32" s="48"/>
      <c r="C32" s="48"/>
      <c r="D32" s="48" t="s">
        <v>27</v>
      </c>
      <c r="E32" s="48">
        <v>33</v>
      </c>
      <c r="F32" s="48">
        <v>99</v>
      </c>
      <c r="G32" s="50">
        <v>1E-4</v>
      </c>
      <c r="H32" s="51">
        <v>0</v>
      </c>
    </row>
    <row r="33" spans="1:8" x14ac:dyDescent="0.25">
      <c r="A33" s="47"/>
      <c r="B33" s="48"/>
      <c r="C33" s="48"/>
      <c r="D33" s="48" t="s">
        <v>28</v>
      </c>
      <c r="E33" s="48">
        <v>61</v>
      </c>
      <c r="F33" s="48">
        <v>183</v>
      </c>
      <c r="G33" s="50">
        <v>1E-4</v>
      </c>
      <c r="H33" s="51">
        <v>0</v>
      </c>
    </row>
    <row r="34" spans="1:8" x14ac:dyDescent="0.25">
      <c r="A34" s="47"/>
      <c r="B34" s="48"/>
      <c r="C34" s="48"/>
      <c r="D34" s="48" t="s">
        <v>18</v>
      </c>
      <c r="E34" s="49">
        <v>1367</v>
      </c>
      <c r="F34" s="49">
        <v>3960</v>
      </c>
      <c r="G34" s="50">
        <v>2.8E-3</v>
      </c>
      <c r="H34" s="51">
        <v>8.0000000000000004E-4</v>
      </c>
    </row>
    <row r="35" spans="1:8" x14ac:dyDescent="0.25">
      <c r="A35" s="47"/>
      <c r="B35" s="48" t="s">
        <v>19</v>
      </c>
      <c r="C35" s="48"/>
      <c r="D35" s="48"/>
      <c r="E35" s="49">
        <v>462537</v>
      </c>
      <c r="F35" s="49">
        <v>1399653</v>
      </c>
      <c r="G35" s="52">
        <v>1</v>
      </c>
      <c r="H35" s="51">
        <v>0.26700000000000002</v>
      </c>
    </row>
    <row r="36" spans="1:8" x14ac:dyDescent="0.25">
      <c r="A36" s="47"/>
      <c r="B36" s="48" t="s">
        <v>20</v>
      </c>
      <c r="C36" s="48" t="s">
        <v>21</v>
      </c>
      <c r="D36" s="48" t="s">
        <v>17</v>
      </c>
      <c r="E36" s="49">
        <v>1284936</v>
      </c>
      <c r="F36" s="49">
        <v>3845937</v>
      </c>
      <c r="G36" s="48"/>
      <c r="H36" s="51">
        <v>0.73299999999999998</v>
      </c>
    </row>
    <row r="37" spans="1:8" ht="13.8" thickBot="1" x14ac:dyDescent="0.3">
      <c r="A37" s="53"/>
      <c r="B37" s="54" t="s">
        <v>22</v>
      </c>
      <c r="C37" s="54"/>
      <c r="D37" s="54"/>
      <c r="E37" s="55">
        <v>1747473</v>
      </c>
      <c r="F37" s="55">
        <v>5245590</v>
      </c>
      <c r="G37" s="54"/>
      <c r="H37" s="56">
        <v>1</v>
      </c>
    </row>
    <row r="39" spans="1:8" x14ac:dyDescent="0.25">
      <c r="A39" s="57" t="s">
        <v>33</v>
      </c>
    </row>
  </sheetData>
  <mergeCells count="1">
    <mergeCell ref="E5:E7"/>
  </mergeCells>
  <hyperlinks>
    <hyperlink ref="J1" location="'Table of Contents'!A1" display="Return to Table of Contents" xr:uid="{241C5808-DDCB-4081-B00A-9F8F4584DC27}"/>
  </hyperlinks>
  <pageMargins left="0.75" right="0.75" top="1" bottom="1" header="0.5" footer="0.5"/>
  <legacy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70</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54589</v>
      </c>
      <c r="F8" s="49">
        <v>167182</v>
      </c>
      <c r="G8" s="50">
        <v>0.20200000000000001</v>
      </c>
      <c r="H8" s="51">
        <v>7.5200000000000003E-2</v>
      </c>
    </row>
    <row r="9" spans="1:10" x14ac:dyDescent="0.25">
      <c r="A9" s="47"/>
      <c r="B9" s="48"/>
      <c r="C9" s="48"/>
      <c r="D9" s="48" t="s">
        <v>30</v>
      </c>
      <c r="E9" s="48">
        <v>67</v>
      </c>
      <c r="F9" s="48">
        <v>188</v>
      </c>
      <c r="G9" s="50">
        <v>2.0000000000000001E-4</v>
      </c>
      <c r="H9" s="51">
        <v>1E-4</v>
      </c>
    </row>
    <row r="10" spans="1:10" x14ac:dyDescent="0.25">
      <c r="A10" s="47"/>
      <c r="B10" s="48"/>
      <c r="C10" s="48"/>
      <c r="D10" s="48" t="s">
        <v>23</v>
      </c>
      <c r="E10" s="49">
        <v>10850</v>
      </c>
      <c r="F10" s="49">
        <v>34695</v>
      </c>
      <c r="G10" s="50">
        <v>4.2000000000000003E-2</v>
      </c>
      <c r="H10" s="51">
        <v>1.5599999999999999E-2</v>
      </c>
    </row>
    <row r="11" spans="1:10" x14ac:dyDescent="0.25">
      <c r="A11" s="47"/>
      <c r="B11" s="48"/>
      <c r="C11" s="48"/>
      <c r="D11" s="48" t="s">
        <v>29</v>
      </c>
      <c r="E11" s="48">
        <v>62</v>
      </c>
      <c r="F11" s="48">
        <v>190</v>
      </c>
      <c r="G11" s="50">
        <v>2.0000000000000001E-4</v>
      </c>
      <c r="H11" s="51">
        <v>1E-4</v>
      </c>
    </row>
    <row r="12" spans="1:10" x14ac:dyDescent="0.25">
      <c r="A12" s="47"/>
      <c r="B12" s="48"/>
      <c r="C12" s="48"/>
      <c r="D12" s="48" t="s">
        <v>24</v>
      </c>
      <c r="E12" s="49">
        <v>4730</v>
      </c>
      <c r="F12" s="49">
        <v>11462</v>
      </c>
      <c r="G12" s="50">
        <v>1.3899999999999999E-2</v>
      </c>
      <c r="H12" s="51">
        <v>5.1999999999999998E-3</v>
      </c>
    </row>
    <row r="13" spans="1:10" x14ac:dyDescent="0.25">
      <c r="A13" s="47"/>
      <c r="B13" s="48"/>
      <c r="C13" s="48"/>
      <c r="D13" s="48" t="s">
        <v>28</v>
      </c>
      <c r="E13" s="49">
        <v>4721</v>
      </c>
      <c r="F13" s="49">
        <v>14006</v>
      </c>
      <c r="G13" s="50">
        <v>1.6899999999999998E-2</v>
      </c>
      <c r="H13" s="51">
        <v>6.3E-3</v>
      </c>
    </row>
    <row r="14" spans="1:10" x14ac:dyDescent="0.25">
      <c r="A14" s="47"/>
      <c r="B14" s="48"/>
      <c r="C14" s="48"/>
      <c r="D14" s="48" t="s">
        <v>45</v>
      </c>
      <c r="E14" s="49">
        <v>1853</v>
      </c>
      <c r="F14" s="49">
        <v>5501</v>
      </c>
      <c r="G14" s="50">
        <v>6.7000000000000002E-3</v>
      </c>
      <c r="H14" s="51">
        <v>2.5000000000000001E-3</v>
      </c>
    </row>
    <row r="15" spans="1:10" x14ac:dyDescent="0.25">
      <c r="A15" s="47"/>
      <c r="B15" s="48"/>
      <c r="C15" s="48"/>
      <c r="D15" s="48" t="s">
        <v>36</v>
      </c>
      <c r="E15" s="48">
        <v>230</v>
      </c>
      <c r="F15" s="48">
        <v>576</v>
      </c>
      <c r="G15" s="50">
        <v>6.9999999999999999E-4</v>
      </c>
      <c r="H15" s="51">
        <v>2.9999999999999997E-4</v>
      </c>
    </row>
    <row r="16" spans="1:10" x14ac:dyDescent="0.25">
      <c r="A16" s="47"/>
      <c r="B16" s="48"/>
      <c r="C16" s="48" t="s">
        <v>16</v>
      </c>
      <c r="D16" s="48" t="s">
        <v>17</v>
      </c>
      <c r="E16" s="49">
        <v>69816</v>
      </c>
      <c r="F16" s="49">
        <v>210817</v>
      </c>
      <c r="G16" s="50">
        <v>0.255</v>
      </c>
      <c r="H16" s="51">
        <v>9.4799999999999995E-2</v>
      </c>
    </row>
    <row r="17" spans="1:8" x14ac:dyDescent="0.25">
      <c r="A17" s="47"/>
      <c r="B17" s="48"/>
      <c r="C17" s="48"/>
      <c r="D17" s="48" t="s">
        <v>27</v>
      </c>
      <c r="E17" s="49">
        <v>5882</v>
      </c>
      <c r="F17" s="49">
        <v>18449</v>
      </c>
      <c r="G17" s="50">
        <v>2.23E-2</v>
      </c>
      <c r="H17" s="51">
        <v>8.3000000000000001E-3</v>
      </c>
    </row>
    <row r="18" spans="1:8" x14ac:dyDescent="0.25">
      <c r="A18" s="47"/>
      <c r="B18" s="48"/>
      <c r="C18" s="48"/>
      <c r="D18" s="48" t="s">
        <v>29</v>
      </c>
      <c r="E18" s="49">
        <v>1370</v>
      </c>
      <c r="F18" s="49">
        <v>4335</v>
      </c>
      <c r="G18" s="50">
        <v>5.1999999999999998E-3</v>
      </c>
      <c r="H18" s="51">
        <v>1.9E-3</v>
      </c>
    </row>
    <row r="19" spans="1:8" x14ac:dyDescent="0.25">
      <c r="A19" s="47"/>
      <c r="B19" s="48"/>
      <c r="C19" s="48"/>
      <c r="D19" s="48" t="s">
        <v>28</v>
      </c>
      <c r="E19" s="48">
        <v>260</v>
      </c>
      <c r="F19" s="48">
        <v>945</v>
      </c>
      <c r="G19" s="50">
        <v>1.1000000000000001E-3</v>
      </c>
      <c r="H19" s="51">
        <v>4.0000000000000002E-4</v>
      </c>
    </row>
    <row r="20" spans="1:8" x14ac:dyDescent="0.25">
      <c r="A20" s="47"/>
      <c r="B20" s="48"/>
      <c r="C20" s="48"/>
      <c r="D20" s="48" t="s">
        <v>18</v>
      </c>
      <c r="E20" s="49">
        <v>110514</v>
      </c>
      <c r="F20" s="49">
        <v>334824</v>
      </c>
      <c r="G20" s="50">
        <v>0.40500000000000003</v>
      </c>
      <c r="H20" s="51">
        <v>0.151</v>
      </c>
    </row>
    <row r="21" spans="1:8" x14ac:dyDescent="0.25">
      <c r="A21" s="47"/>
      <c r="B21" s="48"/>
      <c r="C21" s="48"/>
      <c r="D21" s="48" t="s">
        <v>45</v>
      </c>
      <c r="E21" s="48">
        <v>51</v>
      </c>
      <c r="F21" s="48">
        <v>142</v>
      </c>
      <c r="G21" s="50">
        <v>2.0000000000000001E-4</v>
      </c>
      <c r="H21" s="51">
        <v>1E-4</v>
      </c>
    </row>
    <row r="22" spans="1:8" x14ac:dyDescent="0.25">
      <c r="A22" s="47"/>
      <c r="B22" s="48"/>
      <c r="C22" s="48" t="s">
        <v>31</v>
      </c>
      <c r="D22" s="48" t="s">
        <v>17</v>
      </c>
      <c r="E22" s="49">
        <v>1899</v>
      </c>
      <c r="F22" s="49">
        <v>5328</v>
      </c>
      <c r="G22" s="50">
        <v>6.4000000000000003E-3</v>
      </c>
      <c r="H22" s="51">
        <v>2.3999999999999998E-3</v>
      </c>
    </row>
    <row r="23" spans="1:8" x14ac:dyDescent="0.25">
      <c r="A23" s="47"/>
      <c r="B23" s="48"/>
      <c r="C23" s="48"/>
      <c r="D23" s="48" t="s">
        <v>27</v>
      </c>
      <c r="E23" s="48">
        <v>133</v>
      </c>
      <c r="F23" s="48">
        <v>393</v>
      </c>
      <c r="G23" s="50">
        <v>5.0000000000000001E-4</v>
      </c>
      <c r="H23" s="51">
        <v>2.0000000000000001E-4</v>
      </c>
    </row>
    <row r="24" spans="1:8" x14ac:dyDescent="0.25">
      <c r="A24" s="47"/>
      <c r="B24" s="48"/>
      <c r="C24" s="48"/>
      <c r="D24" s="48" t="s">
        <v>28</v>
      </c>
      <c r="E24" s="48">
        <v>37</v>
      </c>
      <c r="F24" s="48">
        <v>111</v>
      </c>
      <c r="G24" s="50">
        <v>1E-4</v>
      </c>
      <c r="H24" s="51">
        <v>0</v>
      </c>
    </row>
    <row r="25" spans="1:8" x14ac:dyDescent="0.25">
      <c r="A25" s="47"/>
      <c r="B25" s="48"/>
      <c r="C25" s="48"/>
      <c r="D25" s="48" t="s">
        <v>18</v>
      </c>
      <c r="E25" s="48">
        <v>614</v>
      </c>
      <c r="F25" s="49">
        <v>1559</v>
      </c>
      <c r="G25" s="50">
        <v>1.9E-3</v>
      </c>
      <c r="H25" s="51">
        <v>6.9999999999999999E-4</v>
      </c>
    </row>
    <row r="26" spans="1:8" x14ac:dyDescent="0.25">
      <c r="A26" s="47"/>
      <c r="B26" s="48"/>
      <c r="C26" s="48" t="s">
        <v>25</v>
      </c>
      <c r="D26" s="48" t="s">
        <v>17</v>
      </c>
      <c r="E26" s="48">
        <v>785</v>
      </c>
      <c r="F26" s="49">
        <v>2338</v>
      </c>
      <c r="G26" s="50">
        <v>2.8E-3</v>
      </c>
      <c r="H26" s="51">
        <v>1.1000000000000001E-3</v>
      </c>
    </row>
    <row r="27" spans="1:8" x14ac:dyDescent="0.25">
      <c r="A27" s="47"/>
      <c r="B27" s="48"/>
      <c r="C27" s="48"/>
      <c r="D27" s="48" t="s">
        <v>27</v>
      </c>
      <c r="E27" s="49">
        <v>1046</v>
      </c>
      <c r="F27" s="49">
        <v>3210</v>
      </c>
      <c r="G27" s="50">
        <v>3.8999999999999998E-3</v>
      </c>
      <c r="H27" s="51">
        <v>1.4E-3</v>
      </c>
    </row>
    <row r="28" spans="1:8" x14ac:dyDescent="0.25">
      <c r="A28" s="47"/>
      <c r="B28" s="48"/>
      <c r="C28" s="48"/>
      <c r="D28" s="48" t="s">
        <v>23</v>
      </c>
      <c r="E28" s="48">
        <v>251</v>
      </c>
      <c r="F28" s="48">
        <v>793</v>
      </c>
      <c r="G28" s="50">
        <v>1E-3</v>
      </c>
      <c r="H28" s="51">
        <v>4.0000000000000002E-4</v>
      </c>
    </row>
    <row r="29" spans="1:8" x14ac:dyDescent="0.25">
      <c r="A29" s="47"/>
      <c r="B29" s="48"/>
      <c r="C29" s="48"/>
      <c r="D29" s="48" t="s">
        <v>29</v>
      </c>
      <c r="E29" s="48">
        <v>11</v>
      </c>
      <c r="F29" s="48">
        <v>44</v>
      </c>
      <c r="G29" s="50">
        <v>1E-4</v>
      </c>
      <c r="H29" s="51">
        <v>0</v>
      </c>
    </row>
    <row r="30" spans="1:8" x14ac:dyDescent="0.25">
      <c r="A30" s="47"/>
      <c r="B30" s="48"/>
      <c r="C30" s="48"/>
      <c r="D30" s="48" t="s">
        <v>28</v>
      </c>
      <c r="E30" s="48">
        <v>620</v>
      </c>
      <c r="F30" s="49">
        <v>1863</v>
      </c>
      <c r="G30" s="50">
        <v>2.3E-3</v>
      </c>
      <c r="H30" s="51">
        <v>8.0000000000000004E-4</v>
      </c>
    </row>
    <row r="31" spans="1:8" x14ac:dyDescent="0.25">
      <c r="A31" s="47"/>
      <c r="B31" s="48"/>
      <c r="C31" s="48" t="s">
        <v>26</v>
      </c>
      <c r="D31" s="48" t="s">
        <v>17</v>
      </c>
      <c r="E31" s="49">
        <v>2275</v>
      </c>
      <c r="F31" s="49">
        <v>6922</v>
      </c>
      <c r="G31" s="50">
        <v>8.3999999999999995E-3</v>
      </c>
      <c r="H31" s="51">
        <v>3.0999999999999999E-3</v>
      </c>
    </row>
    <row r="32" spans="1:8" x14ac:dyDescent="0.25">
      <c r="A32" s="47"/>
      <c r="B32" s="48"/>
      <c r="C32" s="48"/>
      <c r="D32" s="48" t="s">
        <v>18</v>
      </c>
      <c r="E32" s="48">
        <v>371</v>
      </c>
      <c r="F32" s="48">
        <v>946</v>
      </c>
      <c r="G32" s="50">
        <v>1.1000000000000001E-3</v>
      </c>
      <c r="H32" s="51">
        <v>4.0000000000000002E-4</v>
      </c>
    </row>
    <row r="33" spans="1:8" x14ac:dyDescent="0.25">
      <c r="A33" s="47"/>
      <c r="B33" s="48" t="s">
        <v>19</v>
      </c>
      <c r="C33" s="48"/>
      <c r="D33" s="48"/>
      <c r="E33" s="49">
        <v>273037</v>
      </c>
      <c r="F33" s="49">
        <v>826819</v>
      </c>
      <c r="G33" s="52">
        <v>1</v>
      </c>
      <c r="H33" s="51">
        <v>0.372</v>
      </c>
    </row>
    <row r="34" spans="1:8" x14ac:dyDescent="0.25">
      <c r="A34" s="47"/>
      <c r="B34" s="48" t="s">
        <v>20</v>
      </c>
      <c r="C34" s="48" t="s">
        <v>21</v>
      </c>
      <c r="D34" s="48" t="s">
        <v>17</v>
      </c>
      <c r="E34" s="49">
        <v>466157</v>
      </c>
      <c r="F34" s="49">
        <v>1397531</v>
      </c>
      <c r="G34" s="48"/>
      <c r="H34" s="51">
        <v>0.628</v>
      </c>
    </row>
    <row r="35" spans="1:8" ht="13.8" thickBot="1" x14ac:dyDescent="0.3">
      <c r="A35" s="53"/>
      <c r="B35" s="54" t="s">
        <v>22</v>
      </c>
      <c r="C35" s="54"/>
      <c r="D35" s="54"/>
      <c r="E35" s="55">
        <v>739194</v>
      </c>
      <c r="F35" s="55">
        <v>2224350</v>
      </c>
      <c r="G35" s="54"/>
      <c r="H35" s="56">
        <v>1</v>
      </c>
    </row>
    <row r="37" spans="1:8" x14ac:dyDescent="0.25">
      <c r="A37" s="57" t="s">
        <v>33</v>
      </c>
    </row>
  </sheetData>
  <mergeCells count="1">
    <mergeCell ref="E5:E7"/>
  </mergeCells>
  <hyperlinks>
    <hyperlink ref="J1" location="'Table of Contents'!A1" display="Return to Table of Contents" xr:uid="{4ABBA5F4-5412-44F0-9E3F-DC27CF4A3A2A}"/>
  </hyperlinks>
  <pageMargins left="0.75" right="0.75" top="1" bottom="1" header="0.5" footer="0.5"/>
  <legacy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J41"/>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47</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176827</v>
      </c>
      <c r="F8" s="49">
        <v>536276</v>
      </c>
      <c r="G8" s="50">
        <v>0.38100000000000001</v>
      </c>
      <c r="H8" s="51">
        <v>9.4100000000000003E-2</v>
      </c>
    </row>
    <row r="9" spans="1:10" x14ac:dyDescent="0.25">
      <c r="A9" s="47"/>
      <c r="B9" s="48"/>
      <c r="C9" s="48"/>
      <c r="D9" s="48" t="s">
        <v>30</v>
      </c>
      <c r="E9" s="48">
        <v>9</v>
      </c>
      <c r="F9" s="48">
        <v>27</v>
      </c>
      <c r="G9" s="50">
        <v>0</v>
      </c>
      <c r="H9" s="51">
        <v>0</v>
      </c>
    </row>
    <row r="10" spans="1:10" x14ac:dyDescent="0.25">
      <c r="A10" s="47"/>
      <c r="B10" s="48"/>
      <c r="C10" s="48"/>
      <c r="D10" s="48" t="s">
        <v>23</v>
      </c>
      <c r="E10" s="49">
        <v>7397</v>
      </c>
      <c r="F10" s="49">
        <v>23593</v>
      </c>
      <c r="G10" s="50">
        <v>1.6799999999999999E-2</v>
      </c>
      <c r="H10" s="51">
        <v>4.1000000000000003E-3</v>
      </c>
    </row>
    <row r="11" spans="1:10" x14ac:dyDescent="0.25">
      <c r="A11" s="47"/>
      <c r="B11" s="48"/>
      <c r="C11" s="48"/>
      <c r="D11" s="48" t="s">
        <v>29</v>
      </c>
      <c r="E11" s="48">
        <v>144</v>
      </c>
      <c r="F11" s="48">
        <v>442</v>
      </c>
      <c r="G11" s="50">
        <v>2.9999999999999997E-4</v>
      </c>
      <c r="H11" s="51">
        <v>1E-4</v>
      </c>
    </row>
    <row r="12" spans="1:10" x14ac:dyDescent="0.25">
      <c r="A12" s="47"/>
      <c r="B12" s="48"/>
      <c r="C12" s="48"/>
      <c r="D12" s="48" t="s">
        <v>24</v>
      </c>
      <c r="E12" s="49">
        <v>3079</v>
      </c>
      <c r="F12" s="49">
        <v>8243</v>
      </c>
      <c r="G12" s="50">
        <v>5.8999999999999999E-3</v>
      </c>
      <c r="H12" s="51">
        <v>1.4E-3</v>
      </c>
    </row>
    <row r="13" spans="1:10" x14ac:dyDescent="0.25">
      <c r="A13" s="47"/>
      <c r="B13" s="48"/>
      <c r="C13" s="48"/>
      <c r="D13" s="48" t="s">
        <v>28</v>
      </c>
      <c r="E13" s="49">
        <v>20969</v>
      </c>
      <c r="F13" s="49">
        <v>64636</v>
      </c>
      <c r="G13" s="50">
        <v>4.5900000000000003E-2</v>
      </c>
      <c r="H13" s="51">
        <v>1.1299999999999999E-2</v>
      </c>
    </row>
    <row r="14" spans="1:10" x14ac:dyDescent="0.25">
      <c r="A14" s="47"/>
      <c r="B14" s="48"/>
      <c r="C14" s="48"/>
      <c r="D14" s="48" t="s">
        <v>45</v>
      </c>
      <c r="E14" s="49">
        <v>4693</v>
      </c>
      <c r="F14" s="49">
        <v>14300</v>
      </c>
      <c r="G14" s="50">
        <v>1.0200000000000001E-2</v>
      </c>
      <c r="H14" s="51">
        <v>2.5000000000000001E-3</v>
      </c>
    </row>
    <row r="15" spans="1:10" x14ac:dyDescent="0.25">
      <c r="A15" s="47"/>
      <c r="B15" s="48"/>
      <c r="C15" s="48"/>
      <c r="D15" s="48" t="s">
        <v>36</v>
      </c>
      <c r="E15" s="48">
        <v>333</v>
      </c>
      <c r="F15" s="48">
        <v>974</v>
      </c>
      <c r="G15" s="50">
        <v>6.9999999999999999E-4</v>
      </c>
      <c r="H15" s="51">
        <v>2.0000000000000001E-4</v>
      </c>
    </row>
    <row r="16" spans="1:10" x14ac:dyDescent="0.25">
      <c r="A16" s="47"/>
      <c r="B16" s="48"/>
      <c r="C16" s="48" t="s">
        <v>16</v>
      </c>
      <c r="D16" s="48" t="s">
        <v>17</v>
      </c>
      <c r="E16" s="49">
        <v>83487</v>
      </c>
      <c r="F16" s="49">
        <v>251563</v>
      </c>
      <c r="G16" s="50">
        <v>0.17899999999999999</v>
      </c>
      <c r="H16" s="51">
        <v>4.41E-2</v>
      </c>
    </row>
    <row r="17" spans="1:8" x14ac:dyDescent="0.25">
      <c r="A17" s="47"/>
      <c r="B17" s="48"/>
      <c r="C17" s="48"/>
      <c r="D17" s="48" t="s">
        <v>27</v>
      </c>
      <c r="E17" s="49">
        <v>8457</v>
      </c>
      <c r="F17" s="49">
        <v>25267</v>
      </c>
      <c r="G17" s="50">
        <v>1.7899999999999999E-2</v>
      </c>
      <c r="H17" s="51">
        <v>4.4000000000000003E-3</v>
      </c>
    </row>
    <row r="18" spans="1:8" x14ac:dyDescent="0.25">
      <c r="A18" s="47"/>
      <c r="B18" s="48"/>
      <c r="C18" s="48"/>
      <c r="D18" s="48" t="s">
        <v>23</v>
      </c>
      <c r="E18" s="48">
        <v>11</v>
      </c>
      <c r="F18" s="48">
        <v>33</v>
      </c>
      <c r="G18" s="50">
        <v>0</v>
      </c>
      <c r="H18" s="51">
        <v>0</v>
      </c>
    </row>
    <row r="19" spans="1:8" x14ac:dyDescent="0.25">
      <c r="A19" s="47"/>
      <c r="B19" s="48"/>
      <c r="C19" s="48"/>
      <c r="D19" s="48" t="s">
        <v>29</v>
      </c>
      <c r="E19" s="49">
        <v>1326</v>
      </c>
      <c r="F19" s="49">
        <v>4244</v>
      </c>
      <c r="G19" s="50">
        <v>3.0000000000000001E-3</v>
      </c>
      <c r="H19" s="51">
        <v>6.9999999999999999E-4</v>
      </c>
    </row>
    <row r="20" spans="1:8" x14ac:dyDescent="0.25">
      <c r="A20" s="47"/>
      <c r="B20" s="48"/>
      <c r="C20" s="48"/>
      <c r="D20" s="48" t="s">
        <v>28</v>
      </c>
      <c r="E20" s="49">
        <v>2376</v>
      </c>
      <c r="F20" s="49">
        <v>7791</v>
      </c>
      <c r="G20" s="50">
        <v>5.4999999999999997E-3</v>
      </c>
      <c r="H20" s="51">
        <v>1.4E-3</v>
      </c>
    </row>
    <row r="21" spans="1:8" x14ac:dyDescent="0.25">
      <c r="A21" s="47"/>
      <c r="B21" s="48"/>
      <c r="C21" s="48"/>
      <c r="D21" s="48" t="s">
        <v>18</v>
      </c>
      <c r="E21" s="49">
        <v>135004</v>
      </c>
      <c r="F21" s="49">
        <v>402573</v>
      </c>
      <c r="G21" s="50">
        <v>0.28599999999999998</v>
      </c>
      <c r="H21" s="51">
        <v>7.0599999999999996E-2</v>
      </c>
    </row>
    <row r="22" spans="1:8" x14ac:dyDescent="0.25">
      <c r="A22" s="47"/>
      <c r="B22" s="48"/>
      <c r="C22" s="48"/>
      <c r="D22" s="48" t="s">
        <v>45</v>
      </c>
      <c r="E22" s="48">
        <v>146</v>
      </c>
      <c r="F22" s="48">
        <v>452</v>
      </c>
      <c r="G22" s="50">
        <v>2.9999999999999997E-4</v>
      </c>
      <c r="H22" s="51">
        <v>1E-4</v>
      </c>
    </row>
    <row r="23" spans="1:8" x14ac:dyDescent="0.25">
      <c r="A23" s="47"/>
      <c r="B23" s="48"/>
      <c r="C23" s="48" t="s">
        <v>31</v>
      </c>
      <c r="D23" s="48" t="s">
        <v>17</v>
      </c>
      <c r="E23" s="49">
        <v>2492</v>
      </c>
      <c r="F23" s="49">
        <v>7278</v>
      </c>
      <c r="G23" s="50">
        <v>5.1999999999999998E-3</v>
      </c>
      <c r="H23" s="51">
        <v>1.2999999999999999E-3</v>
      </c>
    </row>
    <row r="24" spans="1:8" x14ac:dyDescent="0.25">
      <c r="A24" s="47"/>
      <c r="B24" s="48"/>
      <c r="C24" s="48"/>
      <c r="D24" s="48" t="s">
        <v>27</v>
      </c>
      <c r="E24" s="48">
        <v>393</v>
      </c>
      <c r="F24" s="49">
        <v>1204</v>
      </c>
      <c r="G24" s="50">
        <v>8.9999999999999998E-4</v>
      </c>
      <c r="H24" s="51">
        <v>2.0000000000000001E-4</v>
      </c>
    </row>
    <row r="25" spans="1:8" x14ac:dyDescent="0.25">
      <c r="A25" s="47"/>
      <c r="B25" s="48"/>
      <c r="C25" s="48"/>
      <c r="D25" s="48" t="s">
        <v>28</v>
      </c>
      <c r="E25" s="48">
        <v>604</v>
      </c>
      <c r="F25" s="49">
        <v>1993</v>
      </c>
      <c r="G25" s="50">
        <v>1.4E-3</v>
      </c>
      <c r="H25" s="51">
        <v>2.9999999999999997E-4</v>
      </c>
    </row>
    <row r="26" spans="1:8" x14ac:dyDescent="0.25">
      <c r="A26" s="47"/>
      <c r="B26" s="48"/>
      <c r="C26" s="48"/>
      <c r="D26" s="48" t="s">
        <v>18</v>
      </c>
      <c r="E26" s="48">
        <v>431</v>
      </c>
      <c r="F26" s="49">
        <v>1361</v>
      </c>
      <c r="G26" s="50">
        <v>1E-3</v>
      </c>
      <c r="H26" s="51">
        <v>2.0000000000000001E-4</v>
      </c>
    </row>
    <row r="27" spans="1:8" x14ac:dyDescent="0.25">
      <c r="A27" s="47"/>
      <c r="B27" s="48"/>
      <c r="C27" s="48" t="s">
        <v>25</v>
      </c>
      <c r="D27" s="48" t="s">
        <v>17</v>
      </c>
      <c r="E27" s="49">
        <v>4529</v>
      </c>
      <c r="F27" s="49">
        <v>13309</v>
      </c>
      <c r="G27" s="50">
        <v>9.4999999999999998E-3</v>
      </c>
      <c r="H27" s="51">
        <v>2.3E-3</v>
      </c>
    </row>
    <row r="28" spans="1:8" x14ac:dyDescent="0.25">
      <c r="A28" s="47"/>
      <c r="B28" s="48"/>
      <c r="C28" s="48"/>
      <c r="D28" s="48" t="s">
        <v>27</v>
      </c>
      <c r="E28" s="49">
        <v>3948</v>
      </c>
      <c r="F28" s="49">
        <v>11377</v>
      </c>
      <c r="G28" s="50">
        <v>8.0999999999999996E-3</v>
      </c>
      <c r="H28" s="51">
        <v>2E-3</v>
      </c>
    </row>
    <row r="29" spans="1:8" x14ac:dyDescent="0.25">
      <c r="A29" s="47"/>
      <c r="B29" s="48"/>
      <c r="C29" s="48"/>
      <c r="D29" s="48" t="s">
        <v>23</v>
      </c>
      <c r="E29" s="48">
        <v>161</v>
      </c>
      <c r="F29" s="48">
        <v>508</v>
      </c>
      <c r="G29" s="50">
        <v>4.0000000000000002E-4</v>
      </c>
      <c r="H29" s="51">
        <v>1E-4</v>
      </c>
    </row>
    <row r="30" spans="1:8" x14ac:dyDescent="0.25">
      <c r="A30" s="47"/>
      <c r="B30" s="48"/>
      <c r="C30" s="48"/>
      <c r="D30" s="48" t="s">
        <v>29</v>
      </c>
      <c r="E30" s="48">
        <v>16</v>
      </c>
      <c r="F30" s="48">
        <v>56</v>
      </c>
      <c r="G30" s="50">
        <v>0</v>
      </c>
      <c r="H30" s="51">
        <v>0</v>
      </c>
    </row>
    <row r="31" spans="1:8" x14ac:dyDescent="0.25">
      <c r="A31" s="47"/>
      <c r="B31" s="48"/>
      <c r="C31" s="48"/>
      <c r="D31" s="48" t="s">
        <v>28</v>
      </c>
      <c r="E31" s="49">
        <v>4024</v>
      </c>
      <c r="F31" s="49">
        <v>12232</v>
      </c>
      <c r="G31" s="50">
        <v>8.6999999999999994E-3</v>
      </c>
      <c r="H31" s="51">
        <v>2.0999999999999999E-3</v>
      </c>
    </row>
    <row r="32" spans="1:8" x14ac:dyDescent="0.25">
      <c r="A32" s="47"/>
      <c r="B32" s="48"/>
      <c r="C32" s="48" t="s">
        <v>26</v>
      </c>
      <c r="D32" s="48" t="s">
        <v>17</v>
      </c>
      <c r="E32" s="49">
        <v>4343</v>
      </c>
      <c r="F32" s="49">
        <v>13178</v>
      </c>
      <c r="G32" s="50">
        <v>9.4000000000000004E-3</v>
      </c>
      <c r="H32" s="51">
        <v>2.3E-3</v>
      </c>
    </row>
    <row r="33" spans="1:8" x14ac:dyDescent="0.25">
      <c r="A33" s="47"/>
      <c r="B33" s="48"/>
      <c r="C33" s="48"/>
      <c r="D33" s="48" t="s">
        <v>27</v>
      </c>
      <c r="E33" s="48">
        <v>84</v>
      </c>
      <c r="F33" s="48">
        <v>252</v>
      </c>
      <c r="G33" s="50">
        <v>2.0000000000000001E-4</v>
      </c>
      <c r="H33" s="51">
        <v>0</v>
      </c>
    </row>
    <row r="34" spans="1:8" x14ac:dyDescent="0.25">
      <c r="A34" s="47"/>
      <c r="B34" s="48"/>
      <c r="C34" s="48"/>
      <c r="D34" s="48" t="s">
        <v>23</v>
      </c>
      <c r="E34" s="48">
        <v>11</v>
      </c>
      <c r="F34" s="48">
        <v>33</v>
      </c>
      <c r="G34" s="50">
        <v>0</v>
      </c>
      <c r="H34" s="51">
        <v>0</v>
      </c>
    </row>
    <row r="35" spans="1:8" x14ac:dyDescent="0.25">
      <c r="A35" s="47"/>
      <c r="B35" s="48"/>
      <c r="C35" s="48"/>
      <c r="D35" s="48" t="s">
        <v>28</v>
      </c>
      <c r="E35" s="48">
        <v>273</v>
      </c>
      <c r="F35" s="48">
        <v>819</v>
      </c>
      <c r="G35" s="50">
        <v>5.9999999999999995E-4</v>
      </c>
      <c r="H35" s="51">
        <v>1E-4</v>
      </c>
    </row>
    <row r="36" spans="1:8" x14ac:dyDescent="0.25">
      <c r="A36" s="47"/>
      <c r="B36" s="48"/>
      <c r="C36" s="48"/>
      <c r="D36" s="48" t="s">
        <v>18</v>
      </c>
      <c r="E36" s="49">
        <v>1254</v>
      </c>
      <c r="F36" s="49">
        <v>3634</v>
      </c>
      <c r="G36" s="50">
        <v>2.5999999999999999E-3</v>
      </c>
      <c r="H36" s="51">
        <v>5.9999999999999995E-4</v>
      </c>
    </row>
    <row r="37" spans="1:8" x14ac:dyDescent="0.25">
      <c r="A37" s="47"/>
      <c r="B37" s="48" t="s">
        <v>19</v>
      </c>
      <c r="C37" s="48"/>
      <c r="D37" s="48"/>
      <c r="E37" s="49">
        <v>466821</v>
      </c>
      <c r="F37" s="49">
        <v>1407648</v>
      </c>
      <c r="G37" s="52">
        <v>1</v>
      </c>
      <c r="H37" s="51">
        <v>0.247</v>
      </c>
    </row>
    <row r="38" spans="1:8" x14ac:dyDescent="0.25">
      <c r="A38" s="47"/>
      <c r="B38" s="48" t="s">
        <v>20</v>
      </c>
      <c r="C38" s="48" t="s">
        <v>21</v>
      </c>
      <c r="D38" s="48" t="s">
        <v>17</v>
      </c>
      <c r="E38" s="49">
        <v>1436006</v>
      </c>
      <c r="F38" s="49">
        <v>4291946</v>
      </c>
      <c r="G38" s="48"/>
      <c r="H38" s="51">
        <v>0.753</v>
      </c>
    </row>
    <row r="39" spans="1:8" ht="13.8" thickBot="1" x14ac:dyDescent="0.3">
      <c r="A39" s="53"/>
      <c r="B39" s="54" t="s">
        <v>22</v>
      </c>
      <c r="C39" s="54"/>
      <c r="D39" s="54"/>
      <c r="E39" s="55">
        <v>1902827</v>
      </c>
      <c r="F39" s="55">
        <v>5699594</v>
      </c>
      <c r="G39" s="54"/>
      <c r="H39" s="56">
        <v>1</v>
      </c>
    </row>
    <row r="41" spans="1:8" x14ac:dyDescent="0.25">
      <c r="A41" s="57" t="s">
        <v>33</v>
      </c>
    </row>
  </sheetData>
  <mergeCells count="1">
    <mergeCell ref="E5:E7"/>
  </mergeCells>
  <hyperlinks>
    <hyperlink ref="J1" location="'Table of Contents'!A1" display="Return to Table of Contents" xr:uid="{E339C97C-3517-4EC0-9791-6A634070CF2A}"/>
  </hyperlinks>
  <pageMargins left="0.75" right="0.75" top="1" bottom="1" header="0.5" footer="0.5"/>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38"/>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34</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122882</v>
      </c>
      <c r="F8" s="49">
        <v>373875</v>
      </c>
      <c r="G8" s="50">
        <v>0.58799999999999997</v>
      </c>
      <c r="H8" s="51">
        <v>9.5899999999999999E-2</v>
      </c>
    </row>
    <row r="9" spans="1:10" x14ac:dyDescent="0.25">
      <c r="A9" s="47"/>
      <c r="B9" s="48"/>
      <c r="C9" s="48"/>
      <c r="D9" s="48" t="s">
        <v>30</v>
      </c>
      <c r="E9" s="48">
        <v>38</v>
      </c>
      <c r="F9" s="48">
        <v>114</v>
      </c>
      <c r="G9" s="50">
        <v>2.0000000000000001E-4</v>
      </c>
      <c r="H9" s="51">
        <v>0</v>
      </c>
    </row>
    <row r="10" spans="1:10" x14ac:dyDescent="0.25">
      <c r="A10" s="47"/>
      <c r="B10" s="48"/>
      <c r="C10" s="48"/>
      <c r="D10" s="48" t="s">
        <v>23</v>
      </c>
      <c r="E10" s="49">
        <v>12477</v>
      </c>
      <c r="F10" s="49">
        <v>40383</v>
      </c>
      <c r="G10" s="50">
        <v>6.3600000000000004E-2</v>
      </c>
      <c r="H10" s="51">
        <v>1.04E-2</v>
      </c>
    </row>
    <row r="11" spans="1:10" x14ac:dyDescent="0.25">
      <c r="A11" s="47"/>
      <c r="B11" s="48"/>
      <c r="C11" s="48"/>
      <c r="D11" s="48" t="s">
        <v>29</v>
      </c>
      <c r="E11" s="48">
        <v>32</v>
      </c>
      <c r="F11" s="48">
        <v>96</v>
      </c>
      <c r="G11" s="50">
        <v>2.0000000000000001E-4</v>
      </c>
      <c r="H11" s="51">
        <v>0</v>
      </c>
    </row>
    <row r="12" spans="1:10" x14ac:dyDescent="0.25">
      <c r="A12" s="47"/>
      <c r="B12" s="48"/>
      <c r="C12" s="48"/>
      <c r="D12" s="48" t="s">
        <v>24</v>
      </c>
      <c r="E12" s="49">
        <v>9720</v>
      </c>
      <c r="F12" s="49">
        <v>23038</v>
      </c>
      <c r="G12" s="50">
        <v>3.6299999999999999E-2</v>
      </c>
      <c r="H12" s="51">
        <v>5.8999999999999999E-3</v>
      </c>
    </row>
    <row r="13" spans="1:10" x14ac:dyDescent="0.25">
      <c r="A13" s="47"/>
      <c r="B13" s="48"/>
      <c r="C13" s="48"/>
      <c r="D13" s="48" t="s">
        <v>28</v>
      </c>
      <c r="E13" s="49">
        <v>6114</v>
      </c>
      <c r="F13" s="49">
        <v>18285</v>
      </c>
      <c r="G13" s="50">
        <v>2.8799999999999999E-2</v>
      </c>
      <c r="H13" s="51">
        <v>4.7000000000000002E-3</v>
      </c>
    </row>
    <row r="14" spans="1:10" x14ac:dyDescent="0.25">
      <c r="A14" s="47"/>
      <c r="B14" s="48"/>
      <c r="C14" s="48"/>
      <c r="D14" s="48" t="s">
        <v>18</v>
      </c>
      <c r="E14" s="49">
        <v>2096</v>
      </c>
      <c r="F14" s="49">
        <v>6445</v>
      </c>
      <c r="G14" s="50">
        <v>1.01E-2</v>
      </c>
      <c r="H14" s="51">
        <v>1.6999999999999999E-3</v>
      </c>
    </row>
    <row r="15" spans="1:10" x14ac:dyDescent="0.25">
      <c r="A15" s="47"/>
      <c r="B15" s="48"/>
      <c r="C15" s="48" t="s">
        <v>16</v>
      </c>
      <c r="D15" s="48" t="s">
        <v>17</v>
      </c>
      <c r="E15" s="49">
        <v>9461</v>
      </c>
      <c r="F15" s="49">
        <v>27935</v>
      </c>
      <c r="G15" s="50">
        <v>4.3999999999999997E-2</v>
      </c>
      <c r="H15" s="51">
        <v>7.1999999999999998E-3</v>
      </c>
    </row>
    <row r="16" spans="1:10" x14ac:dyDescent="0.25">
      <c r="A16" s="47"/>
      <c r="B16" s="48"/>
      <c r="C16" s="48"/>
      <c r="D16" s="48" t="s">
        <v>27</v>
      </c>
      <c r="E16" s="48">
        <v>936</v>
      </c>
      <c r="F16" s="49">
        <v>1980</v>
      </c>
      <c r="G16" s="50">
        <v>3.0999999999999999E-3</v>
      </c>
      <c r="H16" s="51">
        <v>5.0000000000000001E-4</v>
      </c>
    </row>
    <row r="17" spans="1:8" x14ac:dyDescent="0.25">
      <c r="A17" s="47"/>
      <c r="B17" s="48"/>
      <c r="C17" s="48"/>
      <c r="D17" s="48" t="s">
        <v>23</v>
      </c>
      <c r="E17" s="48">
        <v>3</v>
      </c>
      <c r="F17" s="48">
        <v>3</v>
      </c>
      <c r="G17" s="50">
        <v>0</v>
      </c>
      <c r="H17" s="51">
        <v>0</v>
      </c>
    </row>
    <row r="18" spans="1:8" x14ac:dyDescent="0.25">
      <c r="A18" s="47"/>
      <c r="B18" s="48"/>
      <c r="C18" s="48"/>
      <c r="D18" s="48" t="s">
        <v>29</v>
      </c>
      <c r="E18" s="48">
        <v>343</v>
      </c>
      <c r="F18" s="49">
        <v>1048</v>
      </c>
      <c r="G18" s="50">
        <v>1.6000000000000001E-3</v>
      </c>
      <c r="H18" s="51">
        <v>2.9999999999999997E-4</v>
      </c>
    </row>
    <row r="19" spans="1:8" x14ac:dyDescent="0.25">
      <c r="A19" s="47"/>
      <c r="B19" s="48"/>
      <c r="C19" s="48"/>
      <c r="D19" s="48" t="s">
        <v>28</v>
      </c>
      <c r="E19" s="48">
        <v>35</v>
      </c>
      <c r="F19" s="48">
        <v>35</v>
      </c>
      <c r="G19" s="50">
        <v>1E-4</v>
      </c>
      <c r="H19" s="51">
        <v>0</v>
      </c>
    </row>
    <row r="20" spans="1:8" x14ac:dyDescent="0.25">
      <c r="A20" s="47"/>
      <c r="B20" s="48"/>
      <c r="C20" s="48"/>
      <c r="D20" s="48" t="s">
        <v>18</v>
      </c>
      <c r="E20" s="49">
        <v>19664</v>
      </c>
      <c r="F20" s="49">
        <v>59736</v>
      </c>
      <c r="G20" s="50">
        <v>9.4E-2</v>
      </c>
      <c r="H20" s="51">
        <v>1.5299999999999999E-2</v>
      </c>
    </row>
    <row r="21" spans="1:8" x14ac:dyDescent="0.25">
      <c r="A21" s="47"/>
      <c r="B21" s="48"/>
      <c r="C21" s="48" t="s">
        <v>31</v>
      </c>
      <c r="D21" s="48" t="s">
        <v>17</v>
      </c>
      <c r="E21" s="48">
        <v>966</v>
      </c>
      <c r="F21" s="49">
        <v>2856</v>
      </c>
      <c r="G21" s="50">
        <v>4.4999999999999997E-3</v>
      </c>
      <c r="H21" s="51">
        <v>6.9999999999999999E-4</v>
      </c>
    </row>
    <row r="22" spans="1:8" x14ac:dyDescent="0.25">
      <c r="A22" s="47"/>
      <c r="B22" s="48"/>
      <c r="C22" s="48"/>
      <c r="D22" s="48" t="s">
        <v>27</v>
      </c>
      <c r="E22" s="48">
        <v>19</v>
      </c>
      <c r="F22" s="48">
        <v>57</v>
      </c>
      <c r="G22" s="50">
        <v>1E-4</v>
      </c>
      <c r="H22" s="51">
        <v>0</v>
      </c>
    </row>
    <row r="23" spans="1:8" x14ac:dyDescent="0.25">
      <c r="A23" s="47"/>
      <c r="B23" s="48"/>
      <c r="C23" s="48"/>
      <c r="D23" s="48" t="s">
        <v>18</v>
      </c>
      <c r="E23" s="48">
        <v>591</v>
      </c>
      <c r="F23" s="49">
        <v>1795</v>
      </c>
      <c r="G23" s="50">
        <v>2.8E-3</v>
      </c>
      <c r="H23" s="51">
        <v>5.0000000000000001E-4</v>
      </c>
    </row>
    <row r="24" spans="1:8" x14ac:dyDescent="0.25">
      <c r="A24" s="47"/>
      <c r="B24" s="48"/>
      <c r="C24" s="48" t="s">
        <v>25</v>
      </c>
      <c r="D24" s="48" t="s">
        <v>17</v>
      </c>
      <c r="E24" s="49">
        <v>1348</v>
      </c>
      <c r="F24" s="49">
        <v>3961</v>
      </c>
      <c r="G24" s="50">
        <v>6.1999999999999998E-3</v>
      </c>
      <c r="H24" s="51">
        <v>1E-3</v>
      </c>
    </row>
    <row r="25" spans="1:8" x14ac:dyDescent="0.25">
      <c r="A25" s="47"/>
      <c r="B25" s="48"/>
      <c r="C25" s="48"/>
      <c r="D25" s="48" t="s">
        <v>27</v>
      </c>
      <c r="E25" s="48">
        <v>769</v>
      </c>
      <c r="F25" s="49">
        <v>2147</v>
      </c>
      <c r="G25" s="50">
        <v>3.3999999999999998E-3</v>
      </c>
      <c r="H25" s="51">
        <v>5.9999999999999995E-4</v>
      </c>
    </row>
    <row r="26" spans="1:8" x14ac:dyDescent="0.25">
      <c r="A26" s="47"/>
      <c r="B26" s="48"/>
      <c r="C26" s="48"/>
      <c r="D26" s="48" t="s">
        <v>23</v>
      </c>
      <c r="E26" s="48">
        <v>258</v>
      </c>
      <c r="F26" s="48">
        <v>929</v>
      </c>
      <c r="G26" s="50">
        <v>1.5E-3</v>
      </c>
      <c r="H26" s="51">
        <v>2.0000000000000001E-4</v>
      </c>
    </row>
    <row r="27" spans="1:8" x14ac:dyDescent="0.25">
      <c r="A27" s="47"/>
      <c r="B27" s="48"/>
      <c r="C27" s="48"/>
      <c r="D27" s="48" t="s">
        <v>29</v>
      </c>
      <c r="E27" s="48">
        <v>181</v>
      </c>
      <c r="F27" s="48">
        <v>516</v>
      </c>
      <c r="G27" s="50">
        <v>8.0000000000000004E-4</v>
      </c>
      <c r="H27" s="51">
        <v>1E-4</v>
      </c>
    </row>
    <row r="28" spans="1:8" x14ac:dyDescent="0.25">
      <c r="A28" s="47"/>
      <c r="B28" s="48"/>
      <c r="C28" s="48"/>
      <c r="D28" s="48" t="s">
        <v>28</v>
      </c>
      <c r="E28" s="48">
        <v>299</v>
      </c>
      <c r="F28" s="48">
        <v>899</v>
      </c>
      <c r="G28" s="50">
        <v>1.4E-3</v>
      </c>
      <c r="H28" s="51">
        <v>2.0000000000000001E-4</v>
      </c>
    </row>
    <row r="29" spans="1:8" x14ac:dyDescent="0.25">
      <c r="A29" s="47"/>
      <c r="B29" s="48"/>
      <c r="C29" s="48"/>
      <c r="D29" s="48" t="s">
        <v>18</v>
      </c>
      <c r="E29" s="49">
        <v>2483</v>
      </c>
      <c r="F29" s="49">
        <v>7329</v>
      </c>
      <c r="G29" s="50">
        <v>1.15E-2</v>
      </c>
      <c r="H29" s="51">
        <v>1.9E-3</v>
      </c>
    </row>
    <row r="30" spans="1:8" x14ac:dyDescent="0.25">
      <c r="A30" s="47"/>
      <c r="B30" s="48"/>
      <c r="C30" s="48" t="s">
        <v>26</v>
      </c>
      <c r="D30" s="48" t="s">
        <v>17</v>
      </c>
      <c r="E30" s="49">
        <v>5684</v>
      </c>
      <c r="F30" s="49">
        <v>17409</v>
      </c>
      <c r="G30" s="50">
        <v>2.7400000000000001E-2</v>
      </c>
      <c r="H30" s="51">
        <v>4.4999999999999997E-3</v>
      </c>
    </row>
    <row r="31" spans="1:8" x14ac:dyDescent="0.25">
      <c r="A31" s="47"/>
      <c r="B31" s="48"/>
      <c r="C31" s="48"/>
      <c r="D31" s="48" t="s">
        <v>27</v>
      </c>
      <c r="E31" s="48">
        <v>161</v>
      </c>
      <c r="F31" s="48">
        <v>555</v>
      </c>
      <c r="G31" s="50">
        <v>8.9999999999999998E-4</v>
      </c>
      <c r="H31" s="51">
        <v>1E-4</v>
      </c>
    </row>
    <row r="32" spans="1:8" x14ac:dyDescent="0.25">
      <c r="A32" s="47"/>
      <c r="B32" s="48"/>
      <c r="C32" s="48"/>
      <c r="D32" s="48" t="s">
        <v>29</v>
      </c>
      <c r="E32" s="48">
        <v>19</v>
      </c>
      <c r="F32" s="48">
        <v>58</v>
      </c>
      <c r="G32" s="50">
        <v>1E-4</v>
      </c>
      <c r="H32" s="51">
        <v>0</v>
      </c>
    </row>
    <row r="33" spans="1:8" x14ac:dyDescent="0.25">
      <c r="A33" s="47"/>
      <c r="B33" s="48"/>
      <c r="C33" s="48"/>
      <c r="D33" s="48" t="s">
        <v>18</v>
      </c>
      <c r="E33" s="49">
        <v>14510</v>
      </c>
      <c r="F33" s="49">
        <v>43915</v>
      </c>
      <c r="G33" s="50">
        <v>6.9099999999999995E-2</v>
      </c>
      <c r="H33" s="51">
        <v>1.1299999999999999E-2</v>
      </c>
    </row>
    <row r="34" spans="1:8" x14ac:dyDescent="0.25">
      <c r="A34" s="47"/>
      <c r="B34" s="48" t="s">
        <v>19</v>
      </c>
      <c r="C34" s="48"/>
      <c r="D34" s="48"/>
      <c r="E34" s="49">
        <v>211089</v>
      </c>
      <c r="F34" s="49">
        <v>635399</v>
      </c>
      <c r="G34" s="52">
        <v>1</v>
      </c>
      <c r="H34" s="51">
        <v>0.16300000000000001</v>
      </c>
    </row>
    <row r="35" spans="1:8" x14ac:dyDescent="0.25">
      <c r="A35" s="47"/>
      <c r="B35" s="48" t="s">
        <v>20</v>
      </c>
      <c r="C35" s="48" t="s">
        <v>21</v>
      </c>
      <c r="D35" s="48" t="s">
        <v>17</v>
      </c>
      <c r="E35" s="49">
        <v>1098660</v>
      </c>
      <c r="F35" s="49">
        <v>3262409</v>
      </c>
      <c r="G35" s="48"/>
      <c r="H35" s="51">
        <v>0.83699999999999997</v>
      </c>
    </row>
    <row r="36" spans="1:8" ht="13.8" thickBot="1" x14ac:dyDescent="0.3">
      <c r="A36" s="53"/>
      <c r="B36" s="54" t="s">
        <v>22</v>
      </c>
      <c r="C36" s="54"/>
      <c r="D36" s="54"/>
      <c r="E36" s="55">
        <v>1309749</v>
      </c>
      <c r="F36" s="55">
        <v>3897808</v>
      </c>
      <c r="G36" s="54"/>
      <c r="H36" s="56">
        <v>1</v>
      </c>
    </row>
    <row r="38" spans="1:8" x14ac:dyDescent="0.25">
      <c r="A38" s="57" t="s">
        <v>33</v>
      </c>
    </row>
  </sheetData>
  <mergeCells count="1">
    <mergeCell ref="E5:E7"/>
  </mergeCells>
  <hyperlinks>
    <hyperlink ref="J1" location="'Table of Contents'!A1" display="Return to Table of Contents" xr:uid="{9A74B882-AD5C-4BFF-B88D-22DFDF1133BF}"/>
  </hyperlinks>
  <pageMargins left="0.75" right="0.75" top="1" bottom="1" header="0.5" footer="0.5"/>
  <legacy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J40"/>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61</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174700</v>
      </c>
      <c r="F8" s="49">
        <v>529505</v>
      </c>
      <c r="G8" s="50">
        <v>0.32200000000000001</v>
      </c>
      <c r="H8" s="51">
        <v>8.7300000000000003E-2</v>
      </c>
    </row>
    <row r="9" spans="1:10" x14ac:dyDescent="0.25">
      <c r="A9" s="47"/>
      <c r="B9" s="48"/>
      <c r="C9" s="48"/>
      <c r="D9" s="48" t="s">
        <v>23</v>
      </c>
      <c r="E9" s="49">
        <v>10989</v>
      </c>
      <c r="F9" s="49">
        <v>35463</v>
      </c>
      <c r="G9" s="50">
        <v>2.1600000000000001E-2</v>
      </c>
      <c r="H9" s="51">
        <v>5.7999999999999996E-3</v>
      </c>
    </row>
    <row r="10" spans="1:10" x14ac:dyDescent="0.25">
      <c r="A10" s="47"/>
      <c r="B10" s="48"/>
      <c r="C10" s="48"/>
      <c r="D10" s="48" t="s">
        <v>29</v>
      </c>
      <c r="E10" s="48">
        <v>118</v>
      </c>
      <c r="F10" s="48">
        <v>371</v>
      </c>
      <c r="G10" s="50">
        <v>2.0000000000000001E-4</v>
      </c>
      <c r="H10" s="51">
        <v>1E-4</v>
      </c>
    </row>
    <row r="11" spans="1:10" x14ac:dyDescent="0.25">
      <c r="A11" s="47"/>
      <c r="B11" s="48"/>
      <c r="C11" s="48"/>
      <c r="D11" s="48" t="s">
        <v>24</v>
      </c>
      <c r="E11" s="49">
        <v>4107</v>
      </c>
      <c r="F11" s="49">
        <v>10653</v>
      </c>
      <c r="G11" s="50">
        <v>6.4999999999999997E-3</v>
      </c>
      <c r="H11" s="51">
        <v>1.8E-3</v>
      </c>
    </row>
    <row r="12" spans="1:10" x14ac:dyDescent="0.25">
      <c r="A12" s="47"/>
      <c r="B12" s="48"/>
      <c r="C12" s="48"/>
      <c r="D12" s="48" t="s">
        <v>28</v>
      </c>
      <c r="E12" s="49">
        <v>23703</v>
      </c>
      <c r="F12" s="49">
        <v>72841</v>
      </c>
      <c r="G12" s="50">
        <v>4.4299999999999999E-2</v>
      </c>
      <c r="H12" s="51">
        <v>1.2E-2</v>
      </c>
    </row>
    <row r="13" spans="1:10" x14ac:dyDescent="0.25">
      <c r="A13" s="47"/>
      <c r="B13" s="48"/>
      <c r="C13" s="48"/>
      <c r="D13" s="48" t="s">
        <v>45</v>
      </c>
      <c r="E13" s="49">
        <v>5207</v>
      </c>
      <c r="F13" s="49">
        <v>15841</v>
      </c>
      <c r="G13" s="50">
        <v>9.5999999999999992E-3</v>
      </c>
      <c r="H13" s="51">
        <v>2.5999999999999999E-3</v>
      </c>
    </row>
    <row r="14" spans="1:10" x14ac:dyDescent="0.25">
      <c r="A14" s="47"/>
      <c r="B14" s="48"/>
      <c r="C14" s="48"/>
      <c r="D14" s="48" t="s">
        <v>36</v>
      </c>
      <c r="E14" s="48">
        <v>328</v>
      </c>
      <c r="F14" s="49">
        <v>1006</v>
      </c>
      <c r="G14" s="50">
        <v>5.9999999999999995E-4</v>
      </c>
      <c r="H14" s="51">
        <v>2.0000000000000001E-4</v>
      </c>
    </row>
    <row r="15" spans="1:10" x14ac:dyDescent="0.25">
      <c r="A15" s="47"/>
      <c r="B15" s="48"/>
      <c r="C15" s="48" t="s">
        <v>49</v>
      </c>
      <c r="D15" s="48" t="s">
        <v>17</v>
      </c>
      <c r="E15" s="49">
        <v>111338</v>
      </c>
      <c r="F15" s="49">
        <v>337047</v>
      </c>
      <c r="G15" s="50">
        <v>0.20499999999999999</v>
      </c>
      <c r="H15" s="51">
        <v>5.5599999999999997E-2</v>
      </c>
    </row>
    <row r="16" spans="1:10" x14ac:dyDescent="0.25">
      <c r="A16" s="47"/>
      <c r="B16" s="48"/>
      <c r="C16" s="48"/>
      <c r="D16" s="48" t="s">
        <v>27</v>
      </c>
      <c r="E16" s="49">
        <v>10996</v>
      </c>
      <c r="F16" s="49">
        <v>32962</v>
      </c>
      <c r="G16" s="50">
        <v>0.02</v>
      </c>
      <c r="H16" s="51">
        <v>5.4000000000000003E-3</v>
      </c>
    </row>
    <row r="17" spans="1:8" x14ac:dyDescent="0.25">
      <c r="A17" s="47"/>
      <c r="B17" s="48"/>
      <c r="C17" s="48"/>
      <c r="D17" s="48" t="s">
        <v>29</v>
      </c>
      <c r="E17" s="48">
        <v>903</v>
      </c>
      <c r="F17" s="49">
        <v>2909</v>
      </c>
      <c r="G17" s="50">
        <v>1.8E-3</v>
      </c>
      <c r="H17" s="51">
        <v>5.0000000000000001E-4</v>
      </c>
    </row>
    <row r="18" spans="1:8" x14ac:dyDescent="0.25">
      <c r="A18" s="47"/>
      <c r="B18" s="48"/>
      <c r="C18" s="48"/>
      <c r="D18" s="48" t="s">
        <v>28</v>
      </c>
      <c r="E18" s="49">
        <v>1755</v>
      </c>
      <c r="F18" s="49">
        <v>5653</v>
      </c>
      <c r="G18" s="50">
        <v>3.3999999999999998E-3</v>
      </c>
      <c r="H18" s="51">
        <v>8.9999999999999998E-4</v>
      </c>
    </row>
    <row r="19" spans="1:8" x14ac:dyDescent="0.25">
      <c r="A19" s="47"/>
      <c r="B19" s="48"/>
      <c r="C19" s="48"/>
      <c r="D19" s="48" t="s">
        <v>18</v>
      </c>
      <c r="E19" s="49">
        <v>177796</v>
      </c>
      <c r="F19" s="49">
        <v>535041</v>
      </c>
      <c r="G19" s="50">
        <v>0.32500000000000001</v>
      </c>
      <c r="H19" s="51">
        <v>8.8200000000000001E-2</v>
      </c>
    </row>
    <row r="20" spans="1:8" x14ac:dyDescent="0.25">
      <c r="A20" s="47"/>
      <c r="B20" s="48"/>
      <c r="C20" s="48"/>
      <c r="D20" s="48" t="s">
        <v>45</v>
      </c>
      <c r="E20" s="48">
        <v>136</v>
      </c>
      <c r="F20" s="48">
        <v>300</v>
      </c>
      <c r="G20" s="50">
        <v>2.0000000000000001E-4</v>
      </c>
      <c r="H20" s="51">
        <v>0</v>
      </c>
    </row>
    <row r="21" spans="1:8" x14ac:dyDescent="0.25">
      <c r="A21" s="47"/>
      <c r="B21" s="48"/>
      <c r="C21" s="48" t="s">
        <v>31</v>
      </c>
      <c r="D21" s="48" t="s">
        <v>17</v>
      </c>
      <c r="E21" s="49">
        <v>3950</v>
      </c>
      <c r="F21" s="49">
        <v>11609</v>
      </c>
      <c r="G21" s="50">
        <v>7.1000000000000004E-3</v>
      </c>
      <c r="H21" s="51">
        <v>1.9E-3</v>
      </c>
    </row>
    <row r="22" spans="1:8" x14ac:dyDescent="0.25">
      <c r="A22" s="47"/>
      <c r="B22" s="48"/>
      <c r="C22" s="48"/>
      <c r="D22" s="48" t="s">
        <v>27</v>
      </c>
      <c r="E22" s="48">
        <v>484</v>
      </c>
      <c r="F22" s="49">
        <v>1595</v>
      </c>
      <c r="G22" s="50">
        <v>1E-3</v>
      </c>
      <c r="H22" s="51">
        <v>2.9999999999999997E-4</v>
      </c>
    </row>
    <row r="23" spans="1:8" x14ac:dyDescent="0.25">
      <c r="A23" s="47"/>
      <c r="B23" s="48"/>
      <c r="C23" s="48"/>
      <c r="D23" s="48" t="s">
        <v>29</v>
      </c>
      <c r="E23" s="48">
        <v>2</v>
      </c>
      <c r="F23" s="48">
        <v>7</v>
      </c>
      <c r="G23" s="50">
        <v>0</v>
      </c>
      <c r="H23" s="51">
        <v>0</v>
      </c>
    </row>
    <row r="24" spans="1:8" x14ac:dyDescent="0.25">
      <c r="A24" s="47"/>
      <c r="B24" s="48"/>
      <c r="C24" s="48"/>
      <c r="D24" s="48" t="s">
        <v>28</v>
      </c>
      <c r="E24" s="48">
        <v>292</v>
      </c>
      <c r="F24" s="48">
        <v>922</v>
      </c>
      <c r="G24" s="50">
        <v>5.9999999999999995E-4</v>
      </c>
      <c r="H24" s="51">
        <v>2.0000000000000001E-4</v>
      </c>
    </row>
    <row r="25" spans="1:8" x14ac:dyDescent="0.25">
      <c r="A25" s="47"/>
      <c r="B25" s="48"/>
      <c r="C25" s="48"/>
      <c r="D25" s="48" t="s">
        <v>18</v>
      </c>
      <c r="E25" s="48">
        <v>800</v>
      </c>
      <c r="F25" s="49">
        <v>2256</v>
      </c>
      <c r="G25" s="50">
        <v>1.4E-3</v>
      </c>
      <c r="H25" s="51">
        <v>4.0000000000000002E-4</v>
      </c>
    </row>
    <row r="26" spans="1:8" x14ac:dyDescent="0.25">
      <c r="A26" s="47"/>
      <c r="B26" s="48"/>
      <c r="C26" s="48"/>
      <c r="D26" s="48" t="s">
        <v>36</v>
      </c>
      <c r="E26" s="48">
        <v>4</v>
      </c>
      <c r="F26" s="48">
        <v>12</v>
      </c>
      <c r="G26" s="50">
        <v>0</v>
      </c>
      <c r="H26" s="51">
        <v>0</v>
      </c>
    </row>
    <row r="27" spans="1:8" x14ac:dyDescent="0.25">
      <c r="A27" s="47"/>
      <c r="B27" s="48"/>
      <c r="C27" s="48" t="s">
        <v>25</v>
      </c>
      <c r="D27" s="48" t="s">
        <v>17</v>
      </c>
      <c r="E27" s="49">
        <v>3682</v>
      </c>
      <c r="F27" s="49">
        <v>11111</v>
      </c>
      <c r="G27" s="50">
        <v>6.7999999999999996E-3</v>
      </c>
      <c r="H27" s="51">
        <v>1.8E-3</v>
      </c>
    </row>
    <row r="28" spans="1:8" x14ac:dyDescent="0.25">
      <c r="A28" s="47"/>
      <c r="B28" s="48"/>
      <c r="C28" s="48"/>
      <c r="D28" s="48" t="s">
        <v>27</v>
      </c>
      <c r="E28" s="49">
        <v>3350</v>
      </c>
      <c r="F28" s="49">
        <v>10028</v>
      </c>
      <c r="G28" s="50">
        <v>6.1000000000000004E-3</v>
      </c>
      <c r="H28" s="51">
        <v>1.6999999999999999E-3</v>
      </c>
    </row>
    <row r="29" spans="1:8" x14ac:dyDescent="0.25">
      <c r="A29" s="47"/>
      <c r="B29" s="48"/>
      <c r="C29" s="48"/>
      <c r="D29" s="48" t="s">
        <v>29</v>
      </c>
      <c r="E29" s="48">
        <v>20</v>
      </c>
      <c r="F29" s="48">
        <v>75</v>
      </c>
      <c r="G29" s="50">
        <v>0</v>
      </c>
      <c r="H29" s="51">
        <v>0</v>
      </c>
    </row>
    <row r="30" spans="1:8" x14ac:dyDescent="0.25">
      <c r="A30" s="47"/>
      <c r="B30" s="48"/>
      <c r="C30" s="48"/>
      <c r="D30" s="48" t="s">
        <v>28</v>
      </c>
      <c r="E30" s="49">
        <v>3321</v>
      </c>
      <c r="F30" s="49">
        <v>10010</v>
      </c>
      <c r="G30" s="50">
        <v>6.1000000000000004E-3</v>
      </c>
      <c r="H30" s="51">
        <v>1.6999999999999999E-3</v>
      </c>
    </row>
    <row r="31" spans="1:8" x14ac:dyDescent="0.25">
      <c r="A31" s="47"/>
      <c r="B31" s="48"/>
      <c r="C31" s="48" t="s">
        <v>26</v>
      </c>
      <c r="D31" s="48" t="s">
        <v>17</v>
      </c>
      <c r="E31" s="49">
        <v>4099</v>
      </c>
      <c r="F31" s="49">
        <v>12291</v>
      </c>
      <c r="G31" s="50">
        <v>7.4999999999999997E-3</v>
      </c>
      <c r="H31" s="51">
        <v>2E-3</v>
      </c>
    </row>
    <row r="32" spans="1:8" x14ac:dyDescent="0.25">
      <c r="A32" s="47"/>
      <c r="B32" s="48"/>
      <c r="C32" s="48"/>
      <c r="D32" s="48" t="s">
        <v>27</v>
      </c>
      <c r="E32" s="48">
        <v>44</v>
      </c>
      <c r="F32" s="48">
        <v>132</v>
      </c>
      <c r="G32" s="50">
        <v>1E-4</v>
      </c>
      <c r="H32" s="51">
        <v>0</v>
      </c>
    </row>
    <row r="33" spans="1:8" x14ac:dyDescent="0.25">
      <c r="A33" s="47"/>
      <c r="B33" s="48"/>
      <c r="C33" s="48"/>
      <c r="D33" s="48" t="s">
        <v>29</v>
      </c>
      <c r="E33" s="48">
        <v>1</v>
      </c>
      <c r="F33" s="48">
        <v>3</v>
      </c>
      <c r="G33" s="50">
        <v>0</v>
      </c>
      <c r="H33" s="51">
        <v>0</v>
      </c>
    </row>
    <row r="34" spans="1:8" x14ac:dyDescent="0.25">
      <c r="A34" s="47"/>
      <c r="B34" s="48"/>
      <c r="C34" s="48"/>
      <c r="D34" s="48" t="s">
        <v>28</v>
      </c>
      <c r="E34" s="48">
        <v>67</v>
      </c>
      <c r="F34" s="48">
        <v>201</v>
      </c>
      <c r="G34" s="50">
        <v>1E-4</v>
      </c>
      <c r="H34" s="51">
        <v>0</v>
      </c>
    </row>
    <row r="35" spans="1:8" x14ac:dyDescent="0.25">
      <c r="A35" s="47"/>
      <c r="B35" s="48"/>
      <c r="C35" s="48"/>
      <c r="D35" s="48" t="s">
        <v>18</v>
      </c>
      <c r="E35" s="49">
        <v>1406</v>
      </c>
      <c r="F35" s="49">
        <v>4171</v>
      </c>
      <c r="G35" s="50">
        <v>2.5000000000000001E-3</v>
      </c>
      <c r="H35" s="51">
        <v>6.9999999999999999E-4</v>
      </c>
    </row>
    <row r="36" spans="1:8" x14ac:dyDescent="0.25">
      <c r="A36" s="47"/>
      <c r="B36" s="48" t="s">
        <v>19</v>
      </c>
      <c r="C36" s="48"/>
      <c r="D36" s="48"/>
      <c r="E36" s="49">
        <v>543598</v>
      </c>
      <c r="F36" s="49">
        <v>1644015</v>
      </c>
      <c r="G36" s="52">
        <v>1</v>
      </c>
      <c r="H36" s="51">
        <v>0.27100000000000002</v>
      </c>
    </row>
    <row r="37" spans="1:8" x14ac:dyDescent="0.25">
      <c r="A37" s="47"/>
      <c r="B37" s="48" t="s">
        <v>20</v>
      </c>
      <c r="C37" s="48" t="s">
        <v>21</v>
      </c>
      <c r="D37" s="48" t="s">
        <v>17</v>
      </c>
      <c r="E37" s="49">
        <v>1476941</v>
      </c>
      <c r="F37" s="49">
        <v>4420307</v>
      </c>
      <c r="G37" s="48"/>
      <c r="H37" s="51">
        <v>0.72899999999999998</v>
      </c>
    </row>
    <row r="38" spans="1:8" ht="13.8" thickBot="1" x14ac:dyDescent="0.3">
      <c r="A38" s="53"/>
      <c r="B38" s="54" t="s">
        <v>22</v>
      </c>
      <c r="C38" s="54"/>
      <c r="D38" s="54"/>
      <c r="E38" s="55">
        <v>2020539</v>
      </c>
      <c r="F38" s="55">
        <v>6064322</v>
      </c>
      <c r="G38" s="54"/>
      <c r="H38" s="56">
        <v>1</v>
      </c>
    </row>
    <row r="40" spans="1:8" x14ac:dyDescent="0.25">
      <c r="A40" s="57" t="s">
        <v>33</v>
      </c>
    </row>
  </sheetData>
  <mergeCells count="1">
    <mergeCell ref="E5:E7"/>
  </mergeCells>
  <hyperlinks>
    <hyperlink ref="J1" location="'Table of Contents'!A1" display="Return to Table of Contents" xr:uid="{CE74F174-FCAD-4BA0-9104-49CA72660929}"/>
  </hyperlinks>
  <pageMargins left="0.75" right="0.75" top="1" bottom="1" header="0.5" footer="0.5"/>
  <legacy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40"/>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c r="B1" s="4"/>
      <c r="C1" s="4"/>
      <c r="D1" s="4"/>
      <c r="E1" s="4"/>
      <c r="F1" s="4"/>
      <c r="G1" s="4"/>
      <c r="H1" s="4"/>
      <c r="J1" s="68" t="s">
        <v>194</v>
      </c>
    </row>
    <row r="2" spans="1:10" x14ac:dyDescent="0.25">
      <c r="A2" s="3" t="s">
        <v>1</v>
      </c>
      <c r="B2" s="4"/>
      <c r="C2" s="4"/>
      <c r="D2" s="4"/>
      <c r="E2" s="4"/>
      <c r="F2" s="4"/>
      <c r="G2" s="4"/>
      <c r="H2" s="4"/>
    </row>
    <row r="3" spans="1:10" x14ac:dyDescent="0.25">
      <c r="A3" s="3" t="s">
        <v>72</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59519</v>
      </c>
      <c r="F8" s="49">
        <v>181827</v>
      </c>
      <c r="G8" s="50">
        <v>0.18099999999999999</v>
      </c>
      <c r="H8" s="51">
        <v>6.9099999999999995E-2</v>
      </c>
    </row>
    <row r="9" spans="1:10" x14ac:dyDescent="0.25">
      <c r="A9" s="47"/>
      <c r="B9" s="48"/>
      <c r="C9" s="48"/>
      <c r="D9" s="48" t="s">
        <v>30</v>
      </c>
      <c r="E9" s="48">
        <v>80</v>
      </c>
      <c r="F9" s="48">
        <v>248</v>
      </c>
      <c r="G9" s="50">
        <v>2.0000000000000001E-4</v>
      </c>
      <c r="H9" s="51">
        <v>1E-4</v>
      </c>
    </row>
    <row r="10" spans="1:10" x14ac:dyDescent="0.25">
      <c r="A10" s="47"/>
      <c r="B10" s="48"/>
      <c r="C10" s="48"/>
      <c r="D10" s="48" t="s">
        <v>23</v>
      </c>
      <c r="E10" s="49">
        <v>11084</v>
      </c>
      <c r="F10" s="49">
        <v>35428</v>
      </c>
      <c r="G10" s="50">
        <v>3.5200000000000002E-2</v>
      </c>
      <c r="H10" s="51">
        <v>1.35E-2</v>
      </c>
    </row>
    <row r="11" spans="1:10" x14ac:dyDescent="0.25">
      <c r="A11" s="47"/>
      <c r="B11" s="48"/>
      <c r="C11" s="48"/>
      <c r="D11" s="48" t="s">
        <v>29</v>
      </c>
      <c r="E11" s="48">
        <v>24</v>
      </c>
      <c r="F11" s="48">
        <v>76</v>
      </c>
      <c r="G11" s="50">
        <v>1E-4</v>
      </c>
      <c r="H11" s="51">
        <v>0</v>
      </c>
    </row>
    <row r="12" spans="1:10" x14ac:dyDescent="0.25">
      <c r="A12" s="47"/>
      <c r="B12" s="48"/>
      <c r="C12" s="48"/>
      <c r="D12" s="48" t="s">
        <v>24</v>
      </c>
      <c r="E12" s="49">
        <v>8832</v>
      </c>
      <c r="F12" s="49">
        <v>24392</v>
      </c>
      <c r="G12" s="50">
        <v>2.4199999999999999E-2</v>
      </c>
      <c r="H12" s="51">
        <v>9.2999999999999992E-3</v>
      </c>
    </row>
    <row r="13" spans="1:10" x14ac:dyDescent="0.25">
      <c r="A13" s="47"/>
      <c r="B13" s="48"/>
      <c r="C13" s="48"/>
      <c r="D13" s="48" t="s">
        <v>28</v>
      </c>
      <c r="E13" s="49">
        <v>3625</v>
      </c>
      <c r="F13" s="49">
        <v>11338</v>
      </c>
      <c r="G13" s="50">
        <v>1.1299999999999999E-2</v>
      </c>
      <c r="H13" s="51">
        <v>4.3E-3</v>
      </c>
    </row>
    <row r="14" spans="1:10" x14ac:dyDescent="0.25">
      <c r="A14" s="47"/>
      <c r="B14" s="48"/>
      <c r="C14" s="48"/>
      <c r="D14" s="48" t="s">
        <v>45</v>
      </c>
      <c r="E14" s="49">
        <v>1989</v>
      </c>
      <c r="F14" s="49">
        <v>5812</v>
      </c>
      <c r="G14" s="50">
        <v>5.7999999999999996E-3</v>
      </c>
      <c r="H14" s="51">
        <v>2.2000000000000001E-3</v>
      </c>
    </row>
    <row r="15" spans="1:10" x14ac:dyDescent="0.25">
      <c r="A15" s="47"/>
      <c r="B15" s="48"/>
      <c r="C15" s="48"/>
      <c r="D15" s="48" t="s">
        <v>36</v>
      </c>
      <c r="E15" s="48">
        <v>263</v>
      </c>
      <c r="F15" s="48">
        <v>638</v>
      </c>
      <c r="G15" s="50">
        <v>5.9999999999999995E-4</v>
      </c>
      <c r="H15" s="51">
        <v>2.0000000000000001E-4</v>
      </c>
    </row>
    <row r="16" spans="1:10" x14ac:dyDescent="0.25">
      <c r="A16" s="47"/>
      <c r="B16" s="48"/>
      <c r="C16" s="48" t="s">
        <v>49</v>
      </c>
      <c r="D16" s="48" t="s">
        <v>17</v>
      </c>
      <c r="E16" s="49">
        <v>91787</v>
      </c>
      <c r="F16" s="49">
        <v>276717</v>
      </c>
      <c r="G16" s="50">
        <v>0.27500000000000002</v>
      </c>
      <c r="H16" s="51">
        <v>0.105</v>
      </c>
    </row>
    <row r="17" spans="1:8" x14ac:dyDescent="0.25">
      <c r="A17" s="47"/>
      <c r="B17" s="48"/>
      <c r="C17" s="48"/>
      <c r="D17" s="48" t="s">
        <v>27</v>
      </c>
      <c r="E17" s="49">
        <v>7908</v>
      </c>
      <c r="F17" s="49">
        <v>24570</v>
      </c>
      <c r="G17" s="50">
        <v>2.4400000000000002E-2</v>
      </c>
      <c r="H17" s="51">
        <v>9.2999999999999992E-3</v>
      </c>
    </row>
    <row r="18" spans="1:8" x14ac:dyDescent="0.25">
      <c r="A18" s="47"/>
      <c r="B18" s="48"/>
      <c r="C18" s="48"/>
      <c r="D18" s="48" t="s">
        <v>29</v>
      </c>
      <c r="E18" s="49">
        <v>1211</v>
      </c>
      <c r="F18" s="49">
        <v>3797</v>
      </c>
      <c r="G18" s="50">
        <v>3.8E-3</v>
      </c>
      <c r="H18" s="51">
        <v>1.4E-3</v>
      </c>
    </row>
    <row r="19" spans="1:8" x14ac:dyDescent="0.25">
      <c r="A19" s="47"/>
      <c r="B19" s="48"/>
      <c r="C19" s="48"/>
      <c r="D19" s="48" t="s">
        <v>28</v>
      </c>
      <c r="E19" s="48">
        <v>147</v>
      </c>
      <c r="F19" s="48">
        <v>449</v>
      </c>
      <c r="G19" s="50">
        <v>4.0000000000000002E-4</v>
      </c>
      <c r="H19" s="51">
        <v>2.0000000000000001E-4</v>
      </c>
    </row>
    <row r="20" spans="1:8" x14ac:dyDescent="0.25">
      <c r="A20" s="47"/>
      <c r="B20" s="48"/>
      <c r="C20" s="48"/>
      <c r="D20" s="48" t="s">
        <v>18</v>
      </c>
      <c r="E20" s="49">
        <v>137140</v>
      </c>
      <c r="F20" s="49">
        <v>416405</v>
      </c>
      <c r="G20" s="50">
        <v>0.41299999999999998</v>
      </c>
      <c r="H20" s="51">
        <v>0.158</v>
      </c>
    </row>
    <row r="21" spans="1:8" x14ac:dyDescent="0.25">
      <c r="A21" s="47"/>
      <c r="B21" s="48"/>
      <c r="C21" s="48"/>
      <c r="D21" s="48" t="s">
        <v>45</v>
      </c>
      <c r="E21" s="48">
        <v>45</v>
      </c>
      <c r="F21" s="48">
        <v>161</v>
      </c>
      <c r="G21" s="50">
        <v>2.0000000000000001E-4</v>
      </c>
      <c r="H21" s="51">
        <v>1E-4</v>
      </c>
    </row>
    <row r="22" spans="1:8" x14ac:dyDescent="0.25">
      <c r="A22" s="47"/>
      <c r="B22" s="48"/>
      <c r="C22" s="48" t="s">
        <v>31</v>
      </c>
      <c r="D22" s="48" t="s">
        <v>17</v>
      </c>
      <c r="E22" s="49">
        <v>1892</v>
      </c>
      <c r="F22" s="49">
        <v>5277</v>
      </c>
      <c r="G22" s="50">
        <v>5.1999999999999998E-3</v>
      </c>
      <c r="H22" s="51">
        <v>2E-3</v>
      </c>
    </row>
    <row r="23" spans="1:8" x14ac:dyDescent="0.25">
      <c r="A23" s="47"/>
      <c r="B23" s="48"/>
      <c r="C23" s="48"/>
      <c r="D23" s="48" t="s">
        <v>27</v>
      </c>
      <c r="E23" s="48">
        <v>163</v>
      </c>
      <c r="F23" s="48">
        <v>495</v>
      </c>
      <c r="G23" s="50">
        <v>5.0000000000000001E-4</v>
      </c>
      <c r="H23" s="51">
        <v>2.0000000000000001E-4</v>
      </c>
    </row>
    <row r="24" spans="1:8" x14ac:dyDescent="0.25">
      <c r="A24" s="47"/>
      <c r="B24" s="48"/>
      <c r="C24" s="48"/>
      <c r="D24" s="48" t="s">
        <v>24</v>
      </c>
      <c r="E24" s="48">
        <v>7</v>
      </c>
      <c r="F24" s="48">
        <v>21</v>
      </c>
      <c r="G24" s="50">
        <v>0</v>
      </c>
      <c r="H24" s="51">
        <v>0</v>
      </c>
    </row>
    <row r="25" spans="1:8" x14ac:dyDescent="0.25">
      <c r="A25" s="47"/>
      <c r="B25" s="48"/>
      <c r="C25" s="48"/>
      <c r="D25" s="48" t="s">
        <v>28</v>
      </c>
      <c r="E25" s="48">
        <v>93</v>
      </c>
      <c r="F25" s="48">
        <v>279</v>
      </c>
      <c r="G25" s="50">
        <v>2.9999999999999997E-4</v>
      </c>
      <c r="H25" s="51">
        <v>1E-4</v>
      </c>
    </row>
    <row r="26" spans="1:8" x14ac:dyDescent="0.25">
      <c r="A26" s="47"/>
      <c r="B26" s="48"/>
      <c r="C26" s="48"/>
      <c r="D26" s="48" t="s">
        <v>18</v>
      </c>
      <c r="E26" s="48">
        <v>368</v>
      </c>
      <c r="F26" s="49">
        <v>1015</v>
      </c>
      <c r="G26" s="50">
        <v>1E-3</v>
      </c>
      <c r="H26" s="51">
        <v>4.0000000000000002E-4</v>
      </c>
    </row>
    <row r="27" spans="1:8" x14ac:dyDescent="0.25">
      <c r="A27" s="47"/>
      <c r="B27" s="48"/>
      <c r="C27" s="48"/>
      <c r="D27" s="48" t="s">
        <v>36</v>
      </c>
      <c r="E27" s="48">
        <v>8</v>
      </c>
      <c r="F27" s="48">
        <v>20</v>
      </c>
      <c r="G27" s="50">
        <v>0</v>
      </c>
      <c r="H27" s="51">
        <v>0</v>
      </c>
    </row>
    <row r="28" spans="1:8" x14ac:dyDescent="0.25">
      <c r="A28" s="47"/>
      <c r="B28" s="48"/>
      <c r="C28" s="48" t="s">
        <v>25</v>
      </c>
      <c r="D28" s="48" t="s">
        <v>17</v>
      </c>
      <c r="E28" s="48">
        <v>871</v>
      </c>
      <c r="F28" s="49">
        <v>2621</v>
      </c>
      <c r="G28" s="50">
        <v>2.5999999999999999E-3</v>
      </c>
      <c r="H28" s="51">
        <v>1E-3</v>
      </c>
    </row>
    <row r="29" spans="1:8" x14ac:dyDescent="0.25">
      <c r="A29" s="47"/>
      <c r="B29" s="48"/>
      <c r="C29" s="48"/>
      <c r="D29" s="48" t="s">
        <v>27</v>
      </c>
      <c r="E29" s="49">
        <v>1073</v>
      </c>
      <c r="F29" s="49">
        <v>3271</v>
      </c>
      <c r="G29" s="50">
        <v>3.2000000000000002E-3</v>
      </c>
      <c r="H29" s="51">
        <v>1.1999999999999999E-3</v>
      </c>
    </row>
    <row r="30" spans="1:8" x14ac:dyDescent="0.25">
      <c r="A30" s="47"/>
      <c r="B30" s="48"/>
      <c r="C30" s="48"/>
      <c r="D30" s="48" t="s">
        <v>23</v>
      </c>
      <c r="E30" s="48">
        <v>261</v>
      </c>
      <c r="F30" s="48">
        <v>834</v>
      </c>
      <c r="G30" s="50">
        <v>8.0000000000000004E-4</v>
      </c>
      <c r="H30" s="51">
        <v>2.9999999999999997E-4</v>
      </c>
    </row>
    <row r="31" spans="1:8" x14ac:dyDescent="0.25">
      <c r="A31" s="47"/>
      <c r="B31" s="48"/>
      <c r="C31" s="48"/>
      <c r="D31" s="48" t="s">
        <v>29</v>
      </c>
      <c r="E31" s="48">
        <v>13</v>
      </c>
      <c r="F31" s="48">
        <v>39</v>
      </c>
      <c r="G31" s="50">
        <v>0</v>
      </c>
      <c r="H31" s="51">
        <v>0</v>
      </c>
    </row>
    <row r="32" spans="1:8" x14ac:dyDescent="0.25">
      <c r="A32" s="47"/>
      <c r="B32" s="48"/>
      <c r="C32" s="48"/>
      <c r="D32" s="48" t="s">
        <v>28</v>
      </c>
      <c r="E32" s="48">
        <v>732</v>
      </c>
      <c r="F32" s="49">
        <v>2257</v>
      </c>
      <c r="G32" s="50">
        <v>2.2000000000000001E-3</v>
      </c>
      <c r="H32" s="51">
        <v>8.9999999999999998E-4</v>
      </c>
    </row>
    <row r="33" spans="1:8" x14ac:dyDescent="0.25">
      <c r="A33" s="47"/>
      <c r="B33" s="48"/>
      <c r="C33" s="48" t="s">
        <v>26</v>
      </c>
      <c r="D33" s="48" t="s">
        <v>17</v>
      </c>
      <c r="E33" s="49">
        <v>2668</v>
      </c>
      <c r="F33" s="49">
        <v>8053</v>
      </c>
      <c r="G33" s="50">
        <v>8.0000000000000002E-3</v>
      </c>
      <c r="H33" s="51">
        <v>3.0999999999999999E-3</v>
      </c>
    </row>
    <row r="34" spans="1:8" x14ac:dyDescent="0.25">
      <c r="A34" s="47"/>
      <c r="B34" s="48"/>
      <c r="C34" s="48"/>
      <c r="D34" s="48" t="s">
        <v>27</v>
      </c>
      <c r="E34" s="48">
        <v>20</v>
      </c>
      <c r="F34" s="48">
        <v>91</v>
      </c>
      <c r="G34" s="50">
        <v>1E-4</v>
      </c>
      <c r="H34" s="51">
        <v>0</v>
      </c>
    </row>
    <row r="35" spans="1:8" x14ac:dyDescent="0.25">
      <c r="A35" s="47"/>
      <c r="B35" s="48"/>
      <c r="C35" s="48"/>
      <c r="D35" s="48" t="s">
        <v>18</v>
      </c>
      <c r="E35" s="48">
        <v>346</v>
      </c>
      <c r="F35" s="48">
        <v>989</v>
      </c>
      <c r="G35" s="50">
        <v>1E-3</v>
      </c>
      <c r="H35" s="51">
        <v>4.0000000000000002E-4</v>
      </c>
    </row>
    <row r="36" spans="1:8" x14ac:dyDescent="0.25">
      <c r="A36" s="47"/>
      <c r="B36" s="48" t="s">
        <v>19</v>
      </c>
      <c r="C36" s="48"/>
      <c r="D36" s="48"/>
      <c r="E36" s="49">
        <v>332169</v>
      </c>
      <c r="F36" s="49">
        <v>1007120</v>
      </c>
      <c r="G36" s="52">
        <v>1</v>
      </c>
      <c r="H36" s="51">
        <v>0.38300000000000001</v>
      </c>
    </row>
    <row r="37" spans="1:8" x14ac:dyDescent="0.25">
      <c r="A37" s="47"/>
      <c r="B37" s="48" t="s">
        <v>20</v>
      </c>
      <c r="C37" s="48" t="s">
        <v>21</v>
      </c>
      <c r="D37" s="48" t="s">
        <v>17</v>
      </c>
      <c r="E37" s="49">
        <v>541811</v>
      </c>
      <c r="F37" s="49">
        <v>1624078</v>
      </c>
      <c r="G37" s="48"/>
      <c r="H37" s="51">
        <v>0.61699999999999999</v>
      </c>
    </row>
    <row r="38" spans="1:8" ht="13.8" thickBot="1" x14ac:dyDescent="0.3">
      <c r="A38" s="53"/>
      <c r="B38" s="54" t="s">
        <v>22</v>
      </c>
      <c r="C38" s="54"/>
      <c r="D38" s="54"/>
      <c r="E38" s="55">
        <v>873980</v>
      </c>
      <c r="F38" s="55">
        <v>2631198</v>
      </c>
      <c r="G38" s="54"/>
      <c r="H38" s="56">
        <v>1</v>
      </c>
    </row>
    <row r="40" spans="1:8" x14ac:dyDescent="0.25">
      <c r="A40" s="57" t="s">
        <v>33</v>
      </c>
    </row>
  </sheetData>
  <mergeCells count="1">
    <mergeCell ref="E5:E7"/>
  </mergeCells>
  <hyperlinks>
    <hyperlink ref="J1" location="'Table of Contents'!A1" display="Return to Table of Contents" xr:uid="{1BE29154-83ED-4392-AFE6-51C11357EB57}"/>
  </hyperlinks>
  <pageMargins left="0.75" right="0.75" top="1" bottom="1" header="0.5" footer="0.5"/>
  <legacy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J45"/>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19.6640625" style="1" bestFit="1" customWidth="1"/>
    <col min="5" max="5" width="10.6640625" style="1" bestFit="1" customWidth="1"/>
    <col min="6" max="6" width="10"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50</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183619</v>
      </c>
      <c r="F8" s="49">
        <v>556891</v>
      </c>
      <c r="G8" s="50">
        <v>0.36</v>
      </c>
      <c r="H8" s="51">
        <v>9.1600000000000001E-2</v>
      </c>
    </row>
    <row r="9" spans="1:10" x14ac:dyDescent="0.25">
      <c r="A9" s="47"/>
      <c r="B9" s="48"/>
      <c r="C9" s="48"/>
      <c r="D9" s="48" t="s">
        <v>23</v>
      </c>
      <c r="E9" s="49">
        <v>7781</v>
      </c>
      <c r="F9" s="49">
        <v>24575</v>
      </c>
      <c r="G9" s="50">
        <v>1.5900000000000001E-2</v>
      </c>
      <c r="H9" s="51">
        <v>4.0000000000000001E-3</v>
      </c>
    </row>
    <row r="10" spans="1:10" x14ac:dyDescent="0.25">
      <c r="A10" s="47"/>
      <c r="B10" s="48"/>
      <c r="C10" s="48"/>
      <c r="D10" s="48" t="s">
        <v>29</v>
      </c>
      <c r="E10" s="48">
        <v>60</v>
      </c>
      <c r="F10" s="48">
        <v>182</v>
      </c>
      <c r="G10" s="50">
        <v>1E-4</v>
      </c>
      <c r="H10" s="51">
        <v>0</v>
      </c>
    </row>
    <row r="11" spans="1:10" x14ac:dyDescent="0.25">
      <c r="A11" s="47"/>
      <c r="B11" s="48"/>
      <c r="C11" s="48"/>
      <c r="D11" s="48" t="s">
        <v>24</v>
      </c>
      <c r="E11" s="49">
        <v>2964</v>
      </c>
      <c r="F11" s="49">
        <v>8032</v>
      </c>
      <c r="G11" s="50">
        <v>5.1999999999999998E-3</v>
      </c>
      <c r="H11" s="51">
        <v>1.2999999999999999E-3</v>
      </c>
    </row>
    <row r="12" spans="1:10" x14ac:dyDescent="0.25">
      <c r="A12" s="47"/>
      <c r="B12" s="48"/>
      <c r="C12" s="48"/>
      <c r="D12" s="48" t="s">
        <v>28</v>
      </c>
      <c r="E12" s="49">
        <v>23457</v>
      </c>
      <c r="F12" s="49">
        <v>72053</v>
      </c>
      <c r="G12" s="50">
        <v>4.65E-2</v>
      </c>
      <c r="H12" s="51">
        <v>1.1900000000000001E-2</v>
      </c>
    </row>
    <row r="13" spans="1:10" x14ac:dyDescent="0.25">
      <c r="A13" s="47"/>
      <c r="B13" s="48"/>
      <c r="C13" s="48"/>
      <c r="D13" s="48" t="s">
        <v>45</v>
      </c>
      <c r="E13" s="49">
        <v>1968</v>
      </c>
      <c r="F13" s="49">
        <v>6059</v>
      </c>
      <c r="G13" s="50">
        <v>3.8999999999999998E-3</v>
      </c>
      <c r="H13" s="51">
        <v>1E-3</v>
      </c>
    </row>
    <row r="14" spans="1:10" x14ac:dyDescent="0.25">
      <c r="A14" s="47"/>
      <c r="B14" s="48"/>
      <c r="C14" s="48"/>
      <c r="D14" s="48" t="s">
        <v>36</v>
      </c>
      <c r="E14" s="48">
        <v>302</v>
      </c>
      <c r="F14" s="48">
        <v>913</v>
      </c>
      <c r="G14" s="50">
        <v>5.9999999999999995E-4</v>
      </c>
      <c r="H14" s="51">
        <v>2.0000000000000001E-4</v>
      </c>
    </row>
    <row r="15" spans="1:10" x14ac:dyDescent="0.25">
      <c r="A15" s="47"/>
      <c r="B15" s="48"/>
      <c r="C15" s="48" t="s">
        <v>49</v>
      </c>
      <c r="D15" s="48" t="s">
        <v>17</v>
      </c>
      <c r="E15" s="49">
        <v>87793</v>
      </c>
      <c r="F15" s="49">
        <v>265901</v>
      </c>
      <c r="G15" s="50">
        <v>0.17199999999999999</v>
      </c>
      <c r="H15" s="51">
        <v>4.3799999999999999E-2</v>
      </c>
    </row>
    <row r="16" spans="1:10" x14ac:dyDescent="0.25">
      <c r="A16" s="47"/>
      <c r="B16" s="48"/>
      <c r="C16" s="48"/>
      <c r="D16" s="48" t="s">
        <v>27</v>
      </c>
      <c r="E16" s="49">
        <v>9883</v>
      </c>
      <c r="F16" s="49">
        <v>29752</v>
      </c>
      <c r="G16" s="50">
        <v>1.9199999999999998E-2</v>
      </c>
      <c r="H16" s="51">
        <v>4.8999999999999998E-3</v>
      </c>
    </row>
    <row r="17" spans="1:8" x14ac:dyDescent="0.25">
      <c r="A17" s="47"/>
      <c r="B17" s="48"/>
      <c r="C17" s="48"/>
      <c r="D17" s="48" t="s">
        <v>29</v>
      </c>
      <c r="E17" s="49">
        <v>1054</v>
      </c>
      <c r="F17" s="49">
        <v>3264</v>
      </c>
      <c r="G17" s="50">
        <v>2.0999999999999999E-3</v>
      </c>
      <c r="H17" s="51">
        <v>5.0000000000000001E-4</v>
      </c>
    </row>
    <row r="18" spans="1:8" x14ac:dyDescent="0.25">
      <c r="A18" s="47"/>
      <c r="B18" s="48"/>
      <c r="C18" s="48"/>
      <c r="D18" s="48" t="s">
        <v>28</v>
      </c>
      <c r="E18" s="49">
        <v>1888</v>
      </c>
      <c r="F18" s="49">
        <v>5584</v>
      </c>
      <c r="G18" s="50">
        <v>3.5999999999999999E-3</v>
      </c>
      <c r="H18" s="51">
        <v>8.9999999999999998E-4</v>
      </c>
    </row>
    <row r="19" spans="1:8" x14ac:dyDescent="0.25">
      <c r="A19" s="47"/>
      <c r="B19" s="48"/>
      <c r="C19" s="48"/>
      <c r="D19" s="48" t="s">
        <v>18</v>
      </c>
      <c r="E19" s="49">
        <v>159777</v>
      </c>
      <c r="F19" s="49">
        <v>477931</v>
      </c>
      <c r="G19" s="50">
        <v>0.309</v>
      </c>
      <c r="H19" s="51">
        <v>7.8700000000000006E-2</v>
      </c>
    </row>
    <row r="20" spans="1:8" x14ac:dyDescent="0.25">
      <c r="A20" s="47"/>
      <c r="B20" s="48"/>
      <c r="C20" s="48"/>
      <c r="D20" s="48" t="s">
        <v>45</v>
      </c>
      <c r="E20" s="48">
        <v>132</v>
      </c>
      <c r="F20" s="48">
        <v>328</v>
      </c>
      <c r="G20" s="50">
        <v>2.0000000000000001E-4</v>
      </c>
      <c r="H20" s="51">
        <v>1E-4</v>
      </c>
    </row>
    <row r="21" spans="1:8" x14ac:dyDescent="0.25">
      <c r="A21" s="47"/>
      <c r="B21" s="48"/>
      <c r="C21" s="48"/>
      <c r="D21" s="48" t="s">
        <v>36</v>
      </c>
      <c r="E21" s="48">
        <v>45</v>
      </c>
      <c r="F21" s="48">
        <v>45</v>
      </c>
      <c r="G21" s="50">
        <v>0</v>
      </c>
      <c r="H21" s="51">
        <v>0</v>
      </c>
    </row>
    <row r="22" spans="1:8" x14ac:dyDescent="0.25">
      <c r="A22" s="47"/>
      <c r="B22" s="48"/>
      <c r="C22" s="48" t="s">
        <v>48</v>
      </c>
      <c r="D22" s="48" t="s">
        <v>17</v>
      </c>
      <c r="E22" s="49">
        <v>8443</v>
      </c>
      <c r="F22" s="49">
        <v>24866</v>
      </c>
      <c r="G22" s="50">
        <v>1.61E-2</v>
      </c>
      <c r="H22" s="51">
        <v>4.1000000000000003E-3</v>
      </c>
    </row>
    <row r="23" spans="1:8" x14ac:dyDescent="0.25">
      <c r="A23" s="47"/>
      <c r="B23" s="48"/>
      <c r="C23" s="48"/>
      <c r="D23" s="48" t="s">
        <v>27</v>
      </c>
      <c r="E23" s="49">
        <v>1623</v>
      </c>
      <c r="F23" s="49">
        <v>3996</v>
      </c>
      <c r="G23" s="50">
        <v>2.5999999999999999E-3</v>
      </c>
      <c r="H23" s="51">
        <v>6.9999999999999999E-4</v>
      </c>
    </row>
    <row r="24" spans="1:8" x14ac:dyDescent="0.25">
      <c r="A24" s="47"/>
      <c r="B24" s="48"/>
      <c r="C24" s="48"/>
      <c r="D24" s="48" t="s">
        <v>29</v>
      </c>
      <c r="E24" s="48">
        <v>1</v>
      </c>
      <c r="F24" s="48">
        <v>3</v>
      </c>
      <c r="G24" s="50">
        <v>0</v>
      </c>
      <c r="H24" s="51">
        <v>0</v>
      </c>
    </row>
    <row r="25" spans="1:8" x14ac:dyDescent="0.25">
      <c r="A25" s="47"/>
      <c r="B25" s="48"/>
      <c r="C25" s="48"/>
      <c r="D25" s="48" t="s">
        <v>28</v>
      </c>
      <c r="E25" s="48">
        <v>52</v>
      </c>
      <c r="F25" s="48">
        <v>156</v>
      </c>
      <c r="G25" s="50">
        <v>1E-4</v>
      </c>
      <c r="H25" s="51">
        <v>0</v>
      </c>
    </row>
    <row r="26" spans="1:8" x14ac:dyDescent="0.25">
      <c r="A26" s="47"/>
      <c r="B26" s="48"/>
      <c r="C26" s="48"/>
      <c r="D26" s="48" t="s">
        <v>18</v>
      </c>
      <c r="E26" s="48">
        <v>983</v>
      </c>
      <c r="F26" s="49">
        <v>3104</v>
      </c>
      <c r="G26" s="50">
        <v>2E-3</v>
      </c>
      <c r="H26" s="51">
        <v>5.0000000000000001E-4</v>
      </c>
    </row>
    <row r="27" spans="1:8" x14ac:dyDescent="0.25">
      <c r="A27" s="47"/>
      <c r="B27" s="48"/>
      <c r="C27" s="48" t="s">
        <v>31</v>
      </c>
      <c r="D27" s="48" t="s">
        <v>17</v>
      </c>
      <c r="E27" s="49">
        <v>2326</v>
      </c>
      <c r="F27" s="49">
        <v>6933</v>
      </c>
      <c r="G27" s="50">
        <v>4.4999999999999997E-3</v>
      </c>
      <c r="H27" s="51">
        <v>1.1000000000000001E-3</v>
      </c>
    </row>
    <row r="28" spans="1:8" x14ac:dyDescent="0.25">
      <c r="A28" s="47"/>
      <c r="B28" s="48"/>
      <c r="C28" s="48"/>
      <c r="D28" s="48" t="s">
        <v>27</v>
      </c>
      <c r="E28" s="48">
        <v>454</v>
      </c>
      <c r="F28" s="49">
        <v>1406</v>
      </c>
      <c r="G28" s="50">
        <v>8.9999999999999998E-4</v>
      </c>
      <c r="H28" s="51">
        <v>2.0000000000000001E-4</v>
      </c>
    </row>
    <row r="29" spans="1:8" x14ac:dyDescent="0.25">
      <c r="A29" s="47"/>
      <c r="B29" s="48"/>
      <c r="C29" s="48"/>
      <c r="D29" s="48" t="s">
        <v>28</v>
      </c>
      <c r="E29" s="48">
        <v>258</v>
      </c>
      <c r="F29" s="48">
        <v>850</v>
      </c>
      <c r="G29" s="50">
        <v>5.0000000000000001E-4</v>
      </c>
      <c r="H29" s="51">
        <v>1E-4</v>
      </c>
    </row>
    <row r="30" spans="1:8" x14ac:dyDescent="0.25">
      <c r="A30" s="47"/>
      <c r="B30" s="48"/>
      <c r="C30" s="48"/>
      <c r="D30" s="48" t="s">
        <v>18</v>
      </c>
      <c r="E30" s="49">
        <v>1232</v>
      </c>
      <c r="F30" s="49">
        <v>3819</v>
      </c>
      <c r="G30" s="50">
        <v>2.5000000000000001E-3</v>
      </c>
      <c r="H30" s="51">
        <v>5.9999999999999995E-4</v>
      </c>
    </row>
    <row r="31" spans="1:8" x14ac:dyDescent="0.25">
      <c r="A31" s="47"/>
      <c r="B31" s="48"/>
      <c r="C31" s="48" t="s">
        <v>25</v>
      </c>
      <c r="D31" s="48" t="s">
        <v>17</v>
      </c>
      <c r="E31" s="49">
        <v>4666</v>
      </c>
      <c r="F31" s="49">
        <v>13757</v>
      </c>
      <c r="G31" s="50">
        <v>8.8999999999999999E-3</v>
      </c>
      <c r="H31" s="51">
        <v>2.3E-3</v>
      </c>
    </row>
    <row r="32" spans="1:8" x14ac:dyDescent="0.25">
      <c r="A32" s="47"/>
      <c r="B32" s="48"/>
      <c r="C32" s="48"/>
      <c r="D32" s="48" t="s">
        <v>27</v>
      </c>
      <c r="E32" s="49">
        <v>3946</v>
      </c>
      <c r="F32" s="49">
        <v>11518</v>
      </c>
      <c r="G32" s="50">
        <v>7.4000000000000003E-3</v>
      </c>
      <c r="H32" s="51">
        <v>1.9E-3</v>
      </c>
    </row>
    <row r="33" spans="1:8" x14ac:dyDescent="0.25">
      <c r="A33" s="47"/>
      <c r="B33" s="48"/>
      <c r="C33" s="48"/>
      <c r="D33" s="48" t="s">
        <v>29</v>
      </c>
      <c r="E33" s="48">
        <v>16</v>
      </c>
      <c r="F33" s="48">
        <v>63</v>
      </c>
      <c r="G33" s="50">
        <v>0</v>
      </c>
      <c r="H33" s="51">
        <v>0</v>
      </c>
    </row>
    <row r="34" spans="1:8" x14ac:dyDescent="0.25">
      <c r="A34" s="47"/>
      <c r="B34" s="48"/>
      <c r="C34" s="48"/>
      <c r="D34" s="48" t="s">
        <v>28</v>
      </c>
      <c r="E34" s="49">
        <v>3708</v>
      </c>
      <c r="F34" s="49">
        <v>11322</v>
      </c>
      <c r="G34" s="50">
        <v>7.3000000000000001E-3</v>
      </c>
      <c r="H34" s="51">
        <v>1.9E-3</v>
      </c>
    </row>
    <row r="35" spans="1:8" x14ac:dyDescent="0.25">
      <c r="A35" s="47"/>
      <c r="B35" s="48"/>
      <c r="C35" s="48"/>
      <c r="D35" s="48" t="s">
        <v>45</v>
      </c>
      <c r="E35" s="48">
        <v>3</v>
      </c>
      <c r="F35" s="48">
        <v>12</v>
      </c>
      <c r="G35" s="50">
        <v>0</v>
      </c>
      <c r="H35" s="51">
        <v>0</v>
      </c>
    </row>
    <row r="36" spans="1:8" x14ac:dyDescent="0.25">
      <c r="A36" s="47"/>
      <c r="B36" s="48"/>
      <c r="C36" s="48" t="s">
        <v>26</v>
      </c>
      <c r="D36" s="48" t="s">
        <v>17</v>
      </c>
      <c r="E36" s="49">
        <v>3795</v>
      </c>
      <c r="F36" s="49">
        <v>11424</v>
      </c>
      <c r="G36" s="50">
        <v>7.4000000000000003E-3</v>
      </c>
      <c r="H36" s="51">
        <v>1.9E-3</v>
      </c>
    </row>
    <row r="37" spans="1:8" x14ac:dyDescent="0.25">
      <c r="A37" s="47"/>
      <c r="B37" s="48"/>
      <c r="C37" s="48"/>
      <c r="D37" s="48" t="s">
        <v>27</v>
      </c>
      <c r="E37" s="48">
        <v>76</v>
      </c>
      <c r="F37" s="48">
        <v>228</v>
      </c>
      <c r="G37" s="50">
        <v>1E-4</v>
      </c>
      <c r="H37" s="51">
        <v>0</v>
      </c>
    </row>
    <row r="38" spans="1:8" x14ac:dyDescent="0.25">
      <c r="A38" s="47"/>
      <c r="B38" s="48"/>
      <c r="C38" s="48"/>
      <c r="D38" s="48" t="s">
        <v>23</v>
      </c>
      <c r="E38" s="48">
        <v>12</v>
      </c>
      <c r="F38" s="48">
        <v>36</v>
      </c>
      <c r="G38" s="50">
        <v>0</v>
      </c>
      <c r="H38" s="51">
        <v>0</v>
      </c>
    </row>
    <row r="39" spans="1:8" x14ac:dyDescent="0.25">
      <c r="A39" s="47"/>
      <c r="B39" s="48"/>
      <c r="C39" s="48"/>
      <c r="D39" s="48" t="s">
        <v>28</v>
      </c>
      <c r="E39" s="48">
        <v>188</v>
      </c>
      <c r="F39" s="48">
        <v>564</v>
      </c>
      <c r="G39" s="50">
        <v>4.0000000000000002E-4</v>
      </c>
      <c r="H39" s="51">
        <v>1E-4</v>
      </c>
    </row>
    <row r="40" spans="1:8" x14ac:dyDescent="0.25">
      <c r="A40" s="47"/>
      <c r="B40" s="48"/>
      <c r="C40" s="48"/>
      <c r="D40" s="48" t="s">
        <v>18</v>
      </c>
      <c r="E40" s="48">
        <v>870</v>
      </c>
      <c r="F40" s="49">
        <v>2610</v>
      </c>
      <c r="G40" s="50">
        <v>1.6999999999999999E-3</v>
      </c>
      <c r="H40" s="51">
        <v>4.0000000000000002E-4</v>
      </c>
    </row>
    <row r="41" spans="1:8" x14ac:dyDescent="0.25">
      <c r="A41" s="47"/>
      <c r="B41" s="48" t="s">
        <v>19</v>
      </c>
      <c r="C41" s="48"/>
      <c r="D41" s="48"/>
      <c r="E41" s="49">
        <v>513375</v>
      </c>
      <c r="F41" s="49">
        <v>1548177</v>
      </c>
      <c r="G41" s="52">
        <v>1</v>
      </c>
      <c r="H41" s="51">
        <v>0.255</v>
      </c>
    </row>
    <row r="42" spans="1:8" x14ac:dyDescent="0.25">
      <c r="A42" s="47"/>
      <c r="B42" s="48" t="s">
        <v>20</v>
      </c>
      <c r="C42" s="48" t="s">
        <v>21</v>
      </c>
      <c r="D42" s="48" t="s">
        <v>17</v>
      </c>
      <c r="E42" s="49">
        <v>1513795</v>
      </c>
      <c r="F42" s="49">
        <v>4528389</v>
      </c>
      <c r="G42" s="48"/>
      <c r="H42" s="51">
        <v>0.745</v>
      </c>
    </row>
    <row r="43" spans="1:8" ht="13.8" thickBot="1" x14ac:dyDescent="0.3">
      <c r="A43" s="53"/>
      <c r="B43" s="54" t="s">
        <v>22</v>
      </c>
      <c r="C43" s="54"/>
      <c r="D43" s="54"/>
      <c r="E43" s="55">
        <v>2027170</v>
      </c>
      <c r="F43" s="55">
        <v>6076566</v>
      </c>
      <c r="G43" s="54"/>
      <c r="H43" s="56">
        <v>1</v>
      </c>
    </row>
    <row r="45" spans="1:8" x14ac:dyDescent="0.25">
      <c r="A45" s="57" t="s">
        <v>33</v>
      </c>
    </row>
  </sheetData>
  <mergeCells count="1">
    <mergeCell ref="E5:E7"/>
  </mergeCells>
  <hyperlinks>
    <hyperlink ref="J1" location="'Table of Contents'!A1" display="Return to Table of Contents" xr:uid="{0C4D27A2-FA06-4BA4-A68D-CFFFF9F4FD21}"/>
  </hyperlinks>
  <pageMargins left="0.75" right="0.75" top="1" bottom="1" header="0.5" footer="0.5"/>
  <legacy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J45"/>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19.6640625" style="1" bestFit="1" customWidth="1"/>
    <col min="5" max="5" width="10.6640625" style="1" bestFit="1" customWidth="1"/>
    <col min="6" max="6" width="10"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62</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182175</v>
      </c>
      <c r="F8" s="49">
        <v>553193</v>
      </c>
      <c r="G8" s="50">
        <v>0.317</v>
      </c>
      <c r="H8" s="51">
        <v>8.72E-2</v>
      </c>
    </row>
    <row r="9" spans="1:10" x14ac:dyDescent="0.25">
      <c r="A9" s="47"/>
      <c r="B9" s="48"/>
      <c r="C9" s="48"/>
      <c r="D9" s="48" t="s">
        <v>23</v>
      </c>
      <c r="E9" s="49">
        <v>10780</v>
      </c>
      <c r="F9" s="49">
        <v>34696</v>
      </c>
      <c r="G9" s="50">
        <v>1.9900000000000001E-2</v>
      </c>
      <c r="H9" s="51">
        <v>5.4999999999999997E-3</v>
      </c>
    </row>
    <row r="10" spans="1:10" x14ac:dyDescent="0.25">
      <c r="A10" s="47"/>
      <c r="B10" s="48"/>
      <c r="C10" s="48"/>
      <c r="D10" s="48" t="s">
        <v>29</v>
      </c>
      <c r="E10" s="48">
        <v>49</v>
      </c>
      <c r="F10" s="48">
        <v>153</v>
      </c>
      <c r="G10" s="50">
        <v>1E-4</v>
      </c>
      <c r="H10" s="51">
        <v>0</v>
      </c>
    </row>
    <row r="11" spans="1:10" x14ac:dyDescent="0.25">
      <c r="A11" s="47"/>
      <c r="B11" s="48"/>
      <c r="C11" s="48"/>
      <c r="D11" s="48" t="s">
        <v>24</v>
      </c>
      <c r="E11" s="49">
        <v>6015</v>
      </c>
      <c r="F11" s="49">
        <v>16962</v>
      </c>
      <c r="G11" s="50">
        <v>9.7000000000000003E-3</v>
      </c>
      <c r="H11" s="51">
        <v>2.7000000000000001E-3</v>
      </c>
    </row>
    <row r="12" spans="1:10" x14ac:dyDescent="0.25">
      <c r="A12" s="47"/>
      <c r="B12" s="48"/>
      <c r="C12" s="48"/>
      <c r="D12" s="48" t="s">
        <v>28</v>
      </c>
      <c r="E12" s="49">
        <v>22632</v>
      </c>
      <c r="F12" s="49">
        <v>70312</v>
      </c>
      <c r="G12" s="50">
        <v>4.0300000000000002E-2</v>
      </c>
      <c r="H12" s="51">
        <v>1.11E-2</v>
      </c>
    </row>
    <row r="13" spans="1:10" x14ac:dyDescent="0.25">
      <c r="A13" s="47"/>
      <c r="B13" s="48"/>
      <c r="C13" s="48"/>
      <c r="D13" s="48" t="s">
        <v>45</v>
      </c>
      <c r="E13" s="49">
        <v>1730</v>
      </c>
      <c r="F13" s="49">
        <v>5439</v>
      </c>
      <c r="G13" s="50">
        <v>3.0999999999999999E-3</v>
      </c>
      <c r="H13" s="51">
        <v>8.9999999999999998E-4</v>
      </c>
    </row>
    <row r="14" spans="1:10" x14ac:dyDescent="0.25">
      <c r="A14" s="47"/>
      <c r="B14" s="48"/>
      <c r="C14" s="48"/>
      <c r="D14" s="48" t="s">
        <v>36</v>
      </c>
      <c r="E14" s="48">
        <v>419</v>
      </c>
      <c r="F14" s="49">
        <v>1275</v>
      </c>
      <c r="G14" s="50">
        <v>6.9999999999999999E-4</v>
      </c>
      <c r="H14" s="51">
        <v>2.0000000000000001E-4</v>
      </c>
    </row>
    <row r="15" spans="1:10" x14ac:dyDescent="0.25">
      <c r="A15" s="47"/>
      <c r="B15" s="48"/>
      <c r="C15" s="48" t="s">
        <v>49</v>
      </c>
      <c r="D15" s="48" t="s">
        <v>17</v>
      </c>
      <c r="E15" s="49">
        <v>100535</v>
      </c>
      <c r="F15" s="49">
        <v>304743</v>
      </c>
      <c r="G15" s="50">
        <v>0.17499999999999999</v>
      </c>
      <c r="H15" s="51">
        <v>4.8000000000000001E-2</v>
      </c>
    </row>
    <row r="16" spans="1:10" x14ac:dyDescent="0.25">
      <c r="A16" s="47"/>
      <c r="B16" s="48"/>
      <c r="C16" s="48"/>
      <c r="D16" s="48" t="s">
        <v>27</v>
      </c>
      <c r="E16" s="49">
        <v>10073</v>
      </c>
      <c r="F16" s="49">
        <v>30327</v>
      </c>
      <c r="G16" s="50">
        <v>1.7399999999999999E-2</v>
      </c>
      <c r="H16" s="51">
        <v>4.7999999999999996E-3</v>
      </c>
    </row>
    <row r="17" spans="1:8" x14ac:dyDescent="0.25">
      <c r="A17" s="47"/>
      <c r="B17" s="48"/>
      <c r="C17" s="48"/>
      <c r="D17" s="48" t="s">
        <v>29</v>
      </c>
      <c r="E17" s="49">
        <v>1245</v>
      </c>
      <c r="F17" s="49">
        <v>3852</v>
      </c>
      <c r="G17" s="50">
        <v>2.2000000000000001E-3</v>
      </c>
      <c r="H17" s="51">
        <v>5.9999999999999995E-4</v>
      </c>
    </row>
    <row r="18" spans="1:8" x14ac:dyDescent="0.25">
      <c r="A18" s="47"/>
      <c r="B18" s="48"/>
      <c r="C18" s="48"/>
      <c r="D18" s="48" t="s">
        <v>28</v>
      </c>
      <c r="E18" s="49">
        <v>1468</v>
      </c>
      <c r="F18" s="49">
        <v>4453</v>
      </c>
      <c r="G18" s="50">
        <v>2.5999999999999999E-3</v>
      </c>
      <c r="H18" s="51">
        <v>6.9999999999999999E-4</v>
      </c>
    </row>
    <row r="19" spans="1:8" x14ac:dyDescent="0.25">
      <c r="A19" s="47"/>
      <c r="B19" s="48"/>
      <c r="C19" s="48"/>
      <c r="D19" s="48" t="s">
        <v>18</v>
      </c>
      <c r="E19" s="49">
        <v>199089</v>
      </c>
      <c r="F19" s="49">
        <v>601481</v>
      </c>
      <c r="G19" s="50">
        <v>0.34499999999999997</v>
      </c>
      <c r="H19" s="51">
        <v>9.4799999999999995E-2</v>
      </c>
    </row>
    <row r="20" spans="1:8" x14ac:dyDescent="0.25">
      <c r="A20" s="47"/>
      <c r="B20" s="48"/>
      <c r="C20" s="48"/>
      <c r="D20" s="48" t="s">
        <v>45</v>
      </c>
      <c r="E20" s="48">
        <v>102</v>
      </c>
      <c r="F20" s="48">
        <v>224</v>
      </c>
      <c r="G20" s="50">
        <v>1E-4</v>
      </c>
      <c r="H20" s="51">
        <v>0</v>
      </c>
    </row>
    <row r="21" spans="1:8" x14ac:dyDescent="0.25">
      <c r="A21" s="47"/>
      <c r="B21" s="48"/>
      <c r="C21" s="48" t="s">
        <v>48</v>
      </c>
      <c r="D21" s="48" t="s">
        <v>17</v>
      </c>
      <c r="E21" s="49">
        <v>14919</v>
      </c>
      <c r="F21" s="49">
        <v>43752</v>
      </c>
      <c r="G21" s="50">
        <v>2.5100000000000001E-2</v>
      </c>
      <c r="H21" s="51">
        <v>6.8999999999999999E-3</v>
      </c>
    </row>
    <row r="22" spans="1:8" x14ac:dyDescent="0.25">
      <c r="A22" s="47"/>
      <c r="B22" s="48"/>
      <c r="C22" s="48"/>
      <c r="D22" s="48" t="s">
        <v>27</v>
      </c>
      <c r="E22" s="49">
        <v>2020</v>
      </c>
      <c r="F22" s="49">
        <v>5115</v>
      </c>
      <c r="G22" s="50">
        <v>2.8999999999999998E-3</v>
      </c>
      <c r="H22" s="51">
        <v>8.0000000000000004E-4</v>
      </c>
    </row>
    <row r="23" spans="1:8" x14ac:dyDescent="0.25">
      <c r="A23" s="47"/>
      <c r="B23" s="48"/>
      <c r="C23" s="48"/>
      <c r="D23" s="48" t="s">
        <v>28</v>
      </c>
      <c r="E23" s="48">
        <v>72</v>
      </c>
      <c r="F23" s="48">
        <v>216</v>
      </c>
      <c r="G23" s="50">
        <v>1E-4</v>
      </c>
      <c r="H23" s="51">
        <v>0</v>
      </c>
    </row>
    <row r="24" spans="1:8" x14ac:dyDescent="0.25">
      <c r="A24" s="47"/>
      <c r="B24" s="48"/>
      <c r="C24" s="48"/>
      <c r="D24" s="48" t="s">
        <v>18</v>
      </c>
      <c r="E24" s="49">
        <v>3435</v>
      </c>
      <c r="F24" s="49">
        <v>9697</v>
      </c>
      <c r="G24" s="50">
        <v>5.5999999999999999E-3</v>
      </c>
      <c r="H24" s="51">
        <v>1.5E-3</v>
      </c>
    </row>
    <row r="25" spans="1:8" x14ac:dyDescent="0.25">
      <c r="A25" s="47"/>
      <c r="B25" s="48"/>
      <c r="C25" s="48" t="s">
        <v>31</v>
      </c>
      <c r="D25" s="48" t="s">
        <v>17</v>
      </c>
      <c r="E25" s="49">
        <v>2645</v>
      </c>
      <c r="F25" s="49">
        <v>7894</v>
      </c>
      <c r="G25" s="50">
        <v>4.4999999999999997E-3</v>
      </c>
      <c r="H25" s="51">
        <v>1.1999999999999999E-3</v>
      </c>
    </row>
    <row r="26" spans="1:8" x14ac:dyDescent="0.25">
      <c r="A26" s="47"/>
      <c r="B26" s="48"/>
      <c r="C26" s="48"/>
      <c r="D26" s="48" t="s">
        <v>27</v>
      </c>
      <c r="E26" s="48">
        <v>503</v>
      </c>
      <c r="F26" s="49">
        <v>1632</v>
      </c>
      <c r="G26" s="50">
        <v>8.9999999999999998E-4</v>
      </c>
      <c r="H26" s="51">
        <v>2.9999999999999997E-4</v>
      </c>
    </row>
    <row r="27" spans="1:8" x14ac:dyDescent="0.25">
      <c r="A27" s="47"/>
      <c r="B27" s="48"/>
      <c r="C27" s="48"/>
      <c r="D27" s="48" t="s">
        <v>29</v>
      </c>
      <c r="E27" s="48">
        <v>26</v>
      </c>
      <c r="F27" s="48">
        <v>78</v>
      </c>
      <c r="G27" s="50">
        <v>0</v>
      </c>
      <c r="H27" s="51">
        <v>0</v>
      </c>
    </row>
    <row r="28" spans="1:8" x14ac:dyDescent="0.25">
      <c r="A28" s="47"/>
      <c r="B28" s="48"/>
      <c r="C28" s="48"/>
      <c r="D28" s="48" t="s">
        <v>24</v>
      </c>
      <c r="E28" s="48">
        <v>17</v>
      </c>
      <c r="F28" s="48">
        <v>51</v>
      </c>
      <c r="G28" s="50">
        <v>0</v>
      </c>
      <c r="H28" s="51">
        <v>0</v>
      </c>
    </row>
    <row r="29" spans="1:8" x14ac:dyDescent="0.25">
      <c r="A29" s="47"/>
      <c r="B29" s="48"/>
      <c r="C29" s="48"/>
      <c r="D29" s="48" t="s">
        <v>28</v>
      </c>
      <c r="E29" s="48">
        <v>335</v>
      </c>
      <c r="F29" s="49">
        <v>1157</v>
      </c>
      <c r="G29" s="50">
        <v>6.9999999999999999E-4</v>
      </c>
      <c r="H29" s="51">
        <v>2.0000000000000001E-4</v>
      </c>
    </row>
    <row r="30" spans="1:8" x14ac:dyDescent="0.25">
      <c r="A30" s="47"/>
      <c r="B30" s="48"/>
      <c r="C30" s="48"/>
      <c r="D30" s="48" t="s">
        <v>18</v>
      </c>
      <c r="E30" s="48">
        <v>766</v>
      </c>
      <c r="F30" s="49">
        <v>2391</v>
      </c>
      <c r="G30" s="50">
        <v>1.4E-3</v>
      </c>
      <c r="H30" s="51">
        <v>4.0000000000000002E-4</v>
      </c>
    </row>
    <row r="31" spans="1:8" x14ac:dyDescent="0.25">
      <c r="A31" s="47"/>
      <c r="B31" s="48"/>
      <c r="C31" s="48" t="s">
        <v>25</v>
      </c>
      <c r="D31" s="48" t="s">
        <v>17</v>
      </c>
      <c r="E31" s="49">
        <v>3888</v>
      </c>
      <c r="F31" s="49">
        <v>11757</v>
      </c>
      <c r="G31" s="50">
        <v>6.7000000000000002E-3</v>
      </c>
      <c r="H31" s="51">
        <v>1.9E-3</v>
      </c>
    </row>
    <row r="32" spans="1:8" x14ac:dyDescent="0.25">
      <c r="A32" s="47"/>
      <c r="B32" s="48"/>
      <c r="C32" s="48"/>
      <c r="D32" s="48" t="s">
        <v>27</v>
      </c>
      <c r="E32" s="49">
        <v>3494</v>
      </c>
      <c r="F32" s="49">
        <v>10496</v>
      </c>
      <c r="G32" s="50">
        <v>6.0000000000000001E-3</v>
      </c>
      <c r="H32" s="51">
        <v>1.6999999999999999E-3</v>
      </c>
    </row>
    <row r="33" spans="1:8" x14ac:dyDescent="0.25">
      <c r="A33" s="47"/>
      <c r="B33" s="48"/>
      <c r="C33" s="48"/>
      <c r="D33" s="48" t="s">
        <v>29</v>
      </c>
      <c r="E33" s="48">
        <v>31</v>
      </c>
      <c r="F33" s="48">
        <v>98</v>
      </c>
      <c r="G33" s="50">
        <v>1E-4</v>
      </c>
      <c r="H33" s="51">
        <v>0</v>
      </c>
    </row>
    <row r="34" spans="1:8" x14ac:dyDescent="0.25">
      <c r="A34" s="47"/>
      <c r="B34" s="48"/>
      <c r="C34" s="48"/>
      <c r="D34" s="48" t="s">
        <v>28</v>
      </c>
      <c r="E34" s="49">
        <v>2784</v>
      </c>
      <c r="F34" s="49">
        <v>8463</v>
      </c>
      <c r="G34" s="50">
        <v>4.8999999999999998E-3</v>
      </c>
      <c r="H34" s="51">
        <v>1.2999999999999999E-3</v>
      </c>
    </row>
    <row r="35" spans="1:8" x14ac:dyDescent="0.25">
      <c r="A35" s="47"/>
      <c r="B35" s="48"/>
      <c r="C35" s="48"/>
      <c r="D35" s="48" t="s">
        <v>45</v>
      </c>
      <c r="E35" s="48">
        <v>1</v>
      </c>
      <c r="F35" s="48">
        <v>4</v>
      </c>
      <c r="G35" s="50">
        <v>0</v>
      </c>
      <c r="H35" s="51">
        <v>0</v>
      </c>
    </row>
    <row r="36" spans="1:8" x14ac:dyDescent="0.25">
      <c r="A36" s="47"/>
      <c r="B36" s="48"/>
      <c r="C36" s="48" t="s">
        <v>26</v>
      </c>
      <c r="D36" s="48" t="s">
        <v>17</v>
      </c>
      <c r="E36" s="49">
        <v>3320</v>
      </c>
      <c r="F36" s="49">
        <v>10073</v>
      </c>
      <c r="G36" s="50">
        <v>5.7999999999999996E-3</v>
      </c>
      <c r="H36" s="51">
        <v>1.6000000000000001E-3</v>
      </c>
    </row>
    <row r="37" spans="1:8" x14ac:dyDescent="0.25">
      <c r="A37" s="47"/>
      <c r="B37" s="48"/>
      <c r="C37" s="48"/>
      <c r="D37" s="48" t="s">
        <v>27</v>
      </c>
      <c r="E37" s="48">
        <v>40</v>
      </c>
      <c r="F37" s="48">
        <v>120</v>
      </c>
      <c r="G37" s="50">
        <v>1E-4</v>
      </c>
      <c r="H37" s="51">
        <v>0</v>
      </c>
    </row>
    <row r="38" spans="1:8" x14ac:dyDescent="0.25">
      <c r="A38" s="47"/>
      <c r="B38" s="48"/>
      <c r="C38" s="48"/>
      <c r="D38" s="48" t="s">
        <v>23</v>
      </c>
      <c r="E38" s="48">
        <v>5</v>
      </c>
      <c r="F38" s="48">
        <v>15</v>
      </c>
      <c r="G38" s="50">
        <v>0</v>
      </c>
      <c r="H38" s="51">
        <v>0</v>
      </c>
    </row>
    <row r="39" spans="1:8" x14ac:dyDescent="0.25">
      <c r="A39" s="47"/>
      <c r="B39" s="48"/>
      <c r="C39" s="48"/>
      <c r="D39" s="48" t="s">
        <v>28</v>
      </c>
      <c r="E39" s="48">
        <v>99</v>
      </c>
      <c r="F39" s="48">
        <v>297</v>
      </c>
      <c r="G39" s="50">
        <v>2.0000000000000001E-4</v>
      </c>
      <c r="H39" s="51">
        <v>0</v>
      </c>
    </row>
    <row r="40" spans="1:8" x14ac:dyDescent="0.25">
      <c r="A40" s="47"/>
      <c r="B40" s="48"/>
      <c r="C40" s="48"/>
      <c r="D40" s="48" t="s">
        <v>18</v>
      </c>
      <c r="E40" s="48">
        <v>844</v>
      </c>
      <c r="F40" s="49">
        <v>2479</v>
      </c>
      <c r="G40" s="50">
        <v>1.4E-3</v>
      </c>
      <c r="H40" s="51">
        <v>4.0000000000000002E-4</v>
      </c>
    </row>
    <row r="41" spans="1:8" x14ac:dyDescent="0.25">
      <c r="A41" s="47"/>
      <c r="B41" s="48" t="s">
        <v>19</v>
      </c>
      <c r="C41" s="48"/>
      <c r="D41" s="48"/>
      <c r="E41" s="49">
        <v>575556</v>
      </c>
      <c r="F41" s="49">
        <v>1742895</v>
      </c>
      <c r="G41" s="52">
        <v>1</v>
      </c>
      <c r="H41" s="51">
        <v>0.27500000000000002</v>
      </c>
    </row>
    <row r="42" spans="1:8" x14ac:dyDescent="0.25">
      <c r="A42" s="47"/>
      <c r="B42" s="48" t="s">
        <v>20</v>
      </c>
      <c r="C42" s="48" t="s">
        <v>21</v>
      </c>
      <c r="D42" s="48" t="s">
        <v>17</v>
      </c>
      <c r="E42" s="49">
        <v>1537307</v>
      </c>
      <c r="F42" s="49">
        <v>4599362</v>
      </c>
      <c r="G42" s="48"/>
      <c r="H42" s="51">
        <v>0.72499999999999998</v>
      </c>
    </row>
    <row r="43" spans="1:8" ht="13.8" thickBot="1" x14ac:dyDescent="0.3">
      <c r="A43" s="53"/>
      <c r="B43" s="54" t="s">
        <v>22</v>
      </c>
      <c r="C43" s="54"/>
      <c r="D43" s="54"/>
      <c r="E43" s="55">
        <v>2112863</v>
      </c>
      <c r="F43" s="55">
        <v>6342257</v>
      </c>
      <c r="G43" s="54"/>
      <c r="H43" s="56">
        <v>1</v>
      </c>
    </row>
    <row r="45" spans="1:8" x14ac:dyDescent="0.25">
      <c r="A45" s="57" t="s">
        <v>33</v>
      </c>
    </row>
  </sheetData>
  <mergeCells count="1">
    <mergeCell ref="E5:E7"/>
  </mergeCells>
  <hyperlinks>
    <hyperlink ref="J1" location="'Table of Contents'!A1" display="Return to Table of Contents" xr:uid="{83BC2800-3092-448B-9817-0AC487EDE895}"/>
  </hyperlinks>
  <pageMargins left="0.75" right="0.75" top="1" bottom="1" header="0.5" footer="0.5"/>
  <legacy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J49"/>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20.44140625" style="1" bestFit="1" customWidth="1"/>
    <col min="5" max="5" width="10.6640625" style="1" bestFit="1" customWidth="1"/>
    <col min="6" max="6" width="10"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73</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55032</v>
      </c>
      <c r="F8" s="49">
        <v>169160</v>
      </c>
      <c r="G8" s="50">
        <v>0.16800000000000001</v>
      </c>
      <c r="H8" s="51">
        <v>6.6199999999999995E-2</v>
      </c>
    </row>
    <row r="9" spans="1:10" x14ac:dyDescent="0.25">
      <c r="A9" s="47"/>
      <c r="B9" s="48"/>
      <c r="C9" s="48"/>
      <c r="D9" s="48" t="s">
        <v>30</v>
      </c>
      <c r="E9" s="48">
        <v>52</v>
      </c>
      <c r="F9" s="48">
        <v>136</v>
      </c>
      <c r="G9" s="50">
        <v>1E-4</v>
      </c>
      <c r="H9" s="51">
        <v>1E-4</v>
      </c>
    </row>
    <row r="10" spans="1:10" x14ac:dyDescent="0.25">
      <c r="A10" s="47"/>
      <c r="B10" s="48"/>
      <c r="C10" s="48"/>
      <c r="D10" s="48" t="s">
        <v>23</v>
      </c>
      <c r="E10" s="49">
        <v>9937</v>
      </c>
      <c r="F10" s="49">
        <v>31756</v>
      </c>
      <c r="G10" s="50">
        <v>3.1600000000000003E-2</v>
      </c>
      <c r="H10" s="51">
        <v>1.24E-2</v>
      </c>
    </row>
    <row r="11" spans="1:10" x14ac:dyDescent="0.25">
      <c r="A11" s="47"/>
      <c r="B11" s="48"/>
      <c r="C11" s="48"/>
      <c r="D11" s="48" t="s">
        <v>29</v>
      </c>
      <c r="E11" s="48">
        <v>31</v>
      </c>
      <c r="F11" s="48">
        <v>96</v>
      </c>
      <c r="G11" s="50">
        <v>1E-4</v>
      </c>
      <c r="H11" s="51">
        <v>0</v>
      </c>
    </row>
    <row r="12" spans="1:10" x14ac:dyDescent="0.25">
      <c r="A12" s="47"/>
      <c r="B12" s="48"/>
      <c r="C12" s="48"/>
      <c r="D12" s="48" t="s">
        <v>24</v>
      </c>
      <c r="E12" s="49">
        <v>5228</v>
      </c>
      <c r="F12" s="49">
        <v>13438</v>
      </c>
      <c r="G12" s="50">
        <v>1.34E-2</v>
      </c>
      <c r="H12" s="51">
        <v>5.3E-3</v>
      </c>
    </row>
    <row r="13" spans="1:10" x14ac:dyDescent="0.25">
      <c r="A13" s="47"/>
      <c r="B13" s="48"/>
      <c r="C13" s="48"/>
      <c r="D13" s="48" t="s">
        <v>28</v>
      </c>
      <c r="E13" s="49">
        <v>5024</v>
      </c>
      <c r="F13" s="49">
        <v>15261</v>
      </c>
      <c r="G13" s="50">
        <v>1.52E-2</v>
      </c>
      <c r="H13" s="51">
        <v>6.0000000000000001E-3</v>
      </c>
    </row>
    <row r="14" spans="1:10" x14ac:dyDescent="0.25">
      <c r="A14" s="47"/>
      <c r="B14" s="48"/>
      <c r="C14" s="48"/>
      <c r="D14" s="48" t="s">
        <v>45</v>
      </c>
      <c r="E14" s="48">
        <v>127</v>
      </c>
      <c r="F14" s="48">
        <v>276</v>
      </c>
      <c r="G14" s="50">
        <v>2.9999999999999997E-4</v>
      </c>
      <c r="H14" s="51">
        <v>1E-4</v>
      </c>
    </row>
    <row r="15" spans="1:10" x14ac:dyDescent="0.25">
      <c r="A15" s="47"/>
      <c r="B15" s="48"/>
      <c r="C15" s="48"/>
      <c r="D15" s="48" t="s">
        <v>36</v>
      </c>
      <c r="E15" s="48">
        <v>266</v>
      </c>
      <c r="F15" s="48">
        <v>711</v>
      </c>
      <c r="G15" s="50">
        <v>6.9999999999999999E-4</v>
      </c>
      <c r="H15" s="51">
        <v>2.9999999999999997E-4</v>
      </c>
    </row>
    <row r="16" spans="1:10" x14ac:dyDescent="0.25">
      <c r="A16" s="47"/>
      <c r="B16" s="48"/>
      <c r="C16" s="48"/>
      <c r="D16" s="48" t="s">
        <v>51</v>
      </c>
      <c r="E16" s="49">
        <v>2236</v>
      </c>
      <c r="F16" s="49">
        <v>6890</v>
      </c>
      <c r="G16" s="50">
        <v>6.8999999999999999E-3</v>
      </c>
      <c r="H16" s="51">
        <v>2.7000000000000001E-3</v>
      </c>
    </row>
    <row r="17" spans="1:8" x14ac:dyDescent="0.25">
      <c r="A17" s="47"/>
      <c r="B17" s="48"/>
      <c r="C17" s="48" t="s">
        <v>49</v>
      </c>
      <c r="D17" s="48" t="s">
        <v>17</v>
      </c>
      <c r="E17" s="49">
        <v>77662</v>
      </c>
      <c r="F17" s="49">
        <v>235598</v>
      </c>
      <c r="G17" s="50">
        <v>0.23400000000000001</v>
      </c>
      <c r="H17" s="51">
        <v>9.2200000000000004E-2</v>
      </c>
    </row>
    <row r="18" spans="1:8" x14ac:dyDescent="0.25">
      <c r="A18" s="47"/>
      <c r="B18" s="48"/>
      <c r="C18" s="48"/>
      <c r="D18" s="48" t="s">
        <v>27</v>
      </c>
      <c r="E18" s="49">
        <v>7543</v>
      </c>
      <c r="F18" s="49">
        <v>23090</v>
      </c>
      <c r="G18" s="50">
        <v>2.3E-2</v>
      </c>
      <c r="H18" s="51">
        <v>8.9999999999999993E-3</v>
      </c>
    </row>
    <row r="19" spans="1:8" x14ac:dyDescent="0.25">
      <c r="A19" s="47"/>
      <c r="B19" s="48"/>
      <c r="C19" s="48"/>
      <c r="D19" s="48" t="s">
        <v>29</v>
      </c>
      <c r="E19" s="48">
        <v>998</v>
      </c>
      <c r="F19" s="49">
        <v>3060</v>
      </c>
      <c r="G19" s="50">
        <v>3.0000000000000001E-3</v>
      </c>
      <c r="H19" s="51">
        <v>1.1999999999999999E-3</v>
      </c>
    </row>
    <row r="20" spans="1:8" x14ac:dyDescent="0.25">
      <c r="A20" s="47"/>
      <c r="B20" s="48"/>
      <c r="C20" s="48"/>
      <c r="D20" s="48" t="s">
        <v>28</v>
      </c>
      <c r="E20" s="48">
        <v>30</v>
      </c>
      <c r="F20" s="48">
        <v>93</v>
      </c>
      <c r="G20" s="50">
        <v>1E-4</v>
      </c>
      <c r="H20" s="51">
        <v>0</v>
      </c>
    </row>
    <row r="21" spans="1:8" x14ac:dyDescent="0.25">
      <c r="A21" s="47"/>
      <c r="B21" s="48"/>
      <c r="C21" s="48"/>
      <c r="D21" s="48" t="s">
        <v>18</v>
      </c>
      <c r="E21" s="49">
        <v>151582</v>
      </c>
      <c r="F21" s="49">
        <v>460503</v>
      </c>
      <c r="G21" s="50">
        <v>0.45800000000000002</v>
      </c>
      <c r="H21" s="51">
        <v>0.18</v>
      </c>
    </row>
    <row r="22" spans="1:8" x14ac:dyDescent="0.25">
      <c r="A22" s="47"/>
      <c r="B22" s="48"/>
      <c r="C22" s="48"/>
      <c r="D22" s="48" t="s">
        <v>45</v>
      </c>
      <c r="E22" s="48">
        <v>21</v>
      </c>
      <c r="F22" s="48">
        <v>63</v>
      </c>
      <c r="G22" s="50">
        <v>1E-4</v>
      </c>
      <c r="H22" s="51">
        <v>0</v>
      </c>
    </row>
    <row r="23" spans="1:8" x14ac:dyDescent="0.25">
      <c r="A23" s="47"/>
      <c r="B23" s="48"/>
      <c r="C23" s="48"/>
      <c r="D23" s="48" t="s">
        <v>51</v>
      </c>
      <c r="E23" s="48">
        <v>12</v>
      </c>
      <c r="F23" s="48">
        <v>36</v>
      </c>
      <c r="G23" s="50">
        <v>0</v>
      </c>
      <c r="H23" s="51">
        <v>0</v>
      </c>
    </row>
    <row r="24" spans="1:8" x14ac:dyDescent="0.25">
      <c r="A24" s="47"/>
      <c r="B24" s="48"/>
      <c r="C24" s="48" t="s">
        <v>48</v>
      </c>
      <c r="D24" s="48" t="s">
        <v>17</v>
      </c>
      <c r="E24" s="49">
        <v>5712</v>
      </c>
      <c r="F24" s="49">
        <v>16506</v>
      </c>
      <c r="G24" s="50">
        <v>1.6400000000000001E-2</v>
      </c>
      <c r="H24" s="51">
        <v>6.4999999999999997E-3</v>
      </c>
    </row>
    <row r="25" spans="1:8" x14ac:dyDescent="0.25">
      <c r="A25" s="47"/>
      <c r="B25" s="48"/>
      <c r="C25" s="48"/>
      <c r="D25" s="48" t="s">
        <v>27</v>
      </c>
      <c r="E25" s="48">
        <v>825</v>
      </c>
      <c r="F25" s="49">
        <v>2124</v>
      </c>
      <c r="G25" s="50">
        <v>2.0999999999999999E-3</v>
      </c>
      <c r="H25" s="51">
        <v>8.0000000000000004E-4</v>
      </c>
    </row>
    <row r="26" spans="1:8" x14ac:dyDescent="0.25">
      <c r="A26" s="47"/>
      <c r="B26" s="48"/>
      <c r="C26" s="48"/>
      <c r="D26" s="48" t="s">
        <v>29</v>
      </c>
      <c r="E26" s="48">
        <v>1</v>
      </c>
      <c r="F26" s="48">
        <v>3</v>
      </c>
      <c r="G26" s="50">
        <v>0</v>
      </c>
      <c r="H26" s="51">
        <v>0</v>
      </c>
    </row>
    <row r="27" spans="1:8" x14ac:dyDescent="0.25">
      <c r="A27" s="47"/>
      <c r="B27" s="48"/>
      <c r="C27" s="48"/>
      <c r="D27" s="48" t="s">
        <v>28</v>
      </c>
      <c r="E27" s="48">
        <v>19</v>
      </c>
      <c r="F27" s="48">
        <v>57</v>
      </c>
      <c r="G27" s="50">
        <v>1E-4</v>
      </c>
      <c r="H27" s="51">
        <v>0</v>
      </c>
    </row>
    <row r="28" spans="1:8" x14ac:dyDescent="0.25">
      <c r="A28" s="47"/>
      <c r="B28" s="48"/>
      <c r="C28" s="48"/>
      <c r="D28" s="48" t="s">
        <v>18</v>
      </c>
      <c r="E28" s="49">
        <v>1916</v>
      </c>
      <c r="F28" s="49">
        <v>5407</v>
      </c>
      <c r="G28" s="50">
        <v>5.4000000000000003E-3</v>
      </c>
      <c r="H28" s="51">
        <v>2.0999999999999999E-3</v>
      </c>
    </row>
    <row r="29" spans="1:8" x14ac:dyDescent="0.25">
      <c r="A29" s="47"/>
      <c r="B29" s="48"/>
      <c r="C29" s="48" t="s">
        <v>31</v>
      </c>
      <c r="D29" s="48" t="s">
        <v>17</v>
      </c>
      <c r="E29" s="48">
        <v>911</v>
      </c>
      <c r="F29" s="49">
        <v>2825</v>
      </c>
      <c r="G29" s="50">
        <v>2.8E-3</v>
      </c>
      <c r="H29" s="51">
        <v>1.1000000000000001E-3</v>
      </c>
    </row>
    <row r="30" spans="1:8" x14ac:dyDescent="0.25">
      <c r="A30" s="47"/>
      <c r="B30" s="48"/>
      <c r="C30" s="48"/>
      <c r="D30" s="48" t="s">
        <v>27</v>
      </c>
      <c r="E30" s="48">
        <v>157</v>
      </c>
      <c r="F30" s="48">
        <v>487</v>
      </c>
      <c r="G30" s="50">
        <v>5.0000000000000001E-4</v>
      </c>
      <c r="H30" s="51">
        <v>2.0000000000000001E-4</v>
      </c>
    </row>
    <row r="31" spans="1:8" x14ac:dyDescent="0.25">
      <c r="A31" s="47"/>
      <c r="B31" s="48"/>
      <c r="C31" s="48"/>
      <c r="D31" s="48" t="s">
        <v>24</v>
      </c>
      <c r="E31" s="48">
        <v>17</v>
      </c>
      <c r="F31" s="48">
        <v>51</v>
      </c>
      <c r="G31" s="50">
        <v>1E-4</v>
      </c>
      <c r="H31" s="51">
        <v>0</v>
      </c>
    </row>
    <row r="32" spans="1:8" x14ac:dyDescent="0.25">
      <c r="A32" s="47"/>
      <c r="B32" s="48"/>
      <c r="C32" s="48"/>
      <c r="D32" s="48" t="s">
        <v>28</v>
      </c>
      <c r="E32" s="48">
        <v>122</v>
      </c>
      <c r="F32" s="48">
        <v>376</v>
      </c>
      <c r="G32" s="50">
        <v>4.0000000000000002E-4</v>
      </c>
      <c r="H32" s="51">
        <v>1E-4</v>
      </c>
    </row>
    <row r="33" spans="1:8" x14ac:dyDescent="0.25">
      <c r="A33" s="47"/>
      <c r="B33" s="48"/>
      <c r="C33" s="48"/>
      <c r="D33" s="48" t="s">
        <v>18</v>
      </c>
      <c r="E33" s="48">
        <v>304</v>
      </c>
      <c r="F33" s="48">
        <v>857</v>
      </c>
      <c r="G33" s="50">
        <v>8.9999999999999998E-4</v>
      </c>
      <c r="H33" s="51">
        <v>2.9999999999999997E-4</v>
      </c>
    </row>
    <row r="34" spans="1:8" x14ac:dyDescent="0.25">
      <c r="A34" s="47"/>
      <c r="B34" s="48"/>
      <c r="C34" s="48"/>
      <c r="D34" s="48" t="s">
        <v>36</v>
      </c>
      <c r="E34" s="48">
        <v>8</v>
      </c>
      <c r="F34" s="48">
        <v>20</v>
      </c>
      <c r="G34" s="50">
        <v>0</v>
      </c>
      <c r="H34" s="51">
        <v>0</v>
      </c>
    </row>
    <row r="35" spans="1:8" x14ac:dyDescent="0.25">
      <c r="A35" s="47"/>
      <c r="B35" s="48"/>
      <c r="C35" s="48"/>
      <c r="D35" s="48" t="s">
        <v>51</v>
      </c>
      <c r="E35" s="48">
        <v>124</v>
      </c>
      <c r="F35" s="48">
        <v>496</v>
      </c>
      <c r="G35" s="50">
        <v>5.0000000000000001E-4</v>
      </c>
      <c r="H35" s="51">
        <v>2.0000000000000001E-4</v>
      </c>
    </row>
    <row r="36" spans="1:8" x14ac:dyDescent="0.25">
      <c r="A36" s="47"/>
      <c r="B36" s="48"/>
      <c r="C36" s="48" t="s">
        <v>25</v>
      </c>
      <c r="D36" s="48" t="s">
        <v>17</v>
      </c>
      <c r="E36" s="48">
        <v>955</v>
      </c>
      <c r="F36" s="49">
        <v>2904</v>
      </c>
      <c r="G36" s="50">
        <v>2.8999999999999998E-3</v>
      </c>
      <c r="H36" s="51">
        <v>1.1000000000000001E-3</v>
      </c>
    </row>
    <row r="37" spans="1:8" x14ac:dyDescent="0.25">
      <c r="A37" s="47"/>
      <c r="B37" s="48"/>
      <c r="C37" s="48"/>
      <c r="D37" s="48" t="s">
        <v>27</v>
      </c>
      <c r="E37" s="49">
        <v>1014</v>
      </c>
      <c r="F37" s="49">
        <v>3111</v>
      </c>
      <c r="G37" s="50">
        <v>3.0999999999999999E-3</v>
      </c>
      <c r="H37" s="51">
        <v>1.1999999999999999E-3</v>
      </c>
    </row>
    <row r="38" spans="1:8" x14ac:dyDescent="0.25">
      <c r="A38" s="47"/>
      <c r="B38" s="48"/>
      <c r="C38" s="48"/>
      <c r="D38" s="48" t="s">
        <v>23</v>
      </c>
      <c r="E38" s="48">
        <v>49</v>
      </c>
      <c r="F38" s="48">
        <v>147</v>
      </c>
      <c r="G38" s="50">
        <v>1E-4</v>
      </c>
      <c r="H38" s="51">
        <v>1E-4</v>
      </c>
    </row>
    <row r="39" spans="1:8" x14ac:dyDescent="0.25">
      <c r="A39" s="47"/>
      <c r="B39" s="48"/>
      <c r="C39" s="48"/>
      <c r="D39" s="48" t="s">
        <v>28</v>
      </c>
      <c r="E39" s="48">
        <v>510</v>
      </c>
      <c r="F39" s="49">
        <v>1528</v>
      </c>
      <c r="G39" s="50">
        <v>1.5E-3</v>
      </c>
      <c r="H39" s="51">
        <v>5.9999999999999995E-4</v>
      </c>
    </row>
    <row r="40" spans="1:8" x14ac:dyDescent="0.25">
      <c r="A40" s="47"/>
      <c r="B40" s="48"/>
      <c r="C40" s="48"/>
      <c r="D40" s="48" t="s">
        <v>51</v>
      </c>
      <c r="E40" s="48">
        <v>51</v>
      </c>
      <c r="F40" s="48">
        <v>153</v>
      </c>
      <c r="G40" s="50">
        <v>2.0000000000000001E-4</v>
      </c>
      <c r="H40" s="51">
        <v>1E-4</v>
      </c>
    </row>
    <row r="41" spans="1:8" x14ac:dyDescent="0.25">
      <c r="A41" s="47"/>
      <c r="B41" s="48"/>
      <c r="C41" s="48" t="s">
        <v>26</v>
      </c>
      <c r="D41" s="48" t="s">
        <v>17</v>
      </c>
      <c r="E41" s="49">
        <v>2684</v>
      </c>
      <c r="F41" s="49">
        <v>8052</v>
      </c>
      <c r="G41" s="50">
        <v>8.0000000000000002E-3</v>
      </c>
      <c r="H41" s="51">
        <v>3.2000000000000002E-3</v>
      </c>
    </row>
    <row r="42" spans="1:8" x14ac:dyDescent="0.25">
      <c r="A42" s="47"/>
      <c r="B42" s="48"/>
      <c r="C42" s="48"/>
      <c r="D42" s="48" t="s">
        <v>27</v>
      </c>
      <c r="E42" s="48">
        <v>12</v>
      </c>
      <c r="F42" s="48">
        <v>50</v>
      </c>
      <c r="G42" s="50">
        <v>0</v>
      </c>
      <c r="H42" s="51">
        <v>0</v>
      </c>
    </row>
    <row r="43" spans="1:8" x14ac:dyDescent="0.25">
      <c r="A43" s="47"/>
      <c r="B43" s="48"/>
      <c r="C43" s="48"/>
      <c r="D43" s="48" t="s">
        <v>18</v>
      </c>
      <c r="E43" s="48">
        <v>6</v>
      </c>
      <c r="F43" s="48">
        <v>18</v>
      </c>
      <c r="G43" s="50">
        <v>0</v>
      </c>
      <c r="H43" s="51">
        <v>0</v>
      </c>
    </row>
    <row r="44" spans="1:8" x14ac:dyDescent="0.25">
      <c r="A44" s="47"/>
      <c r="B44" s="48"/>
      <c r="C44" s="48"/>
      <c r="D44" s="48" t="s">
        <v>51</v>
      </c>
      <c r="E44" s="48">
        <v>3</v>
      </c>
      <c r="F44" s="48">
        <v>9</v>
      </c>
      <c r="G44" s="50">
        <v>0</v>
      </c>
      <c r="H44" s="51">
        <v>0</v>
      </c>
    </row>
    <row r="45" spans="1:8" x14ac:dyDescent="0.25">
      <c r="A45" s="47"/>
      <c r="B45" s="48" t="s">
        <v>19</v>
      </c>
      <c r="C45" s="48"/>
      <c r="D45" s="48"/>
      <c r="E45" s="49">
        <v>331181</v>
      </c>
      <c r="F45" s="49">
        <v>1005348</v>
      </c>
      <c r="G45" s="52">
        <v>1</v>
      </c>
      <c r="H45" s="51">
        <v>0.39400000000000002</v>
      </c>
    </row>
    <row r="46" spans="1:8" x14ac:dyDescent="0.25">
      <c r="A46" s="47"/>
      <c r="B46" s="48" t="s">
        <v>20</v>
      </c>
      <c r="C46" s="48" t="s">
        <v>21</v>
      </c>
      <c r="D46" s="48" t="s">
        <v>17</v>
      </c>
      <c r="E46" s="49">
        <v>517942</v>
      </c>
      <c r="F46" s="49">
        <v>1548632</v>
      </c>
      <c r="G46" s="48"/>
      <c r="H46" s="51">
        <v>0.60599999999999998</v>
      </c>
    </row>
    <row r="47" spans="1:8" ht="13.8" thickBot="1" x14ac:dyDescent="0.3">
      <c r="A47" s="53"/>
      <c r="B47" s="54" t="s">
        <v>22</v>
      </c>
      <c r="C47" s="54"/>
      <c r="D47" s="54"/>
      <c r="E47" s="55">
        <v>849123</v>
      </c>
      <c r="F47" s="55">
        <v>2553980</v>
      </c>
      <c r="G47" s="54"/>
      <c r="H47" s="56">
        <v>1</v>
      </c>
    </row>
    <row r="49" spans="1:1" x14ac:dyDescent="0.25">
      <c r="A49" s="57" t="s">
        <v>33</v>
      </c>
    </row>
  </sheetData>
  <mergeCells count="1">
    <mergeCell ref="E5:E7"/>
  </mergeCells>
  <hyperlinks>
    <hyperlink ref="J1" location="'Table of Contents'!A1" display="Return to Table of Contents" xr:uid="{A57702F9-988E-40FA-8687-C7CAB77C0E3E}"/>
  </hyperlinks>
  <pageMargins left="0.75" right="0.75" top="1" bottom="1" header="0.5" footer="0.5"/>
  <pageSetup orientation="portrait" r:id="rId1"/>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J4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20.44140625" style="1" bestFit="1" customWidth="1"/>
    <col min="5" max="5" width="10.6640625" style="1" bestFit="1" customWidth="1"/>
    <col min="6" max="6" width="10"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52</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140649</v>
      </c>
      <c r="F8" s="49">
        <v>422203</v>
      </c>
      <c r="G8" s="50">
        <v>0.26500000000000001</v>
      </c>
      <c r="H8" s="51">
        <v>6.9599999999999995E-2</v>
      </c>
    </row>
    <row r="9" spans="1:10" x14ac:dyDescent="0.25">
      <c r="A9" s="47"/>
      <c r="B9" s="48"/>
      <c r="C9" s="48"/>
      <c r="D9" s="48" t="s">
        <v>30</v>
      </c>
      <c r="E9" s="48">
        <v>4</v>
      </c>
      <c r="F9" s="48">
        <v>12</v>
      </c>
      <c r="G9" s="50">
        <v>0</v>
      </c>
      <c r="H9" s="51">
        <v>0</v>
      </c>
    </row>
    <row r="10" spans="1:10" x14ac:dyDescent="0.25">
      <c r="A10" s="47"/>
      <c r="B10" s="48"/>
      <c r="C10" s="48"/>
      <c r="D10" s="48" t="s">
        <v>23</v>
      </c>
      <c r="E10" s="49">
        <v>5011</v>
      </c>
      <c r="F10" s="49">
        <v>16014</v>
      </c>
      <c r="G10" s="50">
        <v>1.01E-2</v>
      </c>
      <c r="H10" s="51">
        <v>2.5999999999999999E-3</v>
      </c>
    </row>
    <row r="11" spans="1:10" x14ac:dyDescent="0.25">
      <c r="A11" s="47"/>
      <c r="B11" s="48"/>
      <c r="C11" s="48"/>
      <c r="D11" s="48" t="s">
        <v>29</v>
      </c>
      <c r="E11" s="48">
        <v>26</v>
      </c>
      <c r="F11" s="48">
        <v>83</v>
      </c>
      <c r="G11" s="50">
        <v>1E-4</v>
      </c>
      <c r="H11" s="51">
        <v>0</v>
      </c>
    </row>
    <row r="12" spans="1:10" x14ac:dyDescent="0.25">
      <c r="A12" s="47"/>
      <c r="B12" s="48"/>
      <c r="C12" s="48"/>
      <c r="D12" s="48" t="s">
        <v>24</v>
      </c>
      <c r="E12" s="49">
        <v>2566</v>
      </c>
      <c r="F12" s="49">
        <v>7306</v>
      </c>
      <c r="G12" s="50">
        <v>4.5999999999999999E-3</v>
      </c>
      <c r="H12" s="51">
        <v>1.1999999999999999E-3</v>
      </c>
    </row>
    <row r="13" spans="1:10" x14ac:dyDescent="0.25">
      <c r="A13" s="47"/>
      <c r="B13" s="48"/>
      <c r="C13" s="48"/>
      <c r="D13" s="48" t="s">
        <v>28</v>
      </c>
      <c r="E13" s="49">
        <v>16773</v>
      </c>
      <c r="F13" s="49">
        <v>52042</v>
      </c>
      <c r="G13" s="50">
        <v>3.27E-2</v>
      </c>
      <c r="H13" s="51">
        <v>8.6E-3</v>
      </c>
    </row>
    <row r="14" spans="1:10" x14ac:dyDescent="0.25">
      <c r="A14" s="47"/>
      <c r="B14" s="48"/>
      <c r="C14" s="48"/>
      <c r="D14" s="48" t="s">
        <v>45</v>
      </c>
      <c r="E14" s="49">
        <v>1647</v>
      </c>
      <c r="F14" s="49">
        <v>5107</v>
      </c>
      <c r="G14" s="50">
        <v>3.2000000000000002E-3</v>
      </c>
      <c r="H14" s="51">
        <v>8.0000000000000004E-4</v>
      </c>
    </row>
    <row r="15" spans="1:10" x14ac:dyDescent="0.25">
      <c r="A15" s="47"/>
      <c r="B15" s="48"/>
      <c r="C15" s="48"/>
      <c r="D15" s="48" t="s">
        <v>36</v>
      </c>
      <c r="E15" s="48">
        <v>288</v>
      </c>
      <c r="F15" s="48">
        <v>881</v>
      </c>
      <c r="G15" s="50">
        <v>5.9999999999999995E-4</v>
      </c>
      <c r="H15" s="51">
        <v>1E-4</v>
      </c>
    </row>
    <row r="16" spans="1:10" x14ac:dyDescent="0.25">
      <c r="A16" s="47"/>
      <c r="B16" s="48"/>
      <c r="C16" s="48"/>
      <c r="D16" s="48" t="s">
        <v>51</v>
      </c>
      <c r="E16" s="49">
        <v>42870</v>
      </c>
      <c r="F16" s="49">
        <v>131795</v>
      </c>
      <c r="G16" s="50">
        <v>8.2900000000000001E-2</v>
      </c>
      <c r="H16" s="51">
        <v>2.1700000000000001E-2</v>
      </c>
    </row>
    <row r="17" spans="1:8" x14ac:dyDescent="0.25">
      <c r="A17" s="47"/>
      <c r="B17" s="48"/>
      <c r="C17" s="48" t="s">
        <v>49</v>
      </c>
      <c r="D17" s="48" t="s">
        <v>17</v>
      </c>
      <c r="E17" s="49">
        <v>88401</v>
      </c>
      <c r="F17" s="49">
        <v>267933</v>
      </c>
      <c r="G17" s="50">
        <v>0.16800000000000001</v>
      </c>
      <c r="H17" s="51">
        <v>4.4200000000000003E-2</v>
      </c>
    </row>
    <row r="18" spans="1:8" x14ac:dyDescent="0.25">
      <c r="A18" s="47"/>
      <c r="B18" s="48"/>
      <c r="C18" s="48"/>
      <c r="D18" s="48" t="s">
        <v>27</v>
      </c>
      <c r="E18" s="49">
        <v>9204</v>
      </c>
      <c r="F18" s="49">
        <v>27084</v>
      </c>
      <c r="G18" s="50">
        <v>1.7000000000000001E-2</v>
      </c>
      <c r="H18" s="51">
        <v>4.4999999999999997E-3</v>
      </c>
    </row>
    <row r="19" spans="1:8" x14ac:dyDescent="0.25">
      <c r="A19" s="47"/>
      <c r="B19" s="48"/>
      <c r="C19" s="48"/>
      <c r="D19" s="48" t="s">
        <v>29</v>
      </c>
      <c r="E19" s="48">
        <v>746</v>
      </c>
      <c r="F19" s="49">
        <v>2299</v>
      </c>
      <c r="G19" s="50">
        <v>1.4E-3</v>
      </c>
      <c r="H19" s="51">
        <v>4.0000000000000002E-4</v>
      </c>
    </row>
    <row r="20" spans="1:8" x14ac:dyDescent="0.25">
      <c r="A20" s="47"/>
      <c r="B20" s="48"/>
      <c r="C20" s="48"/>
      <c r="D20" s="48" t="s">
        <v>28</v>
      </c>
      <c r="E20" s="49">
        <v>1496</v>
      </c>
      <c r="F20" s="49">
        <v>4380</v>
      </c>
      <c r="G20" s="50">
        <v>2.8E-3</v>
      </c>
      <c r="H20" s="51">
        <v>6.9999999999999999E-4</v>
      </c>
    </row>
    <row r="21" spans="1:8" x14ac:dyDescent="0.25">
      <c r="A21" s="47"/>
      <c r="B21" s="48"/>
      <c r="C21" s="48"/>
      <c r="D21" s="48" t="s">
        <v>18</v>
      </c>
      <c r="E21" s="49">
        <v>172066</v>
      </c>
      <c r="F21" s="49">
        <v>515051</v>
      </c>
      <c r="G21" s="50">
        <v>0.32400000000000001</v>
      </c>
      <c r="H21" s="51">
        <v>8.4900000000000003E-2</v>
      </c>
    </row>
    <row r="22" spans="1:8" x14ac:dyDescent="0.25">
      <c r="A22" s="47"/>
      <c r="B22" s="48"/>
      <c r="C22" s="48"/>
      <c r="D22" s="48" t="s">
        <v>45</v>
      </c>
      <c r="E22" s="48">
        <v>267</v>
      </c>
      <c r="F22" s="48">
        <v>777</v>
      </c>
      <c r="G22" s="50">
        <v>5.0000000000000001E-4</v>
      </c>
      <c r="H22" s="51">
        <v>1E-4</v>
      </c>
    </row>
    <row r="23" spans="1:8" x14ac:dyDescent="0.25">
      <c r="A23" s="47"/>
      <c r="B23" s="48"/>
      <c r="C23" s="48"/>
      <c r="D23" s="48" t="s">
        <v>51</v>
      </c>
      <c r="E23" s="49">
        <v>1808</v>
      </c>
      <c r="F23" s="49">
        <v>5445</v>
      </c>
      <c r="G23" s="50">
        <v>3.3999999999999998E-3</v>
      </c>
      <c r="H23" s="51">
        <v>8.9999999999999998E-4</v>
      </c>
    </row>
    <row r="24" spans="1:8" x14ac:dyDescent="0.25">
      <c r="A24" s="47"/>
      <c r="B24" s="48"/>
      <c r="C24" s="48" t="s">
        <v>48</v>
      </c>
      <c r="D24" s="48" t="s">
        <v>17</v>
      </c>
      <c r="E24" s="49">
        <v>16685</v>
      </c>
      <c r="F24" s="49">
        <v>48311</v>
      </c>
      <c r="G24" s="50">
        <v>3.04E-2</v>
      </c>
      <c r="H24" s="51">
        <v>8.0000000000000002E-3</v>
      </c>
    </row>
    <row r="25" spans="1:8" x14ac:dyDescent="0.25">
      <c r="A25" s="47"/>
      <c r="B25" s="48"/>
      <c r="C25" s="48"/>
      <c r="D25" s="48" t="s">
        <v>27</v>
      </c>
      <c r="E25" s="49">
        <v>2375</v>
      </c>
      <c r="F25" s="49">
        <v>6330</v>
      </c>
      <c r="G25" s="50">
        <v>4.0000000000000001E-3</v>
      </c>
      <c r="H25" s="51">
        <v>1E-3</v>
      </c>
    </row>
    <row r="26" spans="1:8" x14ac:dyDescent="0.25">
      <c r="A26" s="47"/>
      <c r="B26" s="48"/>
      <c r="C26" s="48"/>
      <c r="D26" s="48" t="s">
        <v>28</v>
      </c>
      <c r="E26" s="48">
        <v>189</v>
      </c>
      <c r="F26" s="48">
        <v>567</v>
      </c>
      <c r="G26" s="50">
        <v>4.0000000000000002E-4</v>
      </c>
      <c r="H26" s="51">
        <v>1E-4</v>
      </c>
    </row>
    <row r="27" spans="1:8" x14ac:dyDescent="0.25">
      <c r="A27" s="47"/>
      <c r="B27" s="48"/>
      <c r="C27" s="48"/>
      <c r="D27" s="48" t="s">
        <v>18</v>
      </c>
      <c r="E27" s="49">
        <v>3017</v>
      </c>
      <c r="F27" s="49">
        <v>9905</v>
      </c>
      <c r="G27" s="50">
        <v>6.1999999999999998E-3</v>
      </c>
      <c r="H27" s="51">
        <v>1.6000000000000001E-3</v>
      </c>
    </row>
    <row r="28" spans="1:8" x14ac:dyDescent="0.25">
      <c r="A28" s="47"/>
      <c r="B28" s="48"/>
      <c r="C28" s="48"/>
      <c r="D28" s="48" t="s">
        <v>51</v>
      </c>
      <c r="E28" s="48">
        <v>11</v>
      </c>
      <c r="F28" s="48">
        <v>33</v>
      </c>
      <c r="G28" s="50">
        <v>0</v>
      </c>
      <c r="H28" s="51">
        <v>0</v>
      </c>
    </row>
    <row r="29" spans="1:8" x14ac:dyDescent="0.25">
      <c r="A29" s="47"/>
      <c r="B29" s="48"/>
      <c r="C29" s="48" t="s">
        <v>31</v>
      </c>
      <c r="D29" s="48" t="s">
        <v>17</v>
      </c>
      <c r="E29" s="49">
        <v>2428</v>
      </c>
      <c r="F29" s="49">
        <v>7905</v>
      </c>
      <c r="G29" s="50">
        <v>5.0000000000000001E-3</v>
      </c>
      <c r="H29" s="51">
        <v>1.2999999999999999E-3</v>
      </c>
    </row>
    <row r="30" spans="1:8" x14ac:dyDescent="0.25">
      <c r="A30" s="47"/>
      <c r="B30" s="48"/>
      <c r="C30" s="48"/>
      <c r="D30" s="48" t="s">
        <v>27</v>
      </c>
      <c r="E30" s="48">
        <v>423</v>
      </c>
      <c r="F30" s="49">
        <v>1318</v>
      </c>
      <c r="G30" s="50">
        <v>8.0000000000000004E-4</v>
      </c>
      <c r="H30" s="51">
        <v>2.0000000000000001E-4</v>
      </c>
    </row>
    <row r="31" spans="1:8" x14ac:dyDescent="0.25">
      <c r="A31" s="47"/>
      <c r="B31" s="48"/>
      <c r="C31" s="48"/>
      <c r="D31" s="48" t="s">
        <v>28</v>
      </c>
      <c r="E31" s="48">
        <v>350</v>
      </c>
      <c r="F31" s="49">
        <v>1133</v>
      </c>
      <c r="G31" s="50">
        <v>6.9999999999999999E-4</v>
      </c>
      <c r="H31" s="51">
        <v>2.0000000000000001E-4</v>
      </c>
    </row>
    <row r="32" spans="1:8" x14ac:dyDescent="0.25">
      <c r="A32" s="47"/>
      <c r="B32" s="48"/>
      <c r="C32" s="48"/>
      <c r="D32" s="48" t="s">
        <v>18</v>
      </c>
      <c r="E32" s="49">
        <v>2452</v>
      </c>
      <c r="F32" s="49">
        <v>8081</v>
      </c>
      <c r="G32" s="50">
        <v>5.1000000000000004E-3</v>
      </c>
      <c r="H32" s="51">
        <v>1.2999999999999999E-3</v>
      </c>
    </row>
    <row r="33" spans="1:8" x14ac:dyDescent="0.25">
      <c r="A33" s="47"/>
      <c r="B33" s="48"/>
      <c r="C33" s="48" t="s">
        <v>25</v>
      </c>
      <c r="D33" s="48" t="s">
        <v>17</v>
      </c>
      <c r="E33" s="49">
        <v>4685</v>
      </c>
      <c r="F33" s="49">
        <v>13647</v>
      </c>
      <c r="G33" s="50">
        <v>8.6E-3</v>
      </c>
      <c r="H33" s="51">
        <v>2.2000000000000001E-3</v>
      </c>
    </row>
    <row r="34" spans="1:8" x14ac:dyDescent="0.25">
      <c r="A34" s="47"/>
      <c r="B34" s="48"/>
      <c r="C34" s="48"/>
      <c r="D34" s="48" t="s">
        <v>27</v>
      </c>
      <c r="E34" s="49">
        <v>4343</v>
      </c>
      <c r="F34" s="49">
        <v>12683</v>
      </c>
      <c r="G34" s="50">
        <v>8.0000000000000002E-3</v>
      </c>
      <c r="H34" s="51">
        <v>2.0999999999999999E-3</v>
      </c>
    </row>
    <row r="35" spans="1:8" x14ac:dyDescent="0.25">
      <c r="A35" s="47"/>
      <c r="B35" s="48"/>
      <c r="C35" s="48"/>
      <c r="D35" s="48" t="s">
        <v>29</v>
      </c>
      <c r="E35" s="48">
        <v>45</v>
      </c>
      <c r="F35" s="48">
        <v>135</v>
      </c>
      <c r="G35" s="50">
        <v>1E-4</v>
      </c>
      <c r="H35" s="51">
        <v>0</v>
      </c>
    </row>
    <row r="36" spans="1:8" x14ac:dyDescent="0.25">
      <c r="A36" s="47"/>
      <c r="B36" s="48"/>
      <c r="C36" s="48"/>
      <c r="D36" s="48" t="s">
        <v>28</v>
      </c>
      <c r="E36" s="49">
        <v>2265</v>
      </c>
      <c r="F36" s="49">
        <v>7000</v>
      </c>
      <c r="G36" s="50">
        <v>4.4000000000000003E-3</v>
      </c>
      <c r="H36" s="51">
        <v>1.1999999999999999E-3</v>
      </c>
    </row>
    <row r="37" spans="1:8" x14ac:dyDescent="0.25">
      <c r="A37" s="47"/>
      <c r="B37" s="48"/>
      <c r="C37" s="48"/>
      <c r="D37" s="48" t="s">
        <v>45</v>
      </c>
      <c r="E37" s="48">
        <v>1</v>
      </c>
      <c r="F37" s="48">
        <v>4</v>
      </c>
      <c r="G37" s="50">
        <v>0</v>
      </c>
      <c r="H37" s="51">
        <v>0</v>
      </c>
    </row>
    <row r="38" spans="1:8" x14ac:dyDescent="0.25">
      <c r="A38" s="47"/>
      <c r="B38" s="48"/>
      <c r="C38" s="48"/>
      <c r="D38" s="48" t="s">
        <v>51</v>
      </c>
      <c r="E38" s="48">
        <v>848</v>
      </c>
      <c r="F38" s="49">
        <v>2570</v>
      </c>
      <c r="G38" s="50">
        <v>1.6000000000000001E-3</v>
      </c>
      <c r="H38" s="51">
        <v>4.0000000000000002E-4</v>
      </c>
    </row>
    <row r="39" spans="1:8" x14ac:dyDescent="0.25">
      <c r="A39" s="47"/>
      <c r="B39" s="48"/>
      <c r="C39" s="48" t="s">
        <v>26</v>
      </c>
      <c r="D39" s="48" t="s">
        <v>17</v>
      </c>
      <c r="E39" s="49">
        <v>2877</v>
      </c>
      <c r="F39" s="49">
        <v>8642</v>
      </c>
      <c r="G39" s="50">
        <v>5.4000000000000003E-3</v>
      </c>
      <c r="H39" s="51">
        <v>1.4E-3</v>
      </c>
    </row>
    <row r="40" spans="1:8" x14ac:dyDescent="0.25">
      <c r="A40" s="47"/>
      <c r="B40" s="48"/>
      <c r="C40" s="48"/>
      <c r="D40" s="48" t="s">
        <v>27</v>
      </c>
      <c r="E40" s="48">
        <v>80</v>
      </c>
      <c r="F40" s="48">
        <v>250</v>
      </c>
      <c r="G40" s="50">
        <v>2.0000000000000001E-4</v>
      </c>
      <c r="H40" s="51">
        <v>0</v>
      </c>
    </row>
    <row r="41" spans="1:8" x14ac:dyDescent="0.25">
      <c r="A41" s="47"/>
      <c r="B41" s="48"/>
      <c r="C41" s="48"/>
      <c r="D41" s="48" t="s">
        <v>28</v>
      </c>
      <c r="E41" s="48">
        <v>238</v>
      </c>
      <c r="F41" s="48">
        <v>714</v>
      </c>
      <c r="G41" s="50">
        <v>4.0000000000000002E-4</v>
      </c>
      <c r="H41" s="51">
        <v>1E-4</v>
      </c>
    </row>
    <row r="42" spans="1:8" x14ac:dyDescent="0.25">
      <c r="A42" s="47"/>
      <c r="B42" s="48"/>
      <c r="C42" s="48"/>
      <c r="D42" s="48" t="s">
        <v>18</v>
      </c>
      <c r="E42" s="48">
        <v>966</v>
      </c>
      <c r="F42" s="49">
        <v>2898</v>
      </c>
      <c r="G42" s="50">
        <v>1.8E-3</v>
      </c>
      <c r="H42" s="51">
        <v>5.0000000000000001E-4</v>
      </c>
    </row>
    <row r="43" spans="1:8" x14ac:dyDescent="0.25">
      <c r="A43" s="47"/>
      <c r="B43" s="48" t="s">
        <v>19</v>
      </c>
      <c r="C43" s="48"/>
      <c r="D43" s="48"/>
      <c r="E43" s="49">
        <v>528100</v>
      </c>
      <c r="F43" s="49">
        <v>1590538</v>
      </c>
      <c r="G43" s="52">
        <v>1</v>
      </c>
      <c r="H43" s="51">
        <v>0.26200000000000001</v>
      </c>
    </row>
    <row r="44" spans="1:8" x14ac:dyDescent="0.25">
      <c r="A44" s="47"/>
      <c r="B44" s="48" t="s">
        <v>20</v>
      </c>
      <c r="C44" s="48" t="s">
        <v>21</v>
      </c>
      <c r="D44" s="48" t="s">
        <v>17</v>
      </c>
      <c r="E44" s="49">
        <v>1492183</v>
      </c>
      <c r="F44" s="49">
        <v>4477137</v>
      </c>
      <c r="G44" s="48"/>
      <c r="H44" s="51">
        <v>0.73799999999999999</v>
      </c>
    </row>
    <row r="45" spans="1:8" ht="13.8" thickBot="1" x14ac:dyDescent="0.3">
      <c r="A45" s="53"/>
      <c r="B45" s="54" t="s">
        <v>22</v>
      </c>
      <c r="C45" s="54"/>
      <c r="D45" s="54"/>
      <c r="E45" s="55">
        <v>2020283</v>
      </c>
      <c r="F45" s="55">
        <v>6067675</v>
      </c>
      <c r="G45" s="54"/>
      <c r="H45" s="56">
        <v>1</v>
      </c>
    </row>
    <row r="47" spans="1:8" x14ac:dyDescent="0.25">
      <c r="A47" s="57" t="s">
        <v>33</v>
      </c>
    </row>
  </sheetData>
  <mergeCells count="1">
    <mergeCell ref="E5:E7"/>
  </mergeCells>
  <hyperlinks>
    <hyperlink ref="J1" location="'Table of Contents'!A1" display="Return to Table of Contents" xr:uid="{A8941A1A-E521-4A47-96A6-716F120C20CB}"/>
  </hyperlinks>
  <pageMargins left="0.75" right="0.75" top="1" bottom="1" header="0.5" footer="0.5"/>
  <pageSetup orientation="portrait"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49"/>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20.44140625" style="1" bestFit="1" customWidth="1"/>
    <col min="5" max="5" width="10.6640625" style="1" bestFit="1" customWidth="1"/>
    <col min="6" max="6" width="10"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63</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167537</v>
      </c>
      <c r="F8" s="49">
        <v>511143</v>
      </c>
      <c r="G8" s="50">
        <v>0.26400000000000001</v>
      </c>
      <c r="H8" s="51">
        <v>8.3500000000000005E-2</v>
      </c>
    </row>
    <row r="9" spans="1:10" x14ac:dyDescent="0.25">
      <c r="A9" s="47"/>
      <c r="B9" s="48"/>
      <c r="C9" s="48"/>
      <c r="D9" s="48" t="s">
        <v>23</v>
      </c>
      <c r="E9" s="49">
        <v>6764</v>
      </c>
      <c r="F9" s="49">
        <v>22006</v>
      </c>
      <c r="G9" s="50">
        <v>1.14E-2</v>
      </c>
      <c r="H9" s="51">
        <v>3.5999999999999999E-3</v>
      </c>
    </row>
    <row r="10" spans="1:10" x14ac:dyDescent="0.25">
      <c r="A10" s="47"/>
      <c r="B10" s="48"/>
      <c r="C10" s="48"/>
      <c r="D10" s="48" t="s">
        <v>29</v>
      </c>
      <c r="E10" s="48">
        <v>51</v>
      </c>
      <c r="F10" s="48">
        <v>170</v>
      </c>
      <c r="G10" s="50">
        <v>1E-4</v>
      </c>
      <c r="H10" s="51">
        <v>0</v>
      </c>
    </row>
    <row r="11" spans="1:10" x14ac:dyDescent="0.25">
      <c r="A11" s="47"/>
      <c r="B11" s="48"/>
      <c r="C11" s="48"/>
      <c r="D11" s="48" t="s">
        <v>24</v>
      </c>
      <c r="E11" s="49">
        <v>4679</v>
      </c>
      <c r="F11" s="49">
        <v>11981</v>
      </c>
      <c r="G11" s="50">
        <v>6.1999999999999998E-3</v>
      </c>
      <c r="H11" s="51">
        <v>2E-3</v>
      </c>
    </row>
    <row r="12" spans="1:10" x14ac:dyDescent="0.25">
      <c r="A12" s="47"/>
      <c r="B12" s="48"/>
      <c r="C12" s="48"/>
      <c r="D12" s="48" t="s">
        <v>28</v>
      </c>
      <c r="E12" s="49">
        <v>16527</v>
      </c>
      <c r="F12" s="49">
        <v>51697</v>
      </c>
      <c r="G12" s="50">
        <v>2.6700000000000002E-2</v>
      </c>
      <c r="H12" s="51">
        <v>8.3999999999999995E-3</v>
      </c>
    </row>
    <row r="13" spans="1:10" x14ac:dyDescent="0.25">
      <c r="A13" s="47"/>
      <c r="B13" s="48"/>
      <c r="C13" s="48"/>
      <c r="D13" s="48" t="s">
        <v>45</v>
      </c>
      <c r="E13" s="49">
        <v>1410</v>
      </c>
      <c r="F13" s="49">
        <v>4489</v>
      </c>
      <c r="G13" s="50">
        <v>2.3E-3</v>
      </c>
      <c r="H13" s="51">
        <v>6.9999999999999999E-4</v>
      </c>
    </row>
    <row r="14" spans="1:10" x14ac:dyDescent="0.25">
      <c r="A14" s="47"/>
      <c r="B14" s="48"/>
      <c r="C14" s="48"/>
      <c r="D14" s="48" t="s">
        <v>36</v>
      </c>
      <c r="E14" s="48">
        <v>63</v>
      </c>
      <c r="F14" s="48">
        <v>159</v>
      </c>
      <c r="G14" s="50">
        <v>1E-4</v>
      </c>
      <c r="H14" s="51">
        <v>0</v>
      </c>
    </row>
    <row r="15" spans="1:10" x14ac:dyDescent="0.25">
      <c r="A15" s="47"/>
      <c r="B15" s="48"/>
      <c r="C15" s="48"/>
      <c r="D15" s="48" t="s">
        <v>51</v>
      </c>
      <c r="E15" s="49">
        <v>51231</v>
      </c>
      <c r="F15" s="49">
        <v>157209</v>
      </c>
      <c r="G15" s="50">
        <v>8.1299999999999997E-2</v>
      </c>
      <c r="H15" s="51">
        <v>2.5700000000000001E-2</v>
      </c>
    </row>
    <row r="16" spans="1:10" x14ac:dyDescent="0.25">
      <c r="A16" s="47"/>
      <c r="B16" s="48"/>
      <c r="C16" s="48" t="s">
        <v>49</v>
      </c>
      <c r="D16" s="48" t="s">
        <v>17</v>
      </c>
      <c r="E16" s="49">
        <v>107958</v>
      </c>
      <c r="F16" s="49">
        <v>327581</v>
      </c>
      <c r="G16" s="50">
        <v>0.16900000000000001</v>
      </c>
      <c r="H16" s="51">
        <v>5.3499999999999999E-2</v>
      </c>
    </row>
    <row r="17" spans="1:8" x14ac:dyDescent="0.25">
      <c r="A17" s="47"/>
      <c r="B17" s="48"/>
      <c r="C17" s="48"/>
      <c r="D17" s="48" t="s">
        <v>27</v>
      </c>
      <c r="E17" s="49">
        <v>8376</v>
      </c>
      <c r="F17" s="49">
        <v>25167</v>
      </c>
      <c r="G17" s="50">
        <v>1.2999999999999999E-2</v>
      </c>
      <c r="H17" s="51">
        <v>4.1000000000000003E-3</v>
      </c>
    </row>
    <row r="18" spans="1:8" x14ac:dyDescent="0.25">
      <c r="A18" s="47"/>
      <c r="B18" s="48"/>
      <c r="C18" s="48"/>
      <c r="D18" s="48" t="s">
        <v>29</v>
      </c>
      <c r="E18" s="48">
        <v>756</v>
      </c>
      <c r="F18" s="49">
        <v>2342</v>
      </c>
      <c r="G18" s="50">
        <v>1.1999999999999999E-3</v>
      </c>
      <c r="H18" s="51">
        <v>4.0000000000000002E-4</v>
      </c>
    </row>
    <row r="19" spans="1:8" x14ac:dyDescent="0.25">
      <c r="A19" s="47"/>
      <c r="B19" s="48"/>
      <c r="C19" s="48"/>
      <c r="D19" s="48" t="s">
        <v>28</v>
      </c>
      <c r="E19" s="49">
        <v>1279</v>
      </c>
      <c r="F19" s="49">
        <v>3844</v>
      </c>
      <c r="G19" s="50">
        <v>2E-3</v>
      </c>
      <c r="H19" s="51">
        <v>5.9999999999999995E-4</v>
      </c>
    </row>
    <row r="20" spans="1:8" x14ac:dyDescent="0.25">
      <c r="A20" s="47"/>
      <c r="B20" s="48"/>
      <c r="C20" s="48"/>
      <c r="D20" s="48" t="s">
        <v>18</v>
      </c>
      <c r="E20" s="49">
        <v>213438</v>
      </c>
      <c r="F20" s="49">
        <v>645574</v>
      </c>
      <c r="G20" s="50">
        <v>0.33400000000000002</v>
      </c>
      <c r="H20" s="51">
        <v>0.105</v>
      </c>
    </row>
    <row r="21" spans="1:8" x14ac:dyDescent="0.25">
      <c r="A21" s="47"/>
      <c r="B21" s="48"/>
      <c r="C21" s="48"/>
      <c r="D21" s="48" t="s">
        <v>45</v>
      </c>
      <c r="E21" s="48">
        <v>164</v>
      </c>
      <c r="F21" s="48">
        <v>458</v>
      </c>
      <c r="G21" s="50">
        <v>2.0000000000000001E-4</v>
      </c>
      <c r="H21" s="51">
        <v>1E-4</v>
      </c>
    </row>
    <row r="22" spans="1:8" x14ac:dyDescent="0.25">
      <c r="A22" s="47"/>
      <c r="B22" s="48"/>
      <c r="C22" s="48"/>
      <c r="D22" s="48" t="s">
        <v>51</v>
      </c>
      <c r="E22" s="49">
        <v>3472</v>
      </c>
      <c r="F22" s="49">
        <v>10392</v>
      </c>
      <c r="G22" s="50">
        <v>5.4000000000000003E-3</v>
      </c>
      <c r="H22" s="51">
        <v>1.6999999999999999E-3</v>
      </c>
    </row>
    <row r="23" spans="1:8" x14ac:dyDescent="0.25">
      <c r="A23" s="47"/>
      <c r="B23" s="48"/>
      <c r="C23" s="48" t="s">
        <v>48</v>
      </c>
      <c r="D23" s="48" t="s">
        <v>17</v>
      </c>
      <c r="E23" s="49">
        <v>21930</v>
      </c>
      <c r="F23" s="49">
        <v>62987</v>
      </c>
      <c r="G23" s="50">
        <v>3.2599999999999997E-2</v>
      </c>
      <c r="H23" s="51">
        <v>1.03E-2</v>
      </c>
    </row>
    <row r="24" spans="1:8" x14ac:dyDescent="0.25">
      <c r="A24" s="47"/>
      <c r="B24" s="48"/>
      <c r="C24" s="48"/>
      <c r="D24" s="48" t="s">
        <v>27</v>
      </c>
      <c r="E24" s="49">
        <v>5440</v>
      </c>
      <c r="F24" s="49">
        <v>14881</v>
      </c>
      <c r="G24" s="50">
        <v>7.7000000000000002E-3</v>
      </c>
      <c r="H24" s="51">
        <v>2.3999999999999998E-3</v>
      </c>
    </row>
    <row r="25" spans="1:8" x14ac:dyDescent="0.25">
      <c r="A25" s="47"/>
      <c r="B25" s="48"/>
      <c r="C25" s="48"/>
      <c r="D25" s="48" t="s">
        <v>28</v>
      </c>
      <c r="E25" s="48">
        <v>320</v>
      </c>
      <c r="F25" s="48">
        <v>960</v>
      </c>
      <c r="G25" s="50">
        <v>5.0000000000000001E-4</v>
      </c>
      <c r="H25" s="51">
        <v>2.0000000000000001E-4</v>
      </c>
    </row>
    <row r="26" spans="1:8" x14ac:dyDescent="0.25">
      <c r="A26" s="47"/>
      <c r="B26" s="48"/>
      <c r="C26" s="48"/>
      <c r="D26" s="48" t="s">
        <v>18</v>
      </c>
      <c r="E26" s="49">
        <v>6612</v>
      </c>
      <c r="F26" s="49">
        <v>19655</v>
      </c>
      <c r="G26" s="50">
        <v>1.0200000000000001E-2</v>
      </c>
      <c r="H26" s="51">
        <v>3.2000000000000002E-3</v>
      </c>
    </row>
    <row r="27" spans="1:8" x14ac:dyDescent="0.25">
      <c r="A27" s="47"/>
      <c r="B27" s="48"/>
      <c r="C27" s="48"/>
      <c r="D27" s="48" t="s">
        <v>51</v>
      </c>
      <c r="E27" s="48">
        <v>64</v>
      </c>
      <c r="F27" s="48">
        <v>209</v>
      </c>
      <c r="G27" s="50">
        <v>1E-4</v>
      </c>
      <c r="H27" s="51">
        <v>0</v>
      </c>
    </row>
    <row r="28" spans="1:8" x14ac:dyDescent="0.25">
      <c r="A28" s="47"/>
      <c r="B28" s="48"/>
      <c r="C28" s="48" t="s">
        <v>31</v>
      </c>
      <c r="D28" s="48" t="s">
        <v>17</v>
      </c>
      <c r="E28" s="49">
        <v>3291</v>
      </c>
      <c r="F28" s="49">
        <v>10400</v>
      </c>
      <c r="G28" s="50">
        <v>5.4000000000000003E-3</v>
      </c>
      <c r="H28" s="51">
        <v>1.6999999999999999E-3</v>
      </c>
    </row>
    <row r="29" spans="1:8" x14ac:dyDescent="0.25">
      <c r="A29" s="47"/>
      <c r="B29" s="48"/>
      <c r="C29" s="48"/>
      <c r="D29" s="48" t="s">
        <v>27</v>
      </c>
      <c r="E29" s="48">
        <v>306</v>
      </c>
      <c r="F29" s="48">
        <v>993</v>
      </c>
      <c r="G29" s="50">
        <v>5.0000000000000001E-4</v>
      </c>
      <c r="H29" s="51">
        <v>2.0000000000000001E-4</v>
      </c>
    </row>
    <row r="30" spans="1:8" x14ac:dyDescent="0.25">
      <c r="A30" s="47"/>
      <c r="B30" s="48"/>
      <c r="C30" s="48"/>
      <c r="D30" s="48" t="s">
        <v>28</v>
      </c>
      <c r="E30" s="48">
        <v>431</v>
      </c>
      <c r="F30" s="49">
        <v>1450</v>
      </c>
      <c r="G30" s="50">
        <v>6.9999999999999999E-4</v>
      </c>
      <c r="H30" s="51">
        <v>2.0000000000000001E-4</v>
      </c>
    </row>
    <row r="31" spans="1:8" x14ac:dyDescent="0.25">
      <c r="A31" s="47"/>
      <c r="B31" s="48"/>
      <c r="C31" s="48"/>
      <c r="D31" s="48" t="s">
        <v>18</v>
      </c>
      <c r="E31" s="48">
        <v>584</v>
      </c>
      <c r="F31" s="49">
        <v>1985</v>
      </c>
      <c r="G31" s="50">
        <v>1E-3</v>
      </c>
      <c r="H31" s="51">
        <v>2.9999999999999997E-4</v>
      </c>
    </row>
    <row r="32" spans="1:8" x14ac:dyDescent="0.25">
      <c r="A32" s="47"/>
      <c r="B32" s="48"/>
      <c r="C32" s="48" t="s">
        <v>25</v>
      </c>
      <c r="D32" s="48" t="s">
        <v>17</v>
      </c>
      <c r="E32" s="49">
        <v>4230</v>
      </c>
      <c r="F32" s="49">
        <v>12727</v>
      </c>
      <c r="G32" s="50">
        <v>6.6E-3</v>
      </c>
      <c r="H32" s="51">
        <v>2.0999999999999999E-3</v>
      </c>
    </row>
    <row r="33" spans="1:8" x14ac:dyDescent="0.25">
      <c r="A33" s="47"/>
      <c r="B33" s="48"/>
      <c r="C33" s="48"/>
      <c r="D33" s="48" t="s">
        <v>27</v>
      </c>
      <c r="E33" s="49">
        <v>4269</v>
      </c>
      <c r="F33" s="49">
        <v>12784</v>
      </c>
      <c r="G33" s="50">
        <v>6.6E-3</v>
      </c>
      <c r="H33" s="51">
        <v>2.0999999999999999E-3</v>
      </c>
    </row>
    <row r="34" spans="1:8" x14ac:dyDescent="0.25">
      <c r="A34" s="47"/>
      <c r="B34" s="48"/>
      <c r="C34" s="48"/>
      <c r="D34" s="48" t="s">
        <v>29</v>
      </c>
      <c r="E34" s="48">
        <v>18</v>
      </c>
      <c r="F34" s="48">
        <v>54</v>
      </c>
      <c r="G34" s="50">
        <v>0</v>
      </c>
      <c r="H34" s="51">
        <v>0</v>
      </c>
    </row>
    <row r="35" spans="1:8" x14ac:dyDescent="0.25">
      <c r="A35" s="47"/>
      <c r="B35" s="48"/>
      <c r="C35" s="48"/>
      <c r="D35" s="48" t="s">
        <v>24</v>
      </c>
      <c r="E35" s="48">
        <v>8</v>
      </c>
      <c r="F35" s="48">
        <v>24</v>
      </c>
      <c r="G35" s="50">
        <v>0</v>
      </c>
      <c r="H35" s="51">
        <v>0</v>
      </c>
    </row>
    <row r="36" spans="1:8" x14ac:dyDescent="0.25">
      <c r="A36" s="47"/>
      <c r="B36" s="48"/>
      <c r="C36" s="48"/>
      <c r="D36" s="48" t="s">
        <v>28</v>
      </c>
      <c r="E36" s="49">
        <v>2272</v>
      </c>
      <c r="F36" s="49">
        <v>6977</v>
      </c>
      <c r="G36" s="50">
        <v>3.5999999999999999E-3</v>
      </c>
      <c r="H36" s="51">
        <v>1.1000000000000001E-3</v>
      </c>
    </row>
    <row r="37" spans="1:8" x14ac:dyDescent="0.25">
      <c r="A37" s="47"/>
      <c r="B37" s="48"/>
      <c r="C37" s="48"/>
      <c r="D37" s="48" t="s">
        <v>45</v>
      </c>
      <c r="E37" s="48">
        <v>7</v>
      </c>
      <c r="F37" s="48">
        <v>28</v>
      </c>
      <c r="G37" s="50">
        <v>0</v>
      </c>
      <c r="H37" s="51">
        <v>0</v>
      </c>
    </row>
    <row r="38" spans="1:8" x14ac:dyDescent="0.25">
      <c r="A38" s="47"/>
      <c r="B38" s="48"/>
      <c r="C38" s="48"/>
      <c r="D38" s="48" t="s">
        <v>51</v>
      </c>
      <c r="E38" s="49">
        <v>1356</v>
      </c>
      <c r="F38" s="49">
        <v>4117</v>
      </c>
      <c r="G38" s="50">
        <v>2.0999999999999999E-3</v>
      </c>
      <c r="H38" s="51">
        <v>6.9999999999999999E-4</v>
      </c>
    </row>
    <row r="39" spans="1:8" x14ac:dyDescent="0.25">
      <c r="A39" s="47"/>
      <c r="B39" s="48"/>
      <c r="C39" s="48" t="s">
        <v>26</v>
      </c>
      <c r="D39" s="48" t="s">
        <v>17</v>
      </c>
      <c r="E39" s="49">
        <v>2248</v>
      </c>
      <c r="F39" s="49">
        <v>6746</v>
      </c>
      <c r="G39" s="50">
        <v>3.5000000000000001E-3</v>
      </c>
      <c r="H39" s="51">
        <v>1.1000000000000001E-3</v>
      </c>
    </row>
    <row r="40" spans="1:8" x14ac:dyDescent="0.25">
      <c r="A40" s="47"/>
      <c r="B40" s="48"/>
      <c r="C40" s="48"/>
      <c r="D40" s="48" t="s">
        <v>27</v>
      </c>
      <c r="E40" s="48">
        <v>2</v>
      </c>
      <c r="F40" s="48">
        <v>6</v>
      </c>
      <c r="G40" s="50">
        <v>0</v>
      </c>
      <c r="H40" s="51">
        <v>0</v>
      </c>
    </row>
    <row r="41" spans="1:8" x14ac:dyDescent="0.25">
      <c r="A41" s="47"/>
      <c r="B41" s="48"/>
      <c r="C41" s="48"/>
      <c r="D41" s="48" t="s">
        <v>23</v>
      </c>
      <c r="E41" s="48">
        <v>8</v>
      </c>
      <c r="F41" s="48">
        <v>24</v>
      </c>
      <c r="G41" s="50">
        <v>0</v>
      </c>
      <c r="H41" s="51">
        <v>0</v>
      </c>
    </row>
    <row r="42" spans="1:8" x14ac:dyDescent="0.25">
      <c r="A42" s="47"/>
      <c r="B42" s="48"/>
      <c r="C42" s="48"/>
      <c r="D42" s="48" t="s">
        <v>29</v>
      </c>
      <c r="E42" s="48">
        <v>1</v>
      </c>
      <c r="F42" s="48">
        <v>4</v>
      </c>
      <c r="G42" s="50">
        <v>0</v>
      </c>
      <c r="H42" s="51">
        <v>0</v>
      </c>
    </row>
    <row r="43" spans="1:8" x14ac:dyDescent="0.25">
      <c r="A43" s="47"/>
      <c r="B43" s="48"/>
      <c r="C43" s="48"/>
      <c r="D43" s="48" t="s">
        <v>18</v>
      </c>
      <c r="E43" s="48">
        <v>790</v>
      </c>
      <c r="F43" s="49">
        <v>2370</v>
      </c>
      <c r="G43" s="50">
        <v>1.1999999999999999E-3</v>
      </c>
      <c r="H43" s="51">
        <v>4.0000000000000002E-4</v>
      </c>
    </row>
    <row r="44" spans="1:8" x14ac:dyDescent="0.25">
      <c r="A44" s="47"/>
      <c r="B44" s="48"/>
      <c r="C44" s="48"/>
      <c r="D44" s="48" t="s">
        <v>51</v>
      </c>
      <c r="E44" s="48">
        <v>258</v>
      </c>
      <c r="F44" s="48">
        <v>774</v>
      </c>
      <c r="G44" s="50">
        <v>4.0000000000000002E-4</v>
      </c>
      <c r="H44" s="51">
        <v>1E-4</v>
      </c>
    </row>
    <row r="45" spans="1:8" x14ac:dyDescent="0.25">
      <c r="A45" s="47"/>
      <c r="B45" s="48" t="s">
        <v>19</v>
      </c>
      <c r="C45" s="48"/>
      <c r="D45" s="48"/>
      <c r="E45" s="49">
        <v>638150</v>
      </c>
      <c r="F45" s="49">
        <v>1934367</v>
      </c>
      <c r="G45" s="52">
        <v>1</v>
      </c>
      <c r="H45" s="51">
        <v>0.316</v>
      </c>
    </row>
    <row r="46" spans="1:8" x14ac:dyDescent="0.25">
      <c r="A46" s="47"/>
      <c r="B46" s="48" t="s">
        <v>20</v>
      </c>
      <c r="C46" s="48" t="s">
        <v>21</v>
      </c>
      <c r="D46" s="48" t="s">
        <v>17</v>
      </c>
      <c r="E46" s="49">
        <v>1395655</v>
      </c>
      <c r="F46" s="49">
        <v>4185621</v>
      </c>
      <c r="G46" s="48"/>
      <c r="H46" s="51">
        <v>0.68400000000000005</v>
      </c>
    </row>
    <row r="47" spans="1:8" ht="13.8" thickBot="1" x14ac:dyDescent="0.3">
      <c r="A47" s="53"/>
      <c r="B47" s="54" t="s">
        <v>22</v>
      </c>
      <c r="C47" s="54"/>
      <c r="D47" s="54"/>
      <c r="E47" s="55">
        <v>2033805</v>
      </c>
      <c r="F47" s="55">
        <v>6119988</v>
      </c>
      <c r="G47" s="54"/>
      <c r="H47" s="56">
        <v>1</v>
      </c>
    </row>
    <row r="49" spans="1:1" x14ac:dyDescent="0.25">
      <c r="A49" s="57" t="s">
        <v>33</v>
      </c>
    </row>
  </sheetData>
  <mergeCells count="1">
    <mergeCell ref="E5:E7"/>
  </mergeCells>
  <hyperlinks>
    <hyperlink ref="J1" location="'Table of Contents'!A1" display="Return to Table of Contents" xr:uid="{8BF16A18-79B4-4A0F-B2FD-0E10F70A4A25}"/>
  </hyperlinks>
  <pageMargins left="0.75" right="0.75" top="1" bottom="1" header="0.5" footer="0.5"/>
  <legacy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44"/>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20.44140625" style="1" bestFit="1" customWidth="1"/>
    <col min="5" max="5" width="10.6640625" style="1" bestFit="1" customWidth="1"/>
    <col min="6" max="6" width="10"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74</v>
      </c>
      <c r="B3" s="4"/>
      <c r="C3" s="4"/>
      <c r="D3" s="4"/>
      <c r="E3" s="4"/>
      <c r="F3" s="4"/>
      <c r="G3" s="4"/>
      <c r="H3" s="4"/>
    </row>
    <row r="4" spans="1:10" ht="13.8" thickBot="1" x14ac:dyDescent="0.3">
      <c r="A4" s="2"/>
    </row>
    <row r="5" spans="1:10" x14ac:dyDescent="0.25">
      <c r="A5" s="5" t="s">
        <v>75</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50462</v>
      </c>
      <c r="F8" s="49">
        <v>156116</v>
      </c>
      <c r="G8" s="50">
        <v>0.14799999999999999</v>
      </c>
      <c r="H8" s="51">
        <v>6.3399999999999998E-2</v>
      </c>
    </row>
    <row r="9" spans="1:10" x14ac:dyDescent="0.25">
      <c r="A9" s="47"/>
      <c r="B9" s="48"/>
      <c r="C9" s="48"/>
      <c r="D9" s="48" t="s">
        <v>37</v>
      </c>
      <c r="E9" s="48">
        <v>16</v>
      </c>
      <c r="F9" s="48">
        <v>51</v>
      </c>
      <c r="G9" s="50">
        <v>0</v>
      </c>
      <c r="H9" s="51">
        <v>0</v>
      </c>
    </row>
    <row r="10" spans="1:10" x14ac:dyDescent="0.25">
      <c r="A10" s="47"/>
      <c r="B10" s="48"/>
      <c r="C10" s="48"/>
      <c r="D10" s="48" t="s">
        <v>30</v>
      </c>
      <c r="E10" s="48">
        <v>19</v>
      </c>
      <c r="F10" s="48">
        <v>57</v>
      </c>
      <c r="G10" s="50">
        <v>1E-4</v>
      </c>
      <c r="H10" s="51">
        <v>0</v>
      </c>
    </row>
    <row r="11" spans="1:10" x14ac:dyDescent="0.25">
      <c r="A11" s="47"/>
      <c r="B11" s="48"/>
      <c r="C11" s="48"/>
      <c r="D11" s="48" t="s">
        <v>23</v>
      </c>
      <c r="E11" s="49">
        <v>7396</v>
      </c>
      <c r="F11" s="49">
        <v>23705</v>
      </c>
      <c r="G11" s="50">
        <v>2.2499999999999999E-2</v>
      </c>
      <c r="H11" s="51">
        <v>9.5999999999999992E-3</v>
      </c>
    </row>
    <row r="12" spans="1:10" x14ac:dyDescent="0.25">
      <c r="A12" s="47"/>
      <c r="B12" s="48"/>
      <c r="C12" s="48"/>
      <c r="D12" s="48" t="s">
        <v>29</v>
      </c>
      <c r="E12" s="48">
        <v>39</v>
      </c>
      <c r="F12" s="48">
        <v>126</v>
      </c>
      <c r="G12" s="50">
        <v>1E-4</v>
      </c>
      <c r="H12" s="51">
        <v>1E-4</v>
      </c>
    </row>
    <row r="13" spans="1:10" x14ac:dyDescent="0.25">
      <c r="A13" s="47"/>
      <c r="B13" s="48"/>
      <c r="C13" s="48"/>
      <c r="D13" s="48" t="s">
        <v>24</v>
      </c>
      <c r="E13" s="49">
        <v>8852</v>
      </c>
      <c r="F13" s="49">
        <v>24282</v>
      </c>
      <c r="G13" s="50">
        <v>2.3099999999999999E-2</v>
      </c>
      <c r="H13" s="51">
        <v>9.9000000000000008E-3</v>
      </c>
    </row>
    <row r="14" spans="1:10" x14ac:dyDescent="0.25">
      <c r="A14" s="47"/>
      <c r="B14" s="48"/>
      <c r="C14" s="48"/>
      <c r="D14" s="48" t="s">
        <v>28</v>
      </c>
      <c r="E14" s="49">
        <v>4749</v>
      </c>
      <c r="F14" s="49">
        <v>14387</v>
      </c>
      <c r="G14" s="50">
        <v>1.37E-2</v>
      </c>
      <c r="H14" s="51">
        <v>5.7999999999999996E-3</v>
      </c>
    </row>
    <row r="15" spans="1:10" x14ac:dyDescent="0.25">
      <c r="A15" s="47"/>
      <c r="B15" s="48"/>
      <c r="C15" s="48"/>
      <c r="D15" s="48" t="s">
        <v>45</v>
      </c>
      <c r="E15" s="48">
        <v>369</v>
      </c>
      <c r="F15" s="48">
        <v>957</v>
      </c>
      <c r="G15" s="50">
        <v>8.9999999999999998E-4</v>
      </c>
      <c r="H15" s="51">
        <v>4.0000000000000002E-4</v>
      </c>
    </row>
    <row r="16" spans="1:10" x14ac:dyDescent="0.25">
      <c r="A16" s="47"/>
      <c r="B16" s="48"/>
      <c r="C16" s="48"/>
      <c r="D16" s="48" t="s">
        <v>36</v>
      </c>
      <c r="E16" s="48">
        <v>243</v>
      </c>
      <c r="F16" s="48">
        <v>703</v>
      </c>
      <c r="G16" s="50">
        <v>6.9999999999999999E-4</v>
      </c>
      <c r="H16" s="51">
        <v>2.9999999999999997E-4</v>
      </c>
    </row>
    <row r="17" spans="1:8" x14ac:dyDescent="0.25">
      <c r="A17" s="47"/>
      <c r="B17" s="48"/>
      <c r="C17" s="48"/>
      <c r="D17" s="48" t="s">
        <v>51</v>
      </c>
      <c r="E17" s="49">
        <v>3456</v>
      </c>
      <c r="F17" s="49">
        <v>10559</v>
      </c>
      <c r="G17" s="50">
        <v>0.01</v>
      </c>
      <c r="H17" s="51">
        <v>4.3E-3</v>
      </c>
    </row>
    <row r="18" spans="1:8" x14ac:dyDescent="0.25">
      <c r="A18" s="47"/>
      <c r="B18" s="48"/>
      <c r="C18" s="48" t="s">
        <v>49</v>
      </c>
      <c r="D18" s="48" t="s">
        <v>17</v>
      </c>
      <c r="E18" s="49">
        <v>82265</v>
      </c>
      <c r="F18" s="49">
        <v>249768</v>
      </c>
      <c r="G18" s="50">
        <v>0.23799999999999999</v>
      </c>
      <c r="H18" s="51">
        <v>0.10100000000000001</v>
      </c>
    </row>
    <row r="19" spans="1:8" x14ac:dyDescent="0.25">
      <c r="A19" s="47"/>
      <c r="B19" s="48"/>
      <c r="C19" s="48"/>
      <c r="D19" s="48" t="s">
        <v>27</v>
      </c>
      <c r="E19" s="49">
        <v>6767</v>
      </c>
      <c r="F19" s="49">
        <v>20578</v>
      </c>
      <c r="G19" s="50">
        <v>1.9599999999999999E-2</v>
      </c>
      <c r="H19" s="51">
        <v>8.3999999999999995E-3</v>
      </c>
    </row>
    <row r="20" spans="1:8" x14ac:dyDescent="0.25">
      <c r="A20" s="47"/>
      <c r="B20" s="48"/>
      <c r="C20" s="48"/>
      <c r="D20" s="48" t="s">
        <v>29</v>
      </c>
      <c r="E20" s="48">
        <v>696</v>
      </c>
      <c r="F20" s="49">
        <v>2171</v>
      </c>
      <c r="G20" s="50">
        <v>2.0999999999999999E-3</v>
      </c>
      <c r="H20" s="51">
        <v>8.9999999999999998E-4</v>
      </c>
    </row>
    <row r="21" spans="1:8" x14ac:dyDescent="0.25">
      <c r="A21" s="47"/>
      <c r="B21" s="48"/>
      <c r="C21" s="48"/>
      <c r="D21" s="48" t="s">
        <v>28</v>
      </c>
      <c r="E21" s="48">
        <v>11</v>
      </c>
      <c r="F21" s="48">
        <v>35</v>
      </c>
      <c r="G21" s="50">
        <v>0</v>
      </c>
      <c r="H21" s="51">
        <v>0</v>
      </c>
    </row>
    <row r="22" spans="1:8" x14ac:dyDescent="0.25">
      <c r="A22" s="47"/>
      <c r="B22" s="48"/>
      <c r="C22" s="48"/>
      <c r="D22" s="48" t="s">
        <v>18</v>
      </c>
      <c r="E22" s="49">
        <v>163178</v>
      </c>
      <c r="F22" s="49">
        <v>497904</v>
      </c>
      <c r="G22" s="50">
        <v>0.47399999999999998</v>
      </c>
      <c r="H22" s="51">
        <v>0.20200000000000001</v>
      </c>
    </row>
    <row r="23" spans="1:8" x14ac:dyDescent="0.25">
      <c r="A23" s="47"/>
      <c r="B23" s="48"/>
      <c r="C23" s="48"/>
      <c r="D23" s="48" t="s">
        <v>45</v>
      </c>
      <c r="E23" s="48">
        <v>24</v>
      </c>
      <c r="F23" s="48">
        <v>72</v>
      </c>
      <c r="G23" s="50">
        <v>1E-4</v>
      </c>
      <c r="H23" s="51">
        <v>0</v>
      </c>
    </row>
    <row r="24" spans="1:8" x14ac:dyDescent="0.25">
      <c r="A24" s="47"/>
      <c r="B24" s="48"/>
      <c r="C24" s="48" t="s">
        <v>48</v>
      </c>
      <c r="D24" s="48" t="s">
        <v>17</v>
      </c>
      <c r="E24" s="49">
        <v>7822</v>
      </c>
      <c r="F24" s="49">
        <v>21792</v>
      </c>
      <c r="G24" s="50">
        <v>2.07E-2</v>
      </c>
      <c r="H24" s="51">
        <v>8.8000000000000005E-3</v>
      </c>
    </row>
    <row r="25" spans="1:8" x14ac:dyDescent="0.25">
      <c r="A25" s="47"/>
      <c r="B25" s="48"/>
      <c r="C25" s="48"/>
      <c r="D25" s="48" t="s">
        <v>27</v>
      </c>
      <c r="E25" s="49">
        <v>1470</v>
      </c>
      <c r="F25" s="49">
        <v>3941</v>
      </c>
      <c r="G25" s="50">
        <v>3.7000000000000002E-3</v>
      </c>
      <c r="H25" s="51">
        <v>1.6000000000000001E-3</v>
      </c>
    </row>
    <row r="26" spans="1:8" x14ac:dyDescent="0.25">
      <c r="A26" s="47"/>
      <c r="B26" s="48"/>
      <c r="C26" s="48"/>
      <c r="D26" s="48" t="s">
        <v>29</v>
      </c>
      <c r="E26" s="48">
        <v>1</v>
      </c>
      <c r="F26" s="48">
        <v>3</v>
      </c>
      <c r="G26" s="50">
        <v>0</v>
      </c>
      <c r="H26" s="51">
        <v>0</v>
      </c>
    </row>
    <row r="27" spans="1:8" x14ac:dyDescent="0.25">
      <c r="A27" s="47"/>
      <c r="B27" s="48"/>
      <c r="C27" s="48"/>
      <c r="D27" s="48" t="s">
        <v>28</v>
      </c>
      <c r="E27" s="48">
        <v>26</v>
      </c>
      <c r="F27" s="48">
        <v>78</v>
      </c>
      <c r="G27" s="50">
        <v>1E-4</v>
      </c>
      <c r="H27" s="51">
        <v>0</v>
      </c>
    </row>
    <row r="28" spans="1:8" x14ac:dyDescent="0.25">
      <c r="A28" s="47"/>
      <c r="B28" s="48"/>
      <c r="C28" s="48"/>
      <c r="D28" s="48" t="s">
        <v>18</v>
      </c>
      <c r="E28" s="49">
        <v>3339</v>
      </c>
      <c r="F28" s="49">
        <v>10191</v>
      </c>
      <c r="G28" s="50">
        <v>9.7000000000000003E-3</v>
      </c>
      <c r="H28" s="51">
        <v>4.1000000000000003E-3</v>
      </c>
    </row>
    <row r="29" spans="1:8" x14ac:dyDescent="0.25">
      <c r="A29" s="47"/>
      <c r="B29" s="48"/>
      <c r="C29" s="48" t="s">
        <v>31</v>
      </c>
      <c r="D29" s="48" t="s">
        <v>17</v>
      </c>
      <c r="E29" s="48">
        <v>815</v>
      </c>
      <c r="F29" s="49">
        <v>2404</v>
      </c>
      <c r="G29" s="50">
        <v>2.3E-3</v>
      </c>
      <c r="H29" s="51">
        <v>1E-3</v>
      </c>
    </row>
    <row r="30" spans="1:8" x14ac:dyDescent="0.25">
      <c r="A30" s="47"/>
      <c r="B30" s="48"/>
      <c r="C30" s="48"/>
      <c r="D30" s="48" t="s">
        <v>27</v>
      </c>
      <c r="E30" s="48">
        <v>105</v>
      </c>
      <c r="F30" s="48">
        <v>328</v>
      </c>
      <c r="G30" s="50">
        <v>2.9999999999999997E-4</v>
      </c>
      <c r="H30" s="51">
        <v>1E-4</v>
      </c>
    </row>
    <row r="31" spans="1:8" x14ac:dyDescent="0.25">
      <c r="A31" s="47"/>
      <c r="B31" s="48"/>
      <c r="C31" s="48"/>
      <c r="D31" s="48" t="s">
        <v>28</v>
      </c>
      <c r="E31" s="48">
        <v>78</v>
      </c>
      <c r="F31" s="48">
        <v>234</v>
      </c>
      <c r="G31" s="50">
        <v>2.0000000000000001E-4</v>
      </c>
      <c r="H31" s="51">
        <v>1E-4</v>
      </c>
    </row>
    <row r="32" spans="1:8" x14ac:dyDescent="0.25">
      <c r="A32" s="47"/>
      <c r="B32" s="48"/>
      <c r="C32" s="48"/>
      <c r="D32" s="48" t="s">
        <v>18</v>
      </c>
      <c r="E32" s="48">
        <v>150</v>
      </c>
      <c r="F32" s="48">
        <v>535</v>
      </c>
      <c r="G32" s="50">
        <v>5.0000000000000001E-4</v>
      </c>
      <c r="H32" s="51">
        <v>2.0000000000000001E-4</v>
      </c>
    </row>
    <row r="33" spans="1:8" x14ac:dyDescent="0.25">
      <c r="A33" s="47"/>
      <c r="B33" s="48"/>
      <c r="C33" s="48"/>
      <c r="D33" s="48" t="s">
        <v>36</v>
      </c>
      <c r="E33" s="48">
        <v>14</v>
      </c>
      <c r="F33" s="48">
        <v>35</v>
      </c>
      <c r="G33" s="50">
        <v>0</v>
      </c>
      <c r="H33" s="51">
        <v>0</v>
      </c>
    </row>
    <row r="34" spans="1:8" x14ac:dyDescent="0.25">
      <c r="A34" s="47"/>
      <c r="B34" s="48"/>
      <c r="C34" s="48"/>
      <c r="D34" s="48" t="s">
        <v>51</v>
      </c>
      <c r="E34" s="48">
        <v>47</v>
      </c>
      <c r="F34" s="48">
        <v>141</v>
      </c>
      <c r="G34" s="50">
        <v>1E-4</v>
      </c>
      <c r="H34" s="51">
        <v>1E-4</v>
      </c>
    </row>
    <row r="35" spans="1:8" x14ac:dyDescent="0.25">
      <c r="A35" s="47"/>
      <c r="B35" s="48"/>
      <c r="C35" s="48" t="s">
        <v>25</v>
      </c>
      <c r="D35" s="48" t="s">
        <v>17</v>
      </c>
      <c r="E35" s="48">
        <v>833</v>
      </c>
      <c r="F35" s="49">
        <v>2532</v>
      </c>
      <c r="G35" s="50">
        <v>2.3999999999999998E-3</v>
      </c>
      <c r="H35" s="51">
        <v>1E-3</v>
      </c>
    </row>
    <row r="36" spans="1:8" x14ac:dyDescent="0.25">
      <c r="A36" s="47"/>
      <c r="B36" s="48"/>
      <c r="C36" s="48"/>
      <c r="D36" s="48" t="s">
        <v>27</v>
      </c>
      <c r="E36" s="48">
        <v>828</v>
      </c>
      <c r="F36" s="49">
        <v>2502</v>
      </c>
      <c r="G36" s="50">
        <v>2.3999999999999998E-3</v>
      </c>
      <c r="H36" s="51">
        <v>1E-3</v>
      </c>
    </row>
    <row r="37" spans="1:8" x14ac:dyDescent="0.25">
      <c r="A37" s="47"/>
      <c r="B37" s="48"/>
      <c r="C37" s="48"/>
      <c r="D37" s="48" t="s">
        <v>29</v>
      </c>
      <c r="E37" s="48">
        <v>15</v>
      </c>
      <c r="F37" s="48">
        <v>45</v>
      </c>
      <c r="G37" s="50">
        <v>0</v>
      </c>
      <c r="H37" s="51">
        <v>0</v>
      </c>
    </row>
    <row r="38" spans="1:8" x14ac:dyDescent="0.25">
      <c r="A38" s="47"/>
      <c r="B38" s="48"/>
      <c r="C38" s="48"/>
      <c r="D38" s="48" t="s">
        <v>28</v>
      </c>
      <c r="E38" s="48">
        <v>369</v>
      </c>
      <c r="F38" s="49">
        <v>1118</v>
      </c>
      <c r="G38" s="50">
        <v>1.1000000000000001E-3</v>
      </c>
      <c r="H38" s="51">
        <v>5.0000000000000001E-4</v>
      </c>
    </row>
    <row r="39" spans="1:8" x14ac:dyDescent="0.25">
      <c r="A39" s="47"/>
      <c r="B39" s="48"/>
      <c r="C39" s="48" t="s">
        <v>26</v>
      </c>
      <c r="D39" s="48" t="s">
        <v>17</v>
      </c>
      <c r="E39" s="49">
        <v>1382</v>
      </c>
      <c r="F39" s="49">
        <v>4146</v>
      </c>
      <c r="G39" s="50">
        <v>3.8999999999999998E-3</v>
      </c>
      <c r="H39" s="51">
        <v>1.6999999999999999E-3</v>
      </c>
    </row>
    <row r="40" spans="1:8" x14ac:dyDescent="0.25">
      <c r="A40" s="47"/>
      <c r="B40" s="48" t="s">
        <v>19</v>
      </c>
      <c r="C40" s="48"/>
      <c r="D40" s="48"/>
      <c r="E40" s="49">
        <v>345836</v>
      </c>
      <c r="F40" s="49">
        <v>1051496</v>
      </c>
      <c r="G40" s="52">
        <v>1</v>
      </c>
      <c r="H40" s="51">
        <v>0.42699999999999999</v>
      </c>
    </row>
    <row r="41" spans="1:8" x14ac:dyDescent="0.25">
      <c r="A41" s="47"/>
      <c r="B41" s="48" t="s">
        <v>20</v>
      </c>
      <c r="C41" s="48" t="s">
        <v>21</v>
      </c>
      <c r="D41" s="48" t="s">
        <v>17</v>
      </c>
      <c r="E41" s="49">
        <v>471128</v>
      </c>
      <c r="F41" s="49">
        <v>1411795</v>
      </c>
      <c r="G41" s="48"/>
      <c r="H41" s="51">
        <v>0.57299999999999995</v>
      </c>
    </row>
    <row r="42" spans="1:8" ht="13.8" thickBot="1" x14ac:dyDescent="0.3">
      <c r="A42" s="53"/>
      <c r="B42" s="54" t="s">
        <v>22</v>
      </c>
      <c r="C42" s="54"/>
      <c r="D42" s="54"/>
      <c r="E42" s="55">
        <v>816964</v>
      </c>
      <c r="F42" s="55">
        <v>2463291</v>
      </c>
      <c r="G42" s="54"/>
      <c r="H42" s="56">
        <v>1</v>
      </c>
    </row>
    <row r="44" spans="1:8" x14ac:dyDescent="0.25">
      <c r="A44" s="57" t="s">
        <v>33</v>
      </c>
    </row>
  </sheetData>
  <mergeCells count="1">
    <mergeCell ref="E5:E7"/>
  </mergeCells>
  <hyperlinks>
    <hyperlink ref="J1" location="'Table of Contents'!A1" display="Return to Table of Contents" xr:uid="{796E25C9-7AAF-40A2-8599-396C6C187C63}"/>
  </hyperlinks>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48"/>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111</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165829</v>
      </c>
      <c r="F8" s="49">
        <v>506949</v>
      </c>
      <c r="G8" s="50">
        <v>0.28699999999999998</v>
      </c>
      <c r="H8" s="51">
        <v>8.7499999999999994E-2</v>
      </c>
    </row>
    <row r="9" spans="1:10" x14ac:dyDescent="0.25">
      <c r="A9" s="47"/>
      <c r="B9" s="48"/>
      <c r="C9" s="48"/>
      <c r="D9" s="48" t="s">
        <v>23</v>
      </c>
      <c r="E9" s="49">
        <v>4209</v>
      </c>
      <c r="F9" s="49">
        <v>13882</v>
      </c>
      <c r="G9" s="50">
        <v>7.9000000000000008E-3</v>
      </c>
      <c r="H9" s="51">
        <v>2.3999999999999998E-3</v>
      </c>
    </row>
    <row r="10" spans="1:10" x14ac:dyDescent="0.25">
      <c r="A10" s="47"/>
      <c r="B10" s="48"/>
      <c r="C10" s="48"/>
      <c r="D10" s="48" t="s">
        <v>29</v>
      </c>
      <c r="E10" s="48">
        <v>30</v>
      </c>
      <c r="F10" s="48">
        <v>100</v>
      </c>
      <c r="G10" s="50">
        <v>1E-4</v>
      </c>
      <c r="H10" s="51">
        <v>0</v>
      </c>
    </row>
    <row r="11" spans="1:10" x14ac:dyDescent="0.25">
      <c r="A11" s="47"/>
      <c r="B11" s="48"/>
      <c r="C11" s="48"/>
      <c r="D11" s="48" t="s">
        <v>24</v>
      </c>
      <c r="E11" s="49">
        <v>2955</v>
      </c>
      <c r="F11" s="49">
        <v>7825</v>
      </c>
      <c r="G11" s="50">
        <v>4.4000000000000003E-3</v>
      </c>
      <c r="H11" s="51">
        <v>1.4E-3</v>
      </c>
    </row>
    <row r="12" spans="1:10" x14ac:dyDescent="0.25">
      <c r="A12" s="47"/>
      <c r="B12" s="48"/>
      <c r="C12" s="48"/>
      <c r="D12" s="48" t="s">
        <v>28</v>
      </c>
      <c r="E12" s="49">
        <v>20848</v>
      </c>
      <c r="F12" s="49">
        <v>64134</v>
      </c>
      <c r="G12" s="50">
        <v>3.6299999999999999E-2</v>
      </c>
      <c r="H12" s="51">
        <v>1.11E-2</v>
      </c>
    </row>
    <row r="13" spans="1:10" x14ac:dyDescent="0.25">
      <c r="A13" s="47"/>
      <c r="B13" s="48"/>
      <c r="C13" s="48"/>
      <c r="D13" s="48" t="s">
        <v>45</v>
      </c>
      <c r="E13" s="49">
        <v>1529</v>
      </c>
      <c r="F13" s="49">
        <v>4671</v>
      </c>
      <c r="G13" s="50">
        <v>2.5999999999999999E-3</v>
      </c>
      <c r="H13" s="51">
        <v>8.0000000000000004E-4</v>
      </c>
    </row>
    <row r="14" spans="1:10" x14ac:dyDescent="0.25">
      <c r="A14" s="47"/>
      <c r="B14" s="48"/>
      <c r="C14" s="48"/>
      <c r="D14" s="48" t="s">
        <v>36</v>
      </c>
      <c r="E14" s="48">
        <v>401</v>
      </c>
      <c r="F14" s="49">
        <v>1165</v>
      </c>
      <c r="G14" s="50">
        <v>6.9999999999999999E-4</v>
      </c>
      <c r="H14" s="51">
        <v>2.0000000000000001E-4</v>
      </c>
    </row>
    <row r="15" spans="1:10" x14ac:dyDescent="0.25">
      <c r="A15" s="47"/>
      <c r="B15" s="48"/>
      <c r="C15" s="48"/>
      <c r="D15" s="48" t="s">
        <v>51</v>
      </c>
      <c r="E15" s="49">
        <v>53463</v>
      </c>
      <c r="F15" s="49">
        <v>165135</v>
      </c>
      <c r="G15" s="50">
        <v>9.35E-2</v>
      </c>
      <c r="H15" s="51">
        <v>2.8500000000000001E-2</v>
      </c>
    </row>
    <row r="16" spans="1:10" x14ac:dyDescent="0.25">
      <c r="A16" s="47"/>
      <c r="B16" s="48"/>
      <c r="C16" s="48" t="s">
        <v>49</v>
      </c>
      <c r="D16" s="48" t="s">
        <v>17</v>
      </c>
      <c r="E16" s="49">
        <v>96793</v>
      </c>
      <c r="F16" s="49">
        <v>294131</v>
      </c>
      <c r="G16" s="50">
        <v>0.16700000000000001</v>
      </c>
      <c r="H16" s="51">
        <v>5.0799999999999998E-2</v>
      </c>
    </row>
    <row r="17" spans="1:8" x14ac:dyDescent="0.25">
      <c r="A17" s="47"/>
      <c r="B17" s="48"/>
      <c r="C17" s="48"/>
      <c r="D17" s="48" t="s">
        <v>27</v>
      </c>
      <c r="E17" s="49">
        <v>6718</v>
      </c>
      <c r="F17" s="49">
        <v>20036</v>
      </c>
      <c r="G17" s="50">
        <v>1.1299999999999999E-2</v>
      </c>
      <c r="H17" s="51">
        <v>3.5000000000000001E-3</v>
      </c>
    </row>
    <row r="18" spans="1:8" x14ac:dyDescent="0.25">
      <c r="A18" s="47"/>
      <c r="B18" s="48"/>
      <c r="C18" s="48"/>
      <c r="D18" s="48" t="s">
        <v>23</v>
      </c>
      <c r="E18" s="48">
        <v>5</v>
      </c>
      <c r="F18" s="48">
        <v>15</v>
      </c>
      <c r="G18" s="50">
        <v>0</v>
      </c>
      <c r="H18" s="51">
        <v>0</v>
      </c>
    </row>
    <row r="19" spans="1:8" x14ac:dyDescent="0.25">
      <c r="A19" s="47"/>
      <c r="B19" s="48"/>
      <c r="C19" s="48"/>
      <c r="D19" s="48" t="s">
        <v>29</v>
      </c>
      <c r="E19" s="48">
        <v>575</v>
      </c>
      <c r="F19" s="49">
        <v>1826</v>
      </c>
      <c r="G19" s="50">
        <v>1E-3</v>
      </c>
      <c r="H19" s="51">
        <v>2.9999999999999997E-4</v>
      </c>
    </row>
    <row r="20" spans="1:8" x14ac:dyDescent="0.25">
      <c r="A20" s="47"/>
      <c r="B20" s="48"/>
      <c r="C20" s="48"/>
      <c r="D20" s="48" t="s">
        <v>28</v>
      </c>
      <c r="E20" s="49">
        <v>1252</v>
      </c>
      <c r="F20" s="49">
        <v>3766</v>
      </c>
      <c r="G20" s="50">
        <v>2.0999999999999999E-3</v>
      </c>
      <c r="H20" s="51">
        <v>6.9999999999999999E-4</v>
      </c>
    </row>
    <row r="21" spans="1:8" x14ac:dyDescent="0.25">
      <c r="A21" s="47"/>
      <c r="B21" s="48"/>
      <c r="C21" s="48"/>
      <c r="D21" s="48" t="s">
        <v>18</v>
      </c>
      <c r="E21" s="49">
        <v>174518</v>
      </c>
      <c r="F21" s="49">
        <v>526069</v>
      </c>
      <c r="G21" s="50">
        <v>0.29799999999999999</v>
      </c>
      <c r="H21" s="51">
        <v>9.0800000000000006E-2</v>
      </c>
    </row>
    <row r="22" spans="1:8" x14ac:dyDescent="0.25">
      <c r="A22" s="47"/>
      <c r="B22" s="48"/>
      <c r="C22" s="48"/>
      <c r="D22" s="48" t="s">
        <v>45</v>
      </c>
      <c r="E22" s="48">
        <v>99</v>
      </c>
      <c r="F22" s="48">
        <v>270</v>
      </c>
      <c r="G22" s="50">
        <v>2.0000000000000001E-4</v>
      </c>
      <c r="H22" s="51">
        <v>0</v>
      </c>
    </row>
    <row r="23" spans="1:8" x14ac:dyDescent="0.25">
      <c r="A23" s="47"/>
      <c r="B23" s="48"/>
      <c r="C23" s="48"/>
      <c r="D23" s="48" t="s">
        <v>51</v>
      </c>
      <c r="E23" s="49">
        <v>3842</v>
      </c>
      <c r="F23" s="49">
        <v>11398</v>
      </c>
      <c r="G23" s="50">
        <v>6.4999999999999997E-3</v>
      </c>
      <c r="H23" s="51">
        <v>2E-3</v>
      </c>
    </row>
    <row r="24" spans="1:8" x14ac:dyDescent="0.25">
      <c r="A24" s="47"/>
      <c r="B24" s="48"/>
      <c r="C24" s="48" t="s">
        <v>48</v>
      </c>
      <c r="D24" s="48" t="s">
        <v>17</v>
      </c>
      <c r="E24" s="49">
        <v>19929</v>
      </c>
      <c r="F24" s="49">
        <v>59322</v>
      </c>
      <c r="G24" s="50">
        <v>3.3599999999999998E-2</v>
      </c>
      <c r="H24" s="51">
        <v>1.0200000000000001E-2</v>
      </c>
    </row>
    <row r="25" spans="1:8" x14ac:dyDescent="0.25">
      <c r="A25" s="47"/>
      <c r="B25" s="48"/>
      <c r="C25" s="48"/>
      <c r="D25" s="48" t="s">
        <v>27</v>
      </c>
      <c r="E25" s="49">
        <v>5578</v>
      </c>
      <c r="F25" s="49">
        <v>15531</v>
      </c>
      <c r="G25" s="50">
        <v>8.8000000000000005E-3</v>
      </c>
      <c r="H25" s="51">
        <v>2.7000000000000001E-3</v>
      </c>
    </row>
    <row r="26" spans="1:8" x14ac:dyDescent="0.25">
      <c r="A26" s="47"/>
      <c r="B26" s="48"/>
      <c r="C26" s="48"/>
      <c r="D26" s="48" t="s">
        <v>28</v>
      </c>
      <c r="E26" s="48">
        <v>228</v>
      </c>
      <c r="F26" s="48">
        <v>684</v>
      </c>
      <c r="G26" s="50">
        <v>4.0000000000000002E-4</v>
      </c>
      <c r="H26" s="51">
        <v>1E-4</v>
      </c>
    </row>
    <row r="27" spans="1:8" x14ac:dyDescent="0.25">
      <c r="A27" s="47"/>
      <c r="B27" s="48"/>
      <c r="C27" s="48"/>
      <c r="D27" s="48" t="s">
        <v>18</v>
      </c>
      <c r="E27" s="49">
        <v>5674</v>
      </c>
      <c r="F27" s="49">
        <v>17983</v>
      </c>
      <c r="G27" s="50">
        <v>1.0200000000000001E-2</v>
      </c>
      <c r="H27" s="51">
        <v>3.0999999999999999E-3</v>
      </c>
    </row>
    <row r="28" spans="1:8" x14ac:dyDescent="0.25">
      <c r="A28" s="47"/>
      <c r="B28" s="48"/>
      <c r="C28" s="48"/>
      <c r="D28" s="48" t="s">
        <v>51</v>
      </c>
      <c r="E28" s="48">
        <v>75</v>
      </c>
      <c r="F28" s="48">
        <v>225</v>
      </c>
      <c r="G28" s="50">
        <v>1E-4</v>
      </c>
      <c r="H28" s="51">
        <v>0</v>
      </c>
    </row>
    <row r="29" spans="1:8" x14ac:dyDescent="0.25">
      <c r="A29" s="47"/>
      <c r="B29" s="48"/>
      <c r="C29" s="48" t="s">
        <v>31</v>
      </c>
      <c r="D29" s="48" t="s">
        <v>17</v>
      </c>
      <c r="E29" s="49">
        <v>1851</v>
      </c>
      <c r="F29" s="49">
        <v>5356</v>
      </c>
      <c r="G29" s="50">
        <v>3.0000000000000001E-3</v>
      </c>
      <c r="H29" s="51">
        <v>8.9999999999999998E-4</v>
      </c>
    </row>
    <row r="30" spans="1:8" x14ac:dyDescent="0.25">
      <c r="A30" s="47"/>
      <c r="B30" s="48"/>
      <c r="C30" s="48"/>
      <c r="D30" s="48" t="s">
        <v>27</v>
      </c>
      <c r="E30" s="48">
        <v>387</v>
      </c>
      <c r="F30" s="49">
        <v>1168</v>
      </c>
      <c r="G30" s="50">
        <v>6.9999999999999999E-4</v>
      </c>
      <c r="H30" s="51">
        <v>2.0000000000000001E-4</v>
      </c>
    </row>
    <row r="31" spans="1:8" x14ac:dyDescent="0.25">
      <c r="A31" s="47"/>
      <c r="B31" s="48"/>
      <c r="C31" s="48"/>
      <c r="D31" s="48" t="s">
        <v>28</v>
      </c>
      <c r="E31" s="48">
        <v>166</v>
      </c>
      <c r="F31" s="48">
        <v>533</v>
      </c>
      <c r="G31" s="50">
        <v>2.9999999999999997E-4</v>
      </c>
      <c r="H31" s="51">
        <v>1E-4</v>
      </c>
    </row>
    <row r="32" spans="1:8" x14ac:dyDescent="0.25">
      <c r="A32" s="47"/>
      <c r="B32" s="48"/>
      <c r="C32" s="48"/>
      <c r="D32" s="48" t="s">
        <v>18</v>
      </c>
      <c r="E32" s="48">
        <v>180</v>
      </c>
      <c r="F32" s="48">
        <v>597</v>
      </c>
      <c r="G32" s="50">
        <v>2.9999999999999997E-4</v>
      </c>
      <c r="H32" s="51">
        <v>1E-4</v>
      </c>
    </row>
    <row r="33" spans="1:8" x14ac:dyDescent="0.25">
      <c r="A33" s="47"/>
      <c r="B33" s="48"/>
      <c r="C33" s="48"/>
      <c r="D33" s="48" t="s">
        <v>51</v>
      </c>
      <c r="E33" s="48">
        <v>232</v>
      </c>
      <c r="F33" s="48">
        <v>799</v>
      </c>
      <c r="G33" s="50">
        <v>5.0000000000000001E-4</v>
      </c>
      <c r="H33" s="51">
        <v>1E-4</v>
      </c>
    </row>
    <row r="34" spans="1:8" x14ac:dyDescent="0.25">
      <c r="A34" s="47"/>
      <c r="B34" s="48"/>
      <c r="C34" s="48" t="s">
        <v>25</v>
      </c>
      <c r="D34" s="48" t="s">
        <v>17</v>
      </c>
      <c r="E34" s="49">
        <v>3947</v>
      </c>
      <c r="F34" s="49">
        <v>11545</v>
      </c>
      <c r="G34" s="50">
        <v>6.4999999999999997E-3</v>
      </c>
      <c r="H34" s="51">
        <v>2E-3</v>
      </c>
    </row>
    <row r="35" spans="1:8" x14ac:dyDescent="0.25">
      <c r="A35" s="47"/>
      <c r="B35" s="48"/>
      <c r="C35" s="48"/>
      <c r="D35" s="48" t="s">
        <v>27</v>
      </c>
      <c r="E35" s="49">
        <v>3572</v>
      </c>
      <c r="F35" s="49">
        <v>10505</v>
      </c>
      <c r="G35" s="50">
        <v>5.8999999999999999E-3</v>
      </c>
      <c r="H35" s="51">
        <v>1.8E-3</v>
      </c>
    </row>
    <row r="36" spans="1:8" x14ac:dyDescent="0.25">
      <c r="A36" s="47"/>
      <c r="B36" s="48"/>
      <c r="C36" s="48"/>
      <c r="D36" s="48" t="s">
        <v>29</v>
      </c>
      <c r="E36" s="48">
        <v>37</v>
      </c>
      <c r="F36" s="48">
        <v>120</v>
      </c>
      <c r="G36" s="50">
        <v>1E-4</v>
      </c>
      <c r="H36" s="51">
        <v>0</v>
      </c>
    </row>
    <row r="37" spans="1:8" x14ac:dyDescent="0.25">
      <c r="A37" s="47"/>
      <c r="B37" s="48"/>
      <c r="C37" s="48"/>
      <c r="D37" s="48" t="s">
        <v>28</v>
      </c>
      <c r="E37" s="49">
        <v>2268</v>
      </c>
      <c r="F37" s="49">
        <v>7007</v>
      </c>
      <c r="G37" s="50">
        <v>4.0000000000000001E-3</v>
      </c>
      <c r="H37" s="51">
        <v>1.1999999999999999E-3</v>
      </c>
    </row>
    <row r="38" spans="1:8" x14ac:dyDescent="0.25">
      <c r="A38" s="47"/>
      <c r="B38" s="48"/>
      <c r="C38" s="48"/>
      <c r="D38" s="48" t="s">
        <v>51</v>
      </c>
      <c r="E38" s="49">
        <v>1009</v>
      </c>
      <c r="F38" s="49">
        <v>3043</v>
      </c>
      <c r="G38" s="50">
        <v>1.6999999999999999E-3</v>
      </c>
      <c r="H38" s="51">
        <v>5.0000000000000001E-4</v>
      </c>
    </row>
    <row r="39" spans="1:8" x14ac:dyDescent="0.25">
      <c r="A39" s="47"/>
      <c r="B39" s="48"/>
      <c r="C39" s="48" t="s">
        <v>26</v>
      </c>
      <c r="D39" s="48" t="s">
        <v>17</v>
      </c>
      <c r="E39" s="49">
        <v>1943</v>
      </c>
      <c r="F39" s="49">
        <v>5830</v>
      </c>
      <c r="G39" s="50">
        <v>3.3E-3</v>
      </c>
      <c r="H39" s="51">
        <v>1E-3</v>
      </c>
    </row>
    <row r="40" spans="1:8" x14ac:dyDescent="0.25">
      <c r="A40" s="47"/>
      <c r="B40" s="48"/>
      <c r="C40" s="48"/>
      <c r="D40" s="48" t="s">
        <v>27</v>
      </c>
      <c r="E40" s="48">
        <v>18</v>
      </c>
      <c r="F40" s="48">
        <v>54</v>
      </c>
      <c r="G40" s="50">
        <v>0</v>
      </c>
      <c r="H40" s="51">
        <v>0</v>
      </c>
    </row>
    <row r="41" spans="1:8" x14ac:dyDescent="0.25">
      <c r="A41" s="47"/>
      <c r="B41" s="48"/>
      <c r="C41" s="48"/>
      <c r="D41" s="48" t="s">
        <v>23</v>
      </c>
      <c r="E41" s="48">
        <v>16</v>
      </c>
      <c r="F41" s="48">
        <v>48</v>
      </c>
      <c r="G41" s="50">
        <v>0</v>
      </c>
      <c r="H41" s="51">
        <v>0</v>
      </c>
    </row>
    <row r="42" spans="1:8" x14ac:dyDescent="0.25">
      <c r="A42" s="47"/>
      <c r="B42" s="48"/>
      <c r="C42" s="48"/>
      <c r="D42" s="48" t="s">
        <v>18</v>
      </c>
      <c r="E42" s="48">
        <v>818</v>
      </c>
      <c r="F42" s="49">
        <v>2454</v>
      </c>
      <c r="G42" s="50">
        <v>1.4E-3</v>
      </c>
      <c r="H42" s="51">
        <v>4.0000000000000002E-4</v>
      </c>
    </row>
    <row r="43" spans="1:8" x14ac:dyDescent="0.25">
      <c r="A43" s="47"/>
      <c r="B43" s="48"/>
      <c r="C43" s="48"/>
      <c r="D43" s="48" t="s">
        <v>51</v>
      </c>
      <c r="E43" s="48">
        <v>616</v>
      </c>
      <c r="F43" s="49">
        <v>1848</v>
      </c>
      <c r="G43" s="50">
        <v>1E-3</v>
      </c>
      <c r="H43" s="51">
        <v>2.9999999999999997E-4</v>
      </c>
    </row>
    <row r="44" spans="1:8" x14ac:dyDescent="0.25">
      <c r="A44" s="47"/>
      <c r="B44" s="48" t="s">
        <v>19</v>
      </c>
      <c r="C44" s="48"/>
      <c r="D44" s="48"/>
      <c r="E44" s="49">
        <v>581610</v>
      </c>
      <c r="F44" s="49">
        <v>1766024</v>
      </c>
      <c r="G44" s="52">
        <v>1</v>
      </c>
      <c r="H44" s="51">
        <v>0.30499999999999999</v>
      </c>
    </row>
    <row r="45" spans="1:8" x14ac:dyDescent="0.25">
      <c r="A45" s="47"/>
      <c r="B45" s="48" t="s">
        <v>20</v>
      </c>
      <c r="C45" s="48" t="s">
        <v>21</v>
      </c>
      <c r="D45" s="48" t="s">
        <v>17</v>
      </c>
      <c r="E45" s="49">
        <v>1337283</v>
      </c>
      <c r="F45" s="49">
        <v>4026123</v>
      </c>
      <c r="G45" s="48"/>
      <c r="H45" s="51">
        <v>0.69499999999999995</v>
      </c>
    </row>
    <row r="46" spans="1:8" ht="13.8" thickBot="1" x14ac:dyDescent="0.3">
      <c r="A46" s="53"/>
      <c r="B46" s="54" t="s">
        <v>22</v>
      </c>
      <c r="C46" s="54"/>
      <c r="D46" s="54"/>
      <c r="E46" s="55">
        <v>1918893</v>
      </c>
      <c r="F46" s="55">
        <v>5792147</v>
      </c>
      <c r="G46" s="54"/>
      <c r="H46" s="56">
        <v>1</v>
      </c>
    </row>
    <row r="48" spans="1:8" x14ac:dyDescent="0.25">
      <c r="A48" s="57" t="s">
        <v>33</v>
      </c>
    </row>
  </sheetData>
  <mergeCells count="1">
    <mergeCell ref="E5:E7"/>
  </mergeCells>
  <hyperlinks>
    <hyperlink ref="J1" location="'Table of Contents'!A1" display="Return to Table of Contents" xr:uid="{A5612DAA-4AA3-4AF1-80A9-2BE383BAA0C0}"/>
  </hyperlinks>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J48"/>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112</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154314</v>
      </c>
      <c r="F8" s="49">
        <v>473625</v>
      </c>
      <c r="G8" s="50">
        <v>0.23200000000000001</v>
      </c>
      <c r="H8" s="51">
        <v>7.9799999999999996E-2</v>
      </c>
    </row>
    <row r="9" spans="1:10" x14ac:dyDescent="0.25">
      <c r="A9" s="47"/>
      <c r="B9" s="48"/>
      <c r="C9" s="48"/>
      <c r="D9" s="48" t="s">
        <v>23</v>
      </c>
      <c r="E9" s="49">
        <v>6004</v>
      </c>
      <c r="F9" s="49">
        <v>19435</v>
      </c>
      <c r="G9" s="50">
        <v>9.4999999999999998E-3</v>
      </c>
      <c r="H9" s="51">
        <v>3.3E-3</v>
      </c>
    </row>
    <row r="10" spans="1:10" x14ac:dyDescent="0.25">
      <c r="A10" s="47"/>
      <c r="B10" s="48"/>
      <c r="C10" s="48"/>
      <c r="D10" s="48" t="s">
        <v>29</v>
      </c>
      <c r="E10" s="48">
        <v>40</v>
      </c>
      <c r="F10" s="48">
        <v>128</v>
      </c>
      <c r="G10" s="50">
        <v>1E-4</v>
      </c>
      <c r="H10" s="51">
        <v>0</v>
      </c>
    </row>
    <row r="11" spans="1:10" x14ac:dyDescent="0.25">
      <c r="A11" s="47"/>
      <c r="B11" s="48"/>
      <c r="C11" s="48"/>
      <c r="D11" s="48" t="s">
        <v>24</v>
      </c>
      <c r="E11" s="49">
        <v>6619</v>
      </c>
      <c r="F11" s="49">
        <v>18433</v>
      </c>
      <c r="G11" s="50">
        <v>8.9999999999999993E-3</v>
      </c>
      <c r="H11" s="51">
        <v>3.0999999999999999E-3</v>
      </c>
    </row>
    <row r="12" spans="1:10" x14ac:dyDescent="0.25">
      <c r="A12" s="47"/>
      <c r="B12" s="48"/>
      <c r="C12" s="48"/>
      <c r="D12" s="48" t="s">
        <v>28</v>
      </c>
      <c r="E12" s="49">
        <v>20218</v>
      </c>
      <c r="F12" s="49">
        <v>62325</v>
      </c>
      <c r="G12" s="50">
        <v>3.0599999999999999E-2</v>
      </c>
      <c r="H12" s="51">
        <v>1.0500000000000001E-2</v>
      </c>
    </row>
    <row r="13" spans="1:10" x14ac:dyDescent="0.25">
      <c r="A13" s="47"/>
      <c r="B13" s="48"/>
      <c r="C13" s="48"/>
      <c r="D13" s="48" t="s">
        <v>45</v>
      </c>
      <c r="E13" s="49">
        <v>1096</v>
      </c>
      <c r="F13" s="49">
        <v>3495</v>
      </c>
      <c r="G13" s="50">
        <v>1.6999999999999999E-3</v>
      </c>
      <c r="H13" s="51">
        <v>5.9999999999999995E-4</v>
      </c>
    </row>
    <row r="14" spans="1:10" x14ac:dyDescent="0.25">
      <c r="A14" s="47"/>
      <c r="B14" s="48"/>
      <c r="C14" s="48"/>
      <c r="D14" s="48" t="s">
        <v>36</v>
      </c>
      <c r="E14" s="48">
        <v>539</v>
      </c>
      <c r="F14" s="49">
        <v>1604</v>
      </c>
      <c r="G14" s="50">
        <v>8.0000000000000004E-4</v>
      </c>
      <c r="H14" s="51">
        <v>2.9999999999999997E-4</v>
      </c>
    </row>
    <row r="15" spans="1:10" x14ac:dyDescent="0.25">
      <c r="A15" s="47"/>
      <c r="B15" s="48"/>
      <c r="C15" s="48"/>
      <c r="D15" s="48" t="s">
        <v>51</v>
      </c>
      <c r="E15" s="49">
        <v>57556</v>
      </c>
      <c r="F15" s="49">
        <v>177762</v>
      </c>
      <c r="G15" s="50">
        <v>8.72E-2</v>
      </c>
      <c r="H15" s="51">
        <v>0.03</v>
      </c>
    </row>
    <row r="16" spans="1:10" x14ac:dyDescent="0.25">
      <c r="A16" s="47"/>
      <c r="B16" s="48"/>
      <c r="C16" s="48" t="s">
        <v>49</v>
      </c>
      <c r="D16" s="48" t="s">
        <v>17</v>
      </c>
      <c r="E16" s="49">
        <v>125864</v>
      </c>
      <c r="F16" s="49">
        <v>382308</v>
      </c>
      <c r="G16" s="50">
        <v>0.188</v>
      </c>
      <c r="H16" s="51">
        <v>6.4399999999999999E-2</v>
      </c>
    </row>
    <row r="17" spans="1:8" x14ac:dyDescent="0.25">
      <c r="A17" s="47"/>
      <c r="B17" s="48"/>
      <c r="C17" s="48"/>
      <c r="D17" s="48" t="s">
        <v>27</v>
      </c>
      <c r="E17" s="49">
        <v>11485</v>
      </c>
      <c r="F17" s="49">
        <v>34559</v>
      </c>
      <c r="G17" s="50">
        <v>1.7000000000000001E-2</v>
      </c>
      <c r="H17" s="51">
        <v>5.7999999999999996E-3</v>
      </c>
    </row>
    <row r="18" spans="1:8" x14ac:dyDescent="0.25">
      <c r="A18" s="47"/>
      <c r="B18" s="48"/>
      <c r="C18" s="48"/>
      <c r="D18" s="48" t="s">
        <v>23</v>
      </c>
      <c r="E18" s="48">
        <v>21</v>
      </c>
      <c r="F18" s="48">
        <v>63</v>
      </c>
      <c r="G18" s="50">
        <v>0</v>
      </c>
      <c r="H18" s="51">
        <v>0</v>
      </c>
    </row>
    <row r="19" spans="1:8" x14ac:dyDescent="0.25">
      <c r="A19" s="47"/>
      <c r="B19" s="48"/>
      <c r="C19" s="48"/>
      <c r="D19" s="48" t="s">
        <v>29</v>
      </c>
      <c r="E19" s="48">
        <v>550</v>
      </c>
      <c r="F19" s="49">
        <v>1771</v>
      </c>
      <c r="G19" s="50">
        <v>8.9999999999999998E-4</v>
      </c>
      <c r="H19" s="51">
        <v>2.9999999999999997E-4</v>
      </c>
    </row>
    <row r="20" spans="1:8" x14ac:dyDescent="0.25">
      <c r="A20" s="47"/>
      <c r="B20" s="48"/>
      <c r="C20" s="48"/>
      <c r="D20" s="48" t="s">
        <v>28</v>
      </c>
      <c r="E20" s="49">
        <v>1238</v>
      </c>
      <c r="F20" s="49">
        <v>3733</v>
      </c>
      <c r="G20" s="50">
        <v>1.8E-3</v>
      </c>
      <c r="H20" s="51">
        <v>5.9999999999999995E-4</v>
      </c>
    </row>
    <row r="21" spans="1:8" x14ac:dyDescent="0.25">
      <c r="A21" s="47"/>
      <c r="B21" s="48"/>
      <c r="C21" s="48"/>
      <c r="D21" s="48" t="s">
        <v>18</v>
      </c>
      <c r="E21" s="49">
        <v>226225</v>
      </c>
      <c r="F21" s="49">
        <v>686314</v>
      </c>
      <c r="G21" s="50">
        <v>0.33700000000000002</v>
      </c>
      <c r="H21" s="51">
        <v>0.11600000000000001</v>
      </c>
    </row>
    <row r="22" spans="1:8" x14ac:dyDescent="0.25">
      <c r="A22" s="47"/>
      <c r="B22" s="48"/>
      <c r="C22" s="48"/>
      <c r="D22" s="48" t="s">
        <v>45</v>
      </c>
      <c r="E22" s="48">
        <v>88</v>
      </c>
      <c r="F22" s="48">
        <v>223</v>
      </c>
      <c r="G22" s="50">
        <v>1E-4</v>
      </c>
      <c r="H22" s="51">
        <v>0</v>
      </c>
    </row>
    <row r="23" spans="1:8" x14ac:dyDescent="0.25">
      <c r="A23" s="47"/>
      <c r="B23" s="48"/>
      <c r="C23" s="48"/>
      <c r="D23" s="48" t="s">
        <v>51</v>
      </c>
      <c r="E23" s="49">
        <v>3845</v>
      </c>
      <c r="F23" s="49">
        <v>11519</v>
      </c>
      <c r="G23" s="50">
        <v>5.7000000000000002E-3</v>
      </c>
      <c r="H23" s="51">
        <v>1.9E-3</v>
      </c>
    </row>
    <row r="24" spans="1:8" x14ac:dyDescent="0.25">
      <c r="A24" s="47"/>
      <c r="B24" s="48"/>
      <c r="C24" s="48" t="s">
        <v>48</v>
      </c>
      <c r="D24" s="48" t="s">
        <v>17</v>
      </c>
      <c r="E24" s="49">
        <v>23867</v>
      </c>
      <c r="F24" s="49">
        <v>70511</v>
      </c>
      <c r="G24" s="50">
        <v>3.4599999999999999E-2</v>
      </c>
      <c r="H24" s="51">
        <v>1.1900000000000001E-2</v>
      </c>
    </row>
    <row r="25" spans="1:8" x14ac:dyDescent="0.25">
      <c r="A25" s="47"/>
      <c r="B25" s="48"/>
      <c r="C25" s="48"/>
      <c r="D25" s="48" t="s">
        <v>27</v>
      </c>
      <c r="E25" s="49">
        <v>7012</v>
      </c>
      <c r="F25" s="49">
        <v>19815</v>
      </c>
      <c r="G25" s="50">
        <v>9.7000000000000003E-3</v>
      </c>
      <c r="H25" s="51">
        <v>3.3E-3</v>
      </c>
    </row>
    <row r="26" spans="1:8" x14ac:dyDescent="0.25">
      <c r="A26" s="47"/>
      <c r="B26" s="48"/>
      <c r="C26" s="48"/>
      <c r="D26" s="48" t="s">
        <v>28</v>
      </c>
      <c r="E26" s="48">
        <v>175</v>
      </c>
      <c r="F26" s="48">
        <v>525</v>
      </c>
      <c r="G26" s="50">
        <v>2.9999999999999997E-4</v>
      </c>
      <c r="H26" s="51">
        <v>1E-4</v>
      </c>
    </row>
    <row r="27" spans="1:8" x14ac:dyDescent="0.25">
      <c r="A27" s="47"/>
      <c r="B27" s="48"/>
      <c r="C27" s="48"/>
      <c r="D27" s="48" t="s">
        <v>18</v>
      </c>
      <c r="E27" s="49">
        <v>7689</v>
      </c>
      <c r="F27" s="49">
        <v>24069</v>
      </c>
      <c r="G27" s="50">
        <v>1.18E-2</v>
      </c>
      <c r="H27" s="51">
        <v>4.1000000000000003E-3</v>
      </c>
    </row>
    <row r="28" spans="1:8" x14ac:dyDescent="0.25">
      <c r="A28" s="47"/>
      <c r="B28" s="48"/>
      <c r="C28" s="48"/>
      <c r="D28" s="48" t="s">
        <v>51</v>
      </c>
      <c r="E28" s="48">
        <v>177</v>
      </c>
      <c r="F28" s="48">
        <v>531</v>
      </c>
      <c r="G28" s="50">
        <v>2.9999999999999997E-4</v>
      </c>
      <c r="H28" s="51">
        <v>1E-4</v>
      </c>
    </row>
    <row r="29" spans="1:8" x14ac:dyDescent="0.25">
      <c r="A29" s="47"/>
      <c r="B29" s="48"/>
      <c r="C29" s="48" t="s">
        <v>31</v>
      </c>
      <c r="D29" s="48" t="s">
        <v>17</v>
      </c>
      <c r="E29" s="49">
        <v>1490</v>
      </c>
      <c r="F29" s="49">
        <v>4528</v>
      </c>
      <c r="G29" s="50">
        <v>2.2000000000000001E-3</v>
      </c>
      <c r="H29" s="51">
        <v>8.0000000000000004E-4</v>
      </c>
    </row>
    <row r="30" spans="1:8" x14ac:dyDescent="0.25">
      <c r="A30" s="47"/>
      <c r="B30" s="48"/>
      <c r="C30" s="48"/>
      <c r="D30" s="48" t="s">
        <v>27</v>
      </c>
      <c r="E30" s="48">
        <v>272</v>
      </c>
      <c r="F30" s="48">
        <v>817</v>
      </c>
      <c r="G30" s="50">
        <v>4.0000000000000002E-4</v>
      </c>
      <c r="H30" s="51">
        <v>1E-4</v>
      </c>
    </row>
    <row r="31" spans="1:8" x14ac:dyDescent="0.25">
      <c r="A31" s="47"/>
      <c r="B31" s="48"/>
      <c r="C31" s="48"/>
      <c r="D31" s="48" t="s">
        <v>28</v>
      </c>
      <c r="E31" s="48">
        <v>210</v>
      </c>
      <c r="F31" s="48">
        <v>628</v>
      </c>
      <c r="G31" s="50">
        <v>2.9999999999999997E-4</v>
      </c>
      <c r="H31" s="51">
        <v>1E-4</v>
      </c>
    </row>
    <row r="32" spans="1:8" x14ac:dyDescent="0.25">
      <c r="A32" s="47"/>
      <c r="B32" s="48"/>
      <c r="C32" s="48"/>
      <c r="D32" s="48" t="s">
        <v>18</v>
      </c>
      <c r="E32" s="48">
        <v>228</v>
      </c>
      <c r="F32" s="48">
        <v>824</v>
      </c>
      <c r="G32" s="50">
        <v>4.0000000000000002E-4</v>
      </c>
      <c r="H32" s="51">
        <v>1E-4</v>
      </c>
    </row>
    <row r="33" spans="1:8" x14ac:dyDescent="0.25">
      <c r="A33" s="47"/>
      <c r="B33" s="48"/>
      <c r="C33" s="48"/>
      <c r="D33" s="48" t="s">
        <v>36</v>
      </c>
      <c r="E33" s="48">
        <v>7</v>
      </c>
      <c r="F33" s="48">
        <v>21</v>
      </c>
      <c r="G33" s="50">
        <v>0</v>
      </c>
      <c r="H33" s="51">
        <v>0</v>
      </c>
    </row>
    <row r="34" spans="1:8" x14ac:dyDescent="0.25">
      <c r="A34" s="47"/>
      <c r="B34" s="48"/>
      <c r="C34" s="48"/>
      <c r="D34" s="48" t="s">
        <v>51</v>
      </c>
      <c r="E34" s="48">
        <v>236</v>
      </c>
      <c r="F34" s="48">
        <v>882</v>
      </c>
      <c r="G34" s="50">
        <v>4.0000000000000002E-4</v>
      </c>
      <c r="H34" s="51">
        <v>1E-4</v>
      </c>
    </row>
    <row r="35" spans="1:8" x14ac:dyDescent="0.25">
      <c r="A35" s="47"/>
      <c r="B35" s="48"/>
      <c r="C35" s="48" t="s">
        <v>25</v>
      </c>
      <c r="D35" s="48" t="s">
        <v>17</v>
      </c>
      <c r="E35" s="49">
        <v>3146</v>
      </c>
      <c r="F35" s="49">
        <v>9338</v>
      </c>
      <c r="G35" s="50">
        <v>4.5999999999999999E-3</v>
      </c>
      <c r="H35" s="51">
        <v>1.6000000000000001E-3</v>
      </c>
    </row>
    <row r="36" spans="1:8" x14ac:dyDescent="0.25">
      <c r="A36" s="47"/>
      <c r="B36" s="48"/>
      <c r="C36" s="48"/>
      <c r="D36" s="48" t="s">
        <v>27</v>
      </c>
      <c r="E36" s="49">
        <v>3273</v>
      </c>
      <c r="F36" s="49">
        <v>9732</v>
      </c>
      <c r="G36" s="50">
        <v>4.7999999999999996E-3</v>
      </c>
      <c r="H36" s="51">
        <v>1.6000000000000001E-3</v>
      </c>
    </row>
    <row r="37" spans="1:8" x14ac:dyDescent="0.25">
      <c r="A37" s="47"/>
      <c r="B37" s="48"/>
      <c r="C37" s="48"/>
      <c r="D37" s="48" t="s">
        <v>29</v>
      </c>
      <c r="E37" s="48">
        <v>15</v>
      </c>
      <c r="F37" s="48">
        <v>45</v>
      </c>
      <c r="G37" s="50">
        <v>0</v>
      </c>
      <c r="H37" s="51">
        <v>0</v>
      </c>
    </row>
    <row r="38" spans="1:8" x14ac:dyDescent="0.25">
      <c r="A38" s="47"/>
      <c r="B38" s="48"/>
      <c r="C38" s="48"/>
      <c r="D38" s="48" t="s">
        <v>28</v>
      </c>
      <c r="E38" s="49">
        <v>1755</v>
      </c>
      <c r="F38" s="49">
        <v>5545</v>
      </c>
      <c r="G38" s="50">
        <v>2.7000000000000001E-3</v>
      </c>
      <c r="H38" s="51">
        <v>8.9999999999999998E-4</v>
      </c>
    </row>
    <row r="39" spans="1:8" x14ac:dyDescent="0.25">
      <c r="A39" s="47"/>
      <c r="B39" s="48"/>
      <c r="C39" s="48"/>
      <c r="D39" s="48" t="s">
        <v>45</v>
      </c>
      <c r="E39" s="48">
        <v>1</v>
      </c>
      <c r="F39" s="48">
        <v>4</v>
      </c>
      <c r="G39" s="50">
        <v>0</v>
      </c>
      <c r="H39" s="51">
        <v>0</v>
      </c>
    </row>
    <row r="40" spans="1:8" x14ac:dyDescent="0.25">
      <c r="A40" s="47"/>
      <c r="B40" s="48"/>
      <c r="C40" s="48"/>
      <c r="D40" s="48" t="s">
        <v>51</v>
      </c>
      <c r="E40" s="49">
        <v>1377</v>
      </c>
      <c r="F40" s="49">
        <v>4132</v>
      </c>
      <c r="G40" s="50">
        <v>2E-3</v>
      </c>
      <c r="H40" s="51">
        <v>6.9999999999999999E-4</v>
      </c>
    </row>
    <row r="41" spans="1:8" x14ac:dyDescent="0.25">
      <c r="A41" s="47"/>
      <c r="B41" s="48"/>
      <c r="C41" s="48" t="s">
        <v>26</v>
      </c>
      <c r="D41" s="48" t="s">
        <v>17</v>
      </c>
      <c r="E41" s="49">
        <v>1828</v>
      </c>
      <c r="F41" s="49">
        <v>5494</v>
      </c>
      <c r="G41" s="50">
        <v>2.7000000000000001E-3</v>
      </c>
      <c r="H41" s="51">
        <v>8.9999999999999998E-4</v>
      </c>
    </row>
    <row r="42" spans="1:8" x14ac:dyDescent="0.25">
      <c r="A42" s="47"/>
      <c r="B42" s="48"/>
      <c r="C42" s="48"/>
      <c r="D42" s="48" t="s">
        <v>18</v>
      </c>
      <c r="E42" s="48">
        <v>695</v>
      </c>
      <c r="F42" s="49">
        <v>2073</v>
      </c>
      <c r="G42" s="50">
        <v>1E-3</v>
      </c>
      <c r="H42" s="51">
        <v>2.9999999999999997E-4</v>
      </c>
    </row>
    <row r="43" spans="1:8" x14ac:dyDescent="0.25">
      <c r="A43" s="47"/>
      <c r="B43" s="48"/>
      <c r="C43" s="48"/>
      <c r="D43" s="48" t="s">
        <v>51</v>
      </c>
      <c r="E43" s="48">
        <v>355</v>
      </c>
      <c r="F43" s="49">
        <v>1065</v>
      </c>
      <c r="G43" s="50">
        <v>5.0000000000000001E-4</v>
      </c>
      <c r="H43" s="51">
        <v>2.0000000000000001E-4</v>
      </c>
    </row>
    <row r="44" spans="1:8" x14ac:dyDescent="0.25">
      <c r="A44" s="47"/>
      <c r="B44" s="48" t="s">
        <v>19</v>
      </c>
      <c r="C44" s="48"/>
      <c r="D44" s="48"/>
      <c r="E44" s="49">
        <v>669510</v>
      </c>
      <c r="F44" s="49">
        <v>2037876</v>
      </c>
      <c r="G44" s="52">
        <v>1</v>
      </c>
      <c r="H44" s="51">
        <v>0.34399999999999997</v>
      </c>
    </row>
    <row r="45" spans="1:8" x14ac:dyDescent="0.25">
      <c r="A45" s="47"/>
      <c r="B45" s="48" t="s">
        <v>20</v>
      </c>
      <c r="C45" s="48" t="s">
        <v>21</v>
      </c>
      <c r="D45" s="48" t="s">
        <v>17</v>
      </c>
      <c r="E45" s="49">
        <v>1293462</v>
      </c>
      <c r="F45" s="49">
        <v>3893979</v>
      </c>
      <c r="G45" s="48"/>
      <c r="H45" s="51">
        <v>0.65600000000000003</v>
      </c>
    </row>
    <row r="46" spans="1:8" ht="13.8" thickBot="1" x14ac:dyDescent="0.3">
      <c r="A46" s="53"/>
      <c r="B46" s="54" t="s">
        <v>22</v>
      </c>
      <c r="C46" s="54"/>
      <c r="D46" s="54"/>
      <c r="E46" s="55">
        <v>1962972</v>
      </c>
      <c r="F46" s="55">
        <v>5931855</v>
      </c>
      <c r="G46" s="54"/>
      <c r="H46" s="56">
        <v>1</v>
      </c>
    </row>
    <row r="48" spans="1:8" x14ac:dyDescent="0.25">
      <c r="A48" s="57" t="s">
        <v>33</v>
      </c>
    </row>
  </sheetData>
  <mergeCells count="1">
    <mergeCell ref="E5:E7"/>
  </mergeCells>
  <hyperlinks>
    <hyperlink ref="J1" location="'Table of Contents'!A1" display="Return to Table of Contents" xr:uid="{AD91E7ED-9FEF-443F-8262-B20E25FBF634}"/>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3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35</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52160</v>
      </c>
      <c r="F8" s="49">
        <v>158513</v>
      </c>
      <c r="G8" s="50">
        <v>0.44600000000000001</v>
      </c>
      <c r="H8" s="51">
        <v>0.10199999999999999</v>
      </c>
    </row>
    <row r="9" spans="1:10" x14ac:dyDescent="0.25">
      <c r="A9" s="47"/>
      <c r="B9" s="48"/>
      <c r="C9" s="48"/>
      <c r="D9" s="48" t="s">
        <v>30</v>
      </c>
      <c r="E9" s="48">
        <v>19</v>
      </c>
      <c r="F9" s="48">
        <v>57</v>
      </c>
      <c r="G9" s="50">
        <v>2.0000000000000001E-4</v>
      </c>
      <c r="H9" s="51">
        <v>0</v>
      </c>
    </row>
    <row r="10" spans="1:10" x14ac:dyDescent="0.25">
      <c r="A10" s="47"/>
      <c r="B10" s="48"/>
      <c r="C10" s="48"/>
      <c r="D10" s="48" t="s">
        <v>23</v>
      </c>
      <c r="E10" s="49">
        <v>13037</v>
      </c>
      <c r="F10" s="49">
        <v>42706</v>
      </c>
      <c r="G10" s="50">
        <v>0.12</v>
      </c>
      <c r="H10" s="51">
        <v>2.75E-2</v>
      </c>
    </row>
    <row r="11" spans="1:10" x14ac:dyDescent="0.25">
      <c r="A11" s="47"/>
      <c r="B11" s="48"/>
      <c r="C11" s="48"/>
      <c r="D11" s="48" t="s">
        <v>29</v>
      </c>
      <c r="E11" s="48">
        <v>14</v>
      </c>
      <c r="F11" s="48">
        <v>45</v>
      </c>
      <c r="G11" s="50">
        <v>1E-4</v>
      </c>
      <c r="H11" s="51">
        <v>0</v>
      </c>
    </row>
    <row r="12" spans="1:10" x14ac:dyDescent="0.25">
      <c r="A12" s="47"/>
      <c r="B12" s="48"/>
      <c r="C12" s="48"/>
      <c r="D12" s="48" t="s">
        <v>24</v>
      </c>
      <c r="E12" s="49">
        <v>10753</v>
      </c>
      <c r="F12" s="49">
        <v>24747</v>
      </c>
      <c r="G12" s="50">
        <v>6.9599999999999995E-2</v>
      </c>
      <c r="H12" s="51">
        <v>1.5900000000000001E-2</v>
      </c>
    </row>
    <row r="13" spans="1:10" x14ac:dyDescent="0.25">
      <c r="A13" s="47"/>
      <c r="B13" s="48"/>
      <c r="C13" s="48"/>
      <c r="D13" s="48" t="s">
        <v>28</v>
      </c>
      <c r="E13" s="49">
        <v>1904</v>
      </c>
      <c r="F13" s="49">
        <v>5741</v>
      </c>
      <c r="G13" s="50">
        <v>1.61E-2</v>
      </c>
      <c r="H13" s="51">
        <v>3.7000000000000002E-3</v>
      </c>
    </row>
    <row r="14" spans="1:10" x14ac:dyDescent="0.25">
      <c r="A14" s="47"/>
      <c r="B14" s="48"/>
      <c r="C14" s="48"/>
      <c r="D14" s="48" t="s">
        <v>18</v>
      </c>
      <c r="E14" s="48">
        <v>794</v>
      </c>
      <c r="F14" s="49">
        <v>2400</v>
      </c>
      <c r="G14" s="50">
        <v>6.7000000000000002E-3</v>
      </c>
      <c r="H14" s="51">
        <v>1.5E-3</v>
      </c>
    </row>
    <row r="15" spans="1:10" x14ac:dyDescent="0.25">
      <c r="A15" s="47"/>
      <c r="B15" s="48"/>
      <c r="C15" s="48"/>
      <c r="D15" s="48" t="s">
        <v>36</v>
      </c>
      <c r="E15" s="48">
        <v>210</v>
      </c>
      <c r="F15" s="48">
        <v>444</v>
      </c>
      <c r="G15" s="50">
        <v>1.1999999999999999E-3</v>
      </c>
      <c r="H15" s="51">
        <v>2.9999999999999997E-4</v>
      </c>
    </row>
    <row r="16" spans="1:10" x14ac:dyDescent="0.25">
      <c r="A16" s="47"/>
      <c r="B16" s="48"/>
      <c r="C16" s="48" t="s">
        <v>16</v>
      </c>
      <c r="D16" s="48" t="s">
        <v>17</v>
      </c>
      <c r="E16" s="49">
        <v>8928</v>
      </c>
      <c r="F16" s="49">
        <v>24310</v>
      </c>
      <c r="G16" s="50">
        <v>6.8400000000000002E-2</v>
      </c>
      <c r="H16" s="51">
        <v>1.5699999999999999E-2</v>
      </c>
    </row>
    <row r="17" spans="1:8" x14ac:dyDescent="0.25">
      <c r="A17" s="47"/>
      <c r="B17" s="48"/>
      <c r="C17" s="48"/>
      <c r="D17" s="48" t="s">
        <v>27</v>
      </c>
      <c r="E17" s="48">
        <v>406</v>
      </c>
      <c r="F17" s="48">
        <v>867</v>
      </c>
      <c r="G17" s="50">
        <v>2.3999999999999998E-3</v>
      </c>
      <c r="H17" s="51">
        <v>5.9999999999999995E-4</v>
      </c>
    </row>
    <row r="18" spans="1:8" x14ac:dyDescent="0.25">
      <c r="A18" s="47"/>
      <c r="B18" s="48"/>
      <c r="C18" s="48"/>
      <c r="D18" s="48" t="s">
        <v>23</v>
      </c>
      <c r="E18" s="48">
        <v>20</v>
      </c>
      <c r="F18" s="48">
        <v>20</v>
      </c>
      <c r="G18" s="50">
        <v>1E-4</v>
      </c>
      <c r="H18" s="51">
        <v>0</v>
      </c>
    </row>
    <row r="19" spans="1:8" x14ac:dyDescent="0.25">
      <c r="A19" s="47"/>
      <c r="B19" s="48"/>
      <c r="C19" s="48"/>
      <c r="D19" s="48" t="s">
        <v>29</v>
      </c>
      <c r="E19" s="48">
        <v>265</v>
      </c>
      <c r="F19" s="48">
        <v>818</v>
      </c>
      <c r="G19" s="50">
        <v>2.3E-3</v>
      </c>
      <c r="H19" s="51">
        <v>5.0000000000000001E-4</v>
      </c>
    </row>
    <row r="20" spans="1:8" x14ac:dyDescent="0.25">
      <c r="A20" s="47"/>
      <c r="B20" s="48"/>
      <c r="C20" s="48"/>
      <c r="D20" s="48" t="s">
        <v>24</v>
      </c>
      <c r="E20" s="48">
        <v>185</v>
      </c>
      <c r="F20" s="48">
        <v>555</v>
      </c>
      <c r="G20" s="50">
        <v>1.6000000000000001E-3</v>
      </c>
      <c r="H20" s="51">
        <v>4.0000000000000002E-4</v>
      </c>
    </row>
    <row r="21" spans="1:8" x14ac:dyDescent="0.25">
      <c r="A21" s="47"/>
      <c r="B21" s="48"/>
      <c r="C21" s="48"/>
      <c r="D21" s="48" t="s">
        <v>18</v>
      </c>
      <c r="E21" s="49">
        <v>11557</v>
      </c>
      <c r="F21" s="49">
        <v>34674</v>
      </c>
      <c r="G21" s="50">
        <v>9.7500000000000003E-2</v>
      </c>
      <c r="H21" s="51">
        <v>2.23E-2</v>
      </c>
    </row>
    <row r="22" spans="1:8" x14ac:dyDescent="0.25">
      <c r="A22" s="47"/>
      <c r="B22" s="48"/>
      <c r="C22" s="48" t="s">
        <v>31</v>
      </c>
      <c r="D22" s="48" t="s">
        <v>17</v>
      </c>
      <c r="E22" s="49">
        <v>1790</v>
      </c>
      <c r="F22" s="49">
        <v>5156</v>
      </c>
      <c r="G22" s="50">
        <v>1.4500000000000001E-2</v>
      </c>
      <c r="H22" s="51">
        <v>3.3E-3</v>
      </c>
    </row>
    <row r="23" spans="1:8" x14ac:dyDescent="0.25">
      <c r="A23" s="47"/>
      <c r="B23" s="48"/>
      <c r="C23" s="48"/>
      <c r="D23" s="48" t="s">
        <v>18</v>
      </c>
      <c r="E23" s="48">
        <v>678</v>
      </c>
      <c r="F23" s="49">
        <v>2207</v>
      </c>
      <c r="G23" s="50">
        <v>6.1999999999999998E-3</v>
      </c>
      <c r="H23" s="51">
        <v>1.4E-3</v>
      </c>
    </row>
    <row r="24" spans="1:8" x14ac:dyDescent="0.25">
      <c r="A24" s="47"/>
      <c r="B24" s="48"/>
      <c r="C24" s="48" t="s">
        <v>25</v>
      </c>
      <c r="D24" s="48" t="s">
        <v>17</v>
      </c>
      <c r="E24" s="48">
        <v>350</v>
      </c>
      <c r="F24" s="49">
        <v>1026</v>
      </c>
      <c r="G24" s="50">
        <v>2.8999999999999998E-3</v>
      </c>
      <c r="H24" s="51">
        <v>6.9999999999999999E-4</v>
      </c>
    </row>
    <row r="25" spans="1:8" x14ac:dyDescent="0.25">
      <c r="A25" s="47"/>
      <c r="B25" s="48"/>
      <c r="C25" s="48"/>
      <c r="D25" s="48" t="s">
        <v>27</v>
      </c>
      <c r="E25" s="48">
        <v>219</v>
      </c>
      <c r="F25" s="48">
        <v>657</v>
      </c>
      <c r="G25" s="50">
        <v>1.8E-3</v>
      </c>
      <c r="H25" s="51">
        <v>4.0000000000000002E-4</v>
      </c>
    </row>
    <row r="26" spans="1:8" x14ac:dyDescent="0.25">
      <c r="A26" s="47"/>
      <c r="B26" s="48"/>
      <c r="C26" s="48"/>
      <c r="D26" s="48" t="s">
        <v>29</v>
      </c>
      <c r="E26" s="48">
        <v>60</v>
      </c>
      <c r="F26" s="48">
        <v>182</v>
      </c>
      <c r="G26" s="50">
        <v>5.0000000000000001E-4</v>
      </c>
      <c r="H26" s="51">
        <v>1E-4</v>
      </c>
    </row>
    <row r="27" spans="1:8" x14ac:dyDescent="0.25">
      <c r="A27" s="47"/>
      <c r="B27" s="48"/>
      <c r="C27" s="48"/>
      <c r="D27" s="48" t="s">
        <v>28</v>
      </c>
      <c r="E27" s="48">
        <v>21</v>
      </c>
      <c r="F27" s="48">
        <v>63</v>
      </c>
      <c r="G27" s="50">
        <v>2.0000000000000001E-4</v>
      </c>
      <c r="H27" s="51">
        <v>0</v>
      </c>
    </row>
    <row r="28" spans="1:8" x14ac:dyDescent="0.25">
      <c r="A28" s="47"/>
      <c r="B28" s="48"/>
      <c r="C28" s="48"/>
      <c r="D28" s="48" t="s">
        <v>18</v>
      </c>
      <c r="E28" s="48">
        <v>704</v>
      </c>
      <c r="F28" s="49">
        <v>1835</v>
      </c>
      <c r="G28" s="50">
        <v>5.1999999999999998E-3</v>
      </c>
      <c r="H28" s="51">
        <v>1.1999999999999999E-3</v>
      </c>
    </row>
    <row r="29" spans="1:8" x14ac:dyDescent="0.25">
      <c r="A29" s="47"/>
      <c r="B29" s="48"/>
      <c r="C29" s="48" t="s">
        <v>26</v>
      </c>
      <c r="D29" s="48" t="s">
        <v>17</v>
      </c>
      <c r="E29" s="49">
        <v>6845</v>
      </c>
      <c r="F29" s="49">
        <v>20573</v>
      </c>
      <c r="G29" s="50">
        <v>5.7799999999999997E-2</v>
      </c>
      <c r="H29" s="51">
        <v>1.32E-2</v>
      </c>
    </row>
    <row r="30" spans="1:8" x14ac:dyDescent="0.25">
      <c r="A30" s="47"/>
      <c r="B30" s="48"/>
      <c r="C30" s="48"/>
      <c r="D30" s="48" t="s">
        <v>27</v>
      </c>
      <c r="E30" s="48">
        <v>19</v>
      </c>
      <c r="F30" s="48">
        <v>71</v>
      </c>
      <c r="G30" s="50">
        <v>2.0000000000000001E-4</v>
      </c>
      <c r="H30" s="51">
        <v>0</v>
      </c>
    </row>
    <row r="31" spans="1:8" x14ac:dyDescent="0.25">
      <c r="A31" s="47"/>
      <c r="B31" s="48"/>
      <c r="C31" s="48"/>
      <c r="D31" s="48" t="s">
        <v>29</v>
      </c>
      <c r="E31" s="48">
        <v>1</v>
      </c>
      <c r="F31" s="48">
        <v>3</v>
      </c>
      <c r="G31" s="50">
        <v>0</v>
      </c>
      <c r="H31" s="51">
        <v>0</v>
      </c>
    </row>
    <row r="32" spans="1:8" x14ac:dyDescent="0.25">
      <c r="A32" s="47"/>
      <c r="B32" s="48"/>
      <c r="C32" s="48"/>
      <c r="D32" s="48" t="s">
        <v>18</v>
      </c>
      <c r="E32" s="49">
        <v>9280</v>
      </c>
      <c r="F32" s="49">
        <v>27971</v>
      </c>
      <c r="G32" s="50">
        <v>7.8600000000000003E-2</v>
      </c>
      <c r="H32" s="51">
        <v>1.7999999999999999E-2</v>
      </c>
    </row>
    <row r="33" spans="1:8" x14ac:dyDescent="0.25">
      <c r="A33" s="47"/>
      <c r="B33" s="48" t="s">
        <v>19</v>
      </c>
      <c r="C33" s="48"/>
      <c r="D33" s="48"/>
      <c r="E33" s="49">
        <v>120219</v>
      </c>
      <c r="F33" s="49">
        <v>355641</v>
      </c>
      <c r="G33" s="52">
        <v>1</v>
      </c>
      <c r="H33" s="51">
        <v>0.22900000000000001</v>
      </c>
    </row>
    <row r="34" spans="1:8" x14ac:dyDescent="0.25">
      <c r="A34" s="47"/>
      <c r="B34" s="48" t="s">
        <v>20</v>
      </c>
      <c r="C34" s="48" t="s">
        <v>21</v>
      </c>
      <c r="D34" s="48" t="s">
        <v>17</v>
      </c>
      <c r="E34" s="49">
        <v>401268</v>
      </c>
      <c r="F34" s="49">
        <v>1197676</v>
      </c>
      <c r="G34" s="48"/>
      <c r="H34" s="51">
        <v>0.77100000000000002</v>
      </c>
    </row>
    <row r="35" spans="1:8" ht="13.8" thickBot="1" x14ac:dyDescent="0.3">
      <c r="A35" s="53"/>
      <c r="B35" s="54" t="s">
        <v>22</v>
      </c>
      <c r="C35" s="54"/>
      <c r="D35" s="54"/>
      <c r="E35" s="55">
        <v>521487</v>
      </c>
      <c r="F35" s="55">
        <v>1553317</v>
      </c>
      <c r="G35" s="54"/>
      <c r="H35" s="56">
        <v>1</v>
      </c>
    </row>
    <row r="37" spans="1:8" x14ac:dyDescent="0.25">
      <c r="A37" s="57" t="s">
        <v>33</v>
      </c>
    </row>
  </sheetData>
  <mergeCells count="1">
    <mergeCell ref="E5:E7"/>
  </mergeCells>
  <hyperlinks>
    <hyperlink ref="J1" location="'Table of Contents'!A1" display="Return to Table of Contents" xr:uid="{581AE0A7-BF22-4B54-B154-9C372A643D8F}"/>
  </hyperlinks>
  <pageMargins left="0.75" right="0.75" top="1" bottom="1" header="0.5" footer="0.5"/>
  <legacyDrawing r:id="rId1"/>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J44"/>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3"/>
      <c r="C1" s="3"/>
      <c r="D1" s="3"/>
      <c r="E1" s="3"/>
      <c r="F1" s="3"/>
      <c r="G1" s="3"/>
      <c r="H1" s="3"/>
      <c r="J1" s="68" t="s">
        <v>194</v>
      </c>
    </row>
    <row r="2" spans="1:10" x14ac:dyDescent="0.25">
      <c r="A2" s="3" t="s">
        <v>1</v>
      </c>
      <c r="B2" s="3"/>
      <c r="C2" s="3"/>
      <c r="D2" s="3"/>
      <c r="E2" s="3"/>
      <c r="F2" s="3"/>
      <c r="G2" s="3"/>
      <c r="H2" s="3"/>
    </row>
    <row r="3" spans="1:10" x14ac:dyDescent="0.25">
      <c r="A3" s="3" t="s">
        <v>113</v>
      </c>
      <c r="B3" s="3"/>
      <c r="C3" s="3"/>
      <c r="D3" s="3"/>
      <c r="E3" s="3"/>
      <c r="F3" s="3"/>
      <c r="G3" s="3"/>
      <c r="H3" s="3"/>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47824</v>
      </c>
      <c r="F8" s="49">
        <v>148750</v>
      </c>
      <c r="G8" s="50">
        <v>0.128</v>
      </c>
      <c r="H8" s="51">
        <v>6.0199999999999997E-2</v>
      </c>
    </row>
    <row r="9" spans="1:10" x14ac:dyDescent="0.25">
      <c r="A9" s="47"/>
      <c r="B9" s="48"/>
      <c r="C9" s="48"/>
      <c r="D9" s="48" t="s">
        <v>37</v>
      </c>
      <c r="E9" s="48">
        <v>27</v>
      </c>
      <c r="F9" s="48">
        <v>93</v>
      </c>
      <c r="G9" s="50">
        <v>1E-4</v>
      </c>
      <c r="H9" s="51">
        <v>0</v>
      </c>
    </row>
    <row r="10" spans="1:10" x14ac:dyDescent="0.25">
      <c r="A10" s="47"/>
      <c r="B10" s="48"/>
      <c r="C10" s="48"/>
      <c r="D10" s="48" t="s">
        <v>30</v>
      </c>
      <c r="E10" s="48">
        <v>35</v>
      </c>
      <c r="F10" s="48">
        <v>105</v>
      </c>
      <c r="G10" s="50">
        <v>1E-4</v>
      </c>
      <c r="H10" s="51">
        <v>0</v>
      </c>
    </row>
    <row r="11" spans="1:10" x14ac:dyDescent="0.25">
      <c r="A11" s="47"/>
      <c r="B11" s="48"/>
      <c r="C11" s="48"/>
      <c r="D11" s="48" t="s">
        <v>23</v>
      </c>
      <c r="E11" s="49">
        <v>6254</v>
      </c>
      <c r="F11" s="49">
        <v>20450</v>
      </c>
      <c r="G11" s="50">
        <v>1.77E-2</v>
      </c>
      <c r="H11" s="51">
        <v>8.3000000000000001E-3</v>
      </c>
    </row>
    <row r="12" spans="1:10" x14ac:dyDescent="0.25">
      <c r="A12" s="47"/>
      <c r="B12" s="48"/>
      <c r="C12" s="48"/>
      <c r="D12" s="48" t="s">
        <v>29</v>
      </c>
      <c r="E12" s="48">
        <v>28</v>
      </c>
      <c r="F12" s="48">
        <v>100</v>
      </c>
      <c r="G12" s="50">
        <v>1E-4</v>
      </c>
      <c r="H12" s="51">
        <v>0</v>
      </c>
    </row>
    <row r="13" spans="1:10" x14ac:dyDescent="0.25">
      <c r="A13" s="47"/>
      <c r="B13" s="48"/>
      <c r="C13" s="48"/>
      <c r="D13" s="48" t="s">
        <v>24</v>
      </c>
      <c r="E13" s="49">
        <v>4964</v>
      </c>
      <c r="F13" s="49">
        <v>13274</v>
      </c>
      <c r="G13" s="50">
        <v>1.15E-2</v>
      </c>
      <c r="H13" s="51">
        <v>5.4000000000000003E-3</v>
      </c>
    </row>
    <row r="14" spans="1:10" x14ac:dyDescent="0.25">
      <c r="A14" s="47"/>
      <c r="B14" s="48"/>
      <c r="C14" s="48"/>
      <c r="D14" s="48" t="s">
        <v>28</v>
      </c>
      <c r="E14" s="49">
        <v>3611</v>
      </c>
      <c r="F14" s="49">
        <v>10935</v>
      </c>
      <c r="G14" s="50">
        <v>9.4000000000000004E-3</v>
      </c>
      <c r="H14" s="51">
        <v>4.4000000000000003E-3</v>
      </c>
    </row>
    <row r="15" spans="1:10" x14ac:dyDescent="0.25">
      <c r="A15" s="47"/>
      <c r="B15" s="48"/>
      <c r="C15" s="48"/>
      <c r="D15" s="48" t="s">
        <v>45</v>
      </c>
      <c r="E15" s="48">
        <v>292</v>
      </c>
      <c r="F15" s="48">
        <v>764</v>
      </c>
      <c r="G15" s="50">
        <v>6.9999999999999999E-4</v>
      </c>
      <c r="H15" s="51">
        <v>2.9999999999999997E-4</v>
      </c>
    </row>
    <row r="16" spans="1:10" x14ac:dyDescent="0.25">
      <c r="A16" s="47"/>
      <c r="B16" s="48"/>
      <c r="C16" s="48"/>
      <c r="D16" s="48" t="s">
        <v>36</v>
      </c>
      <c r="E16" s="48">
        <v>256</v>
      </c>
      <c r="F16" s="48">
        <v>681</v>
      </c>
      <c r="G16" s="50">
        <v>5.9999999999999995E-4</v>
      </c>
      <c r="H16" s="51">
        <v>2.9999999999999997E-4</v>
      </c>
    </row>
    <row r="17" spans="1:8" x14ac:dyDescent="0.25">
      <c r="A17" s="47"/>
      <c r="B17" s="48"/>
      <c r="C17" s="48"/>
      <c r="D17" s="48" t="s">
        <v>51</v>
      </c>
      <c r="E17" s="49">
        <v>4965</v>
      </c>
      <c r="F17" s="49">
        <v>14858</v>
      </c>
      <c r="G17" s="50">
        <v>1.2800000000000001E-2</v>
      </c>
      <c r="H17" s="51">
        <v>6.0000000000000001E-3</v>
      </c>
    </row>
    <row r="18" spans="1:8" x14ac:dyDescent="0.25">
      <c r="A18" s="47"/>
      <c r="B18" s="48"/>
      <c r="C18" s="48" t="s">
        <v>49</v>
      </c>
      <c r="D18" s="48" t="s">
        <v>17</v>
      </c>
      <c r="E18" s="49">
        <v>105635</v>
      </c>
      <c r="F18" s="49">
        <v>320180</v>
      </c>
      <c r="G18" s="50">
        <v>0.27600000000000002</v>
      </c>
      <c r="H18" s="51">
        <v>0.13</v>
      </c>
    </row>
    <row r="19" spans="1:8" x14ac:dyDescent="0.25">
      <c r="A19" s="47"/>
      <c r="B19" s="48"/>
      <c r="C19" s="48"/>
      <c r="D19" s="48" t="s">
        <v>27</v>
      </c>
      <c r="E19" s="49">
        <v>6522</v>
      </c>
      <c r="F19" s="49">
        <v>19930</v>
      </c>
      <c r="G19" s="50">
        <v>1.72E-2</v>
      </c>
      <c r="H19" s="51">
        <v>8.0999999999999996E-3</v>
      </c>
    </row>
    <row r="20" spans="1:8" x14ac:dyDescent="0.25">
      <c r="A20" s="47"/>
      <c r="B20" s="48"/>
      <c r="C20" s="48"/>
      <c r="D20" s="48" t="s">
        <v>29</v>
      </c>
      <c r="E20" s="48">
        <v>487</v>
      </c>
      <c r="F20" s="49">
        <v>1592</v>
      </c>
      <c r="G20" s="50">
        <v>1.4E-3</v>
      </c>
      <c r="H20" s="51">
        <v>5.9999999999999995E-4</v>
      </c>
    </row>
    <row r="21" spans="1:8" x14ac:dyDescent="0.25">
      <c r="A21" s="47"/>
      <c r="B21" s="48"/>
      <c r="C21" s="48"/>
      <c r="D21" s="48" t="s">
        <v>28</v>
      </c>
      <c r="E21" s="48">
        <v>17</v>
      </c>
      <c r="F21" s="48">
        <v>51</v>
      </c>
      <c r="G21" s="50">
        <v>0</v>
      </c>
      <c r="H21" s="51">
        <v>0</v>
      </c>
    </row>
    <row r="22" spans="1:8" x14ac:dyDescent="0.25">
      <c r="A22" s="47"/>
      <c r="B22" s="48"/>
      <c r="C22" s="48"/>
      <c r="D22" s="48" t="s">
        <v>18</v>
      </c>
      <c r="E22" s="49">
        <v>179248</v>
      </c>
      <c r="F22" s="49">
        <v>548153</v>
      </c>
      <c r="G22" s="50">
        <v>0.47299999999999998</v>
      </c>
      <c r="H22" s="51">
        <v>0.222</v>
      </c>
    </row>
    <row r="23" spans="1:8" x14ac:dyDescent="0.25">
      <c r="A23" s="47"/>
      <c r="B23" s="48"/>
      <c r="C23" s="48"/>
      <c r="D23" s="48" t="s">
        <v>45</v>
      </c>
      <c r="E23" s="48">
        <v>26</v>
      </c>
      <c r="F23" s="48">
        <v>78</v>
      </c>
      <c r="G23" s="50">
        <v>1E-4</v>
      </c>
      <c r="H23" s="51">
        <v>0</v>
      </c>
    </row>
    <row r="24" spans="1:8" x14ac:dyDescent="0.25">
      <c r="A24" s="47"/>
      <c r="B24" s="48"/>
      <c r="C24" s="48"/>
      <c r="D24" s="48" t="s">
        <v>51</v>
      </c>
      <c r="E24" s="48">
        <v>65</v>
      </c>
      <c r="F24" s="48">
        <v>195</v>
      </c>
      <c r="G24" s="50">
        <v>2.0000000000000001E-4</v>
      </c>
      <c r="H24" s="51">
        <v>1E-4</v>
      </c>
    </row>
    <row r="25" spans="1:8" x14ac:dyDescent="0.25">
      <c r="A25" s="47"/>
      <c r="B25" s="48"/>
      <c r="C25" s="48" t="s">
        <v>48</v>
      </c>
      <c r="D25" s="48" t="s">
        <v>17</v>
      </c>
      <c r="E25" s="49">
        <v>9781</v>
      </c>
      <c r="F25" s="49">
        <v>28387</v>
      </c>
      <c r="G25" s="50">
        <v>2.4500000000000001E-2</v>
      </c>
      <c r="H25" s="51">
        <v>1.15E-2</v>
      </c>
    </row>
    <row r="26" spans="1:8" x14ac:dyDescent="0.25">
      <c r="A26" s="47"/>
      <c r="B26" s="48"/>
      <c r="C26" s="48"/>
      <c r="D26" s="48" t="s">
        <v>27</v>
      </c>
      <c r="E26" s="49">
        <v>2375</v>
      </c>
      <c r="F26" s="49">
        <v>7169</v>
      </c>
      <c r="G26" s="50">
        <v>6.1999999999999998E-3</v>
      </c>
      <c r="H26" s="51">
        <v>2.8999999999999998E-3</v>
      </c>
    </row>
    <row r="27" spans="1:8" x14ac:dyDescent="0.25">
      <c r="A27" s="47"/>
      <c r="B27" s="48"/>
      <c r="C27" s="48"/>
      <c r="D27" s="48" t="s">
        <v>18</v>
      </c>
      <c r="E27" s="49">
        <v>3708</v>
      </c>
      <c r="F27" s="49">
        <v>11889</v>
      </c>
      <c r="G27" s="50">
        <v>1.03E-2</v>
      </c>
      <c r="H27" s="51">
        <v>4.7999999999999996E-3</v>
      </c>
    </row>
    <row r="28" spans="1:8" x14ac:dyDescent="0.25">
      <c r="A28" s="47"/>
      <c r="B28" s="48"/>
      <c r="C28" s="48" t="s">
        <v>31</v>
      </c>
      <c r="D28" s="48" t="s">
        <v>17</v>
      </c>
      <c r="E28" s="48">
        <v>223</v>
      </c>
      <c r="F28" s="48">
        <v>622</v>
      </c>
      <c r="G28" s="50">
        <v>5.0000000000000001E-4</v>
      </c>
      <c r="H28" s="51">
        <v>2.9999999999999997E-4</v>
      </c>
    </row>
    <row r="29" spans="1:8" x14ac:dyDescent="0.25">
      <c r="A29" s="47"/>
      <c r="B29" s="48"/>
      <c r="C29" s="48"/>
      <c r="D29" s="48" t="s">
        <v>27</v>
      </c>
      <c r="E29" s="48">
        <v>82</v>
      </c>
      <c r="F29" s="48">
        <v>262</v>
      </c>
      <c r="G29" s="50">
        <v>2.0000000000000001E-4</v>
      </c>
      <c r="H29" s="51">
        <v>1E-4</v>
      </c>
    </row>
    <row r="30" spans="1:8" x14ac:dyDescent="0.25">
      <c r="A30" s="47"/>
      <c r="B30" s="48"/>
      <c r="C30" s="48"/>
      <c r="D30" s="48" t="s">
        <v>28</v>
      </c>
      <c r="E30" s="48">
        <v>81</v>
      </c>
      <c r="F30" s="48">
        <v>302</v>
      </c>
      <c r="G30" s="50">
        <v>2.9999999999999997E-4</v>
      </c>
      <c r="H30" s="51">
        <v>1E-4</v>
      </c>
    </row>
    <row r="31" spans="1:8" x14ac:dyDescent="0.25">
      <c r="A31" s="47"/>
      <c r="B31" s="48"/>
      <c r="C31" s="48"/>
      <c r="D31" s="48" t="s">
        <v>18</v>
      </c>
      <c r="E31" s="48">
        <v>84</v>
      </c>
      <c r="F31" s="48">
        <v>306</v>
      </c>
      <c r="G31" s="50">
        <v>2.9999999999999997E-4</v>
      </c>
      <c r="H31" s="51">
        <v>1E-4</v>
      </c>
    </row>
    <row r="32" spans="1:8" x14ac:dyDescent="0.25">
      <c r="A32" s="47"/>
      <c r="B32" s="48"/>
      <c r="C32" s="48"/>
      <c r="D32" s="48" t="s">
        <v>36</v>
      </c>
      <c r="E32" s="48">
        <v>14</v>
      </c>
      <c r="F32" s="48">
        <v>35</v>
      </c>
      <c r="G32" s="50">
        <v>0</v>
      </c>
      <c r="H32" s="51">
        <v>0</v>
      </c>
    </row>
    <row r="33" spans="1:8" x14ac:dyDescent="0.25">
      <c r="A33" s="47"/>
      <c r="B33" s="48"/>
      <c r="C33" s="48" t="s">
        <v>25</v>
      </c>
      <c r="D33" s="48" t="s">
        <v>17</v>
      </c>
      <c r="E33" s="48">
        <v>690</v>
      </c>
      <c r="F33" s="49">
        <v>2012</v>
      </c>
      <c r="G33" s="50">
        <v>1.6999999999999999E-3</v>
      </c>
      <c r="H33" s="51">
        <v>8.0000000000000004E-4</v>
      </c>
    </row>
    <row r="34" spans="1:8" x14ac:dyDescent="0.25">
      <c r="A34" s="47"/>
      <c r="B34" s="48"/>
      <c r="C34" s="48"/>
      <c r="D34" s="48" t="s">
        <v>27</v>
      </c>
      <c r="E34" s="48">
        <v>908</v>
      </c>
      <c r="F34" s="49">
        <v>2797</v>
      </c>
      <c r="G34" s="50">
        <v>2.3999999999999998E-3</v>
      </c>
      <c r="H34" s="51">
        <v>1.1000000000000001E-3</v>
      </c>
    </row>
    <row r="35" spans="1:8" x14ac:dyDescent="0.25">
      <c r="A35" s="47"/>
      <c r="B35" s="48"/>
      <c r="C35" s="48"/>
      <c r="D35" s="48" t="s">
        <v>28</v>
      </c>
      <c r="E35" s="48">
        <v>322</v>
      </c>
      <c r="F35" s="49">
        <v>1009</v>
      </c>
      <c r="G35" s="50">
        <v>8.9999999999999998E-4</v>
      </c>
      <c r="H35" s="51">
        <v>4.0000000000000002E-4</v>
      </c>
    </row>
    <row r="36" spans="1:8" x14ac:dyDescent="0.25">
      <c r="A36" s="47"/>
      <c r="B36" s="48"/>
      <c r="C36" s="48"/>
      <c r="D36" s="48" t="s">
        <v>51</v>
      </c>
      <c r="E36" s="48">
        <v>13</v>
      </c>
      <c r="F36" s="48">
        <v>39</v>
      </c>
      <c r="G36" s="50">
        <v>0</v>
      </c>
      <c r="H36" s="51">
        <v>0</v>
      </c>
    </row>
    <row r="37" spans="1:8" x14ac:dyDescent="0.25">
      <c r="A37" s="47"/>
      <c r="B37" s="48"/>
      <c r="C37" s="48" t="s">
        <v>26</v>
      </c>
      <c r="D37" s="48" t="s">
        <v>17</v>
      </c>
      <c r="E37" s="48">
        <v>948</v>
      </c>
      <c r="F37" s="49">
        <v>2844</v>
      </c>
      <c r="G37" s="50">
        <v>2.5000000000000001E-3</v>
      </c>
      <c r="H37" s="51">
        <v>1.1999999999999999E-3</v>
      </c>
    </row>
    <row r="38" spans="1:8" x14ac:dyDescent="0.25">
      <c r="A38" s="47"/>
      <c r="B38" s="48"/>
      <c r="C38" s="48"/>
      <c r="D38" s="48" t="s">
        <v>27</v>
      </c>
      <c r="E38" s="48">
        <v>17</v>
      </c>
      <c r="F38" s="48">
        <v>85</v>
      </c>
      <c r="G38" s="50">
        <v>1E-4</v>
      </c>
      <c r="H38" s="51">
        <v>0</v>
      </c>
    </row>
    <row r="39" spans="1:8" x14ac:dyDescent="0.25">
      <c r="A39" s="47"/>
      <c r="B39" s="48"/>
      <c r="C39" s="48"/>
      <c r="D39" s="48" t="s">
        <v>18</v>
      </c>
      <c r="E39" s="48">
        <v>59</v>
      </c>
      <c r="F39" s="48">
        <v>177</v>
      </c>
      <c r="G39" s="50">
        <v>2.0000000000000001E-4</v>
      </c>
      <c r="H39" s="51">
        <v>1E-4</v>
      </c>
    </row>
    <row r="40" spans="1:8" x14ac:dyDescent="0.25">
      <c r="A40" s="47"/>
      <c r="B40" s="48" t="s">
        <v>19</v>
      </c>
      <c r="C40" s="48"/>
      <c r="D40" s="48"/>
      <c r="E40" s="49">
        <v>379561</v>
      </c>
      <c r="F40" s="49">
        <v>1158124</v>
      </c>
      <c r="G40" s="52">
        <v>1</v>
      </c>
      <c r="H40" s="51">
        <v>0.46899999999999997</v>
      </c>
    </row>
    <row r="41" spans="1:8" x14ac:dyDescent="0.25">
      <c r="A41" s="47"/>
      <c r="B41" s="48" t="s">
        <v>20</v>
      </c>
      <c r="C41" s="48" t="s">
        <v>21</v>
      </c>
      <c r="D41" s="48" t="s">
        <v>17</v>
      </c>
      <c r="E41" s="49">
        <v>436432</v>
      </c>
      <c r="F41" s="49">
        <v>1312654</v>
      </c>
      <c r="G41" s="48"/>
      <c r="H41" s="51">
        <v>0.53100000000000003</v>
      </c>
    </row>
    <row r="42" spans="1:8" ht="13.8" thickBot="1" x14ac:dyDescent="0.3">
      <c r="A42" s="53"/>
      <c r="B42" s="54" t="s">
        <v>22</v>
      </c>
      <c r="C42" s="54"/>
      <c r="D42" s="54"/>
      <c r="E42" s="55">
        <v>815993</v>
      </c>
      <c r="F42" s="55">
        <v>2470778</v>
      </c>
      <c r="G42" s="54"/>
      <c r="H42" s="56">
        <v>1</v>
      </c>
    </row>
    <row r="44" spans="1:8" x14ac:dyDescent="0.25">
      <c r="A44" s="57" t="s">
        <v>33</v>
      </c>
    </row>
  </sheetData>
  <mergeCells count="1">
    <mergeCell ref="E5:E7"/>
  </mergeCells>
  <hyperlinks>
    <hyperlink ref="J1" location="'Table of Contents'!A1" display="Return to Table of Contents" xr:uid="{2A141597-D1F0-4368-A3E7-D461BEBBD73C}"/>
  </hyperlinks>
  <pageMargins left="0.75" right="0.75" top="1" bottom="1" header="0.5" footer="0.5"/>
  <pageSetup orientation="portrait" r:id="rId1"/>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J46"/>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114</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163090</v>
      </c>
      <c r="F8" s="49">
        <v>500109</v>
      </c>
      <c r="G8" s="50">
        <v>0.27900000000000003</v>
      </c>
      <c r="H8" s="51">
        <v>8.8400000000000006E-2</v>
      </c>
    </row>
    <row r="9" spans="1:10" x14ac:dyDescent="0.25">
      <c r="A9" s="47"/>
      <c r="B9" s="48"/>
      <c r="C9" s="48"/>
      <c r="D9" s="48" t="s">
        <v>23</v>
      </c>
      <c r="E9" s="49">
        <v>4475</v>
      </c>
      <c r="F9" s="49">
        <v>14063</v>
      </c>
      <c r="G9" s="50">
        <v>7.9000000000000008E-3</v>
      </c>
      <c r="H9" s="51">
        <v>2.5000000000000001E-3</v>
      </c>
    </row>
    <row r="10" spans="1:10" x14ac:dyDescent="0.25">
      <c r="A10" s="47"/>
      <c r="B10" s="48"/>
      <c r="C10" s="48"/>
      <c r="D10" s="48" t="s">
        <v>29</v>
      </c>
      <c r="E10" s="48">
        <v>19</v>
      </c>
      <c r="F10" s="48">
        <v>64</v>
      </c>
      <c r="G10" s="50">
        <v>0</v>
      </c>
      <c r="H10" s="51">
        <v>0</v>
      </c>
    </row>
    <row r="11" spans="1:10" x14ac:dyDescent="0.25">
      <c r="A11" s="47"/>
      <c r="B11" s="48"/>
      <c r="C11" s="48"/>
      <c r="D11" s="48" t="s">
        <v>24</v>
      </c>
      <c r="E11" s="49">
        <v>2064</v>
      </c>
      <c r="F11" s="49">
        <v>6229</v>
      </c>
      <c r="G11" s="50">
        <v>3.5000000000000001E-3</v>
      </c>
      <c r="H11" s="51">
        <v>1.1000000000000001E-3</v>
      </c>
    </row>
    <row r="12" spans="1:10" x14ac:dyDescent="0.25">
      <c r="A12" s="47"/>
      <c r="B12" s="48"/>
      <c r="C12" s="48"/>
      <c r="D12" s="48" t="s">
        <v>28</v>
      </c>
      <c r="E12" s="49">
        <v>14745</v>
      </c>
      <c r="F12" s="49">
        <v>45477</v>
      </c>
      <c r="G12" s="50">
        <v>2.5399999999999999E-2</v>
      </c>
      <c r="H12" s="51">
        <v>8.0000000000000002E-3</v>
      </c>
    </row>
    <row r="13" spans="1:10" x14ac:dyDescent="0.25">
      <c r="A13" s="47"/>
      <c r="B13" s="48"/>
      <c r="C13" s="48"/>
      <c r="D13" s="48" t="s">
        <v>45</v>
      </c>
      <c r="E13" s="49">
        <v>1408</v>
      </c>
      <c r="F13" s="49">
        <v>4351</v>
      </c>
      <c r="G13" s="50">
        <v>2.3999999999999998E-3</v>
      </c>
      <c r="H13" s="51">
        <v>8.0000000000000004E-4</v>
      </c>
    </row>
    <row r="14" spans="1:10" x14ac:dyDescent="0.25">
      <c r="A14" s="47"/>
      <c r="B14" s="48"/>
      <c r="C14" s="48"/>
      <c r="D14" s="48" t="s">
        <v>36</v>
      </c>
      <c r="E14" s="48">
        <v>605</v>
      </c>
      <c r="F14" s="49">
        <v>1850</v>
      </c>
      <c r="G14" s="50">
        <v>1E-3</v>
      </c>
      <c r="H14" s="51">
        <v>2.9999999999999997E-4</v>
      </c>
    </row>
    <row r="15" spans="1:10" x14ac:dyDescent="0.25">
      <c r="A15" s="47"/>
      <c r="B15" s="48"/>
      <c r="C15" s="48"/>
      <c r="D15" s="48" t="s">
        <v>51</v>
      </c>
      <c r="E15" s="49">
        <v>63286</v>
      </c>
      <c r="F15" s="49">
        <v>194777</v>
      </c>
      <c r="G15" s="50">
        <v>0.109</v>
      </c>
      <c r="H15" s="51">
        <v>3.44E-2</v>
      </c>
    </row>
    <row r="16" spans="1:10" x14ac:dyDescent="0.25">
      <c r="A16" s="47"/>
      <c r="B16" s="48"/>
      <c r="C16" s="48" t="s">
        <v>49</v>
      </c>
      <c r="D16" s="48" t="s">
        <v>17</v>
      </c>
      <c r="E16" s="49">
        <v>100185</v>
      </c>
      <c r="F16" s="49">
        <v>304755</v>
      </c>
      <c r="G16" s="50">
        <v>0.17</v>
      </c>
      <c r="H16" s="51">
        <v>5.3900000000000003E-2</v>
      </c>
    </row>
    <row r="17" spans="1:8" x14ac:dyDescent="0.25">
      <c r="A17" s="47"/>
      <c r="B17" s="48"/>
      <c r="C17" s="48"/>
      <c r="D17" s="48" t="s">
        <v>27</v>
      </c>
      <c r="E17" s="49">
        <v>6401</v>
      </c>
      <c r="F17" s="49">
        <v>19255</v>
      </c>
      <c r="G17" s="50">
        <v>1.0800000000000001E-2</v>
      </c>
      <c r="H17" s="51">
        <v>3.3999999999999998E-3</v>
      </c>
    </row>
    <row r="18" spans="1:8" x14ac:dyDescent="0.25">
      <c r="A18" s="47"/>
      <c r="B18" s="48"/>
      <c r="C18" s="48"/>
      <c r="D18" s="48" t="s">
        <v>29</v>
      </c>
      <c r="E18" s="48">
        <v>458</v>
      </c>
      <c r="F18" s="49">
        <v>1474</v>
      </c>
      <c r="G18" s="50">
        <v>8.0000000000000004E-4</v>
      </c>
      <c r="H18" s="51">
        <v>2.9999999999999997E-4</v>
      </c>
    </row>
    <row r="19" spans="1:8" x14ac:dyDescent="0.25">
      <c r="A19" s="47"/>
      <c r="B19" s="48"/>
      <c r="C19" s="48"/>
      <c r="D19" s="48" t="s">
        <v>28</v>
      </c>
      <c r="E19" s="49">
        <v>1210</v>
      </c>
      <c r="F19" s="49">
        <v>3607</v>
      </c>
      <c r="G19" s="50">
        <v>2E-3</v>
      </c>
      <c r="H19" s="51">
        <v>5.9999999999999995E-4</v>
      </c>
    </row>
    <row r="20" spans="1:8" x14ac:dyDescent="0.25">
      <c r="A20" s="47"/>
      <c r="B20" s="48"/>
      <c r="C20" s="48"/>
      <c r="D20" s="48" t="s">
        <v>18</v>
      </c>
      <c r="E20" s="49">
        <v>175447</v>
      </c>
      <c r="F20" s="49">
        <v>528254</v>
      </c>
      <c r="G20" s="50">
        <v>0.29499999999999998</v>
      </c>
      <c r="H20" s="51">
        <v>9.3399999999999997E-2</v>
      </c>
    </row>
    <row r="21" spans="1:8" x14ac:dyDescent="0.25">
      <c r="A21" s="47"/>
      <c r="B21" s="48"/>
      <c r="C21" s="48"/>
      <c r="D21" s="48" t="s">
        <v>45</v>
      </c>
      <c r="E21" s="48">
        <v>77</v>
      </c>
      <c r="F21" s="48">
        <v>149</v>
      </c>
      <c r="G21" s="50">
        <v>1E-4</v>
      </c>
      <c r="H21" s="51">
        <v>0</v>
      </c>
    </row>
    <row r="22" spans="1:8" x14ac:dyDescent="0.25">
      <c r="A22" s="47"/>
      <c r="B22" s="48"/>
      <c r="C22" s="48"/>
      <c r="D22" s="48" t="s">
        <v>51</v>
      </c>
      <c r="E22" s="49">
        <v>3694</v>
      </c>
      <c r="F22" s="49">
        <v>11009</v>
      </c>
      <c r="G22" s="50">
        <v>6.1999999999999998E-3</v>
      </c>
      <c r="H22" s="51">
        <v>1.9E-3</v>
      </c>
    </row>
    <row r="23" spans="1:8" x14ac:dyDescent="0.25">
      <c r="A23" s="47"/>
      <c r="B23" s="48"/>
      <c r="C23" s="48" t="s">
        <v>48</v>
      </c>
      <c r="D23" s="48" t="s">
        <v>17</v>
      </c>
      <c r="E23" s="49">
        <v>21448</v>
      </c>
      <c r="F23" s="49">
        <v>63689</v>
      </c>
      <c r="G23" s="50">
        <v>3.56E-2</v>
      </c>
      <c r="H23" s="51">
        <v>1.1299999999999999E-2</v>
      </c>
    </row>
    <row r="24" spans="1:8" x14ac:dyDescent="0.25">
      <c r="A24" s="47"/>
      <c r="B24" s="48"/>
      <c r="C24" s="48"/>
      <c r="D24" s="48" t="s">
        <v>27</v>
      </c>
      <c r="E24" s="49">
        <v>6674</v>
      </c>
      <c r="F24" s="49">
        <v>19168</v>
      </c>
      <c r="G24" s="50">
        <v>1.0699999999999999E-2</v>
      </c>
      <c r="H24" s="51">
        <v>3.3999999999999998E-3</v>
      </c>
    </row>
    <row r="25" spans="1:8" x14ac:dyDescent="0.25">
      <c r="A25" s="47"/>
      <c r="B25" s="48"/>
      <c r="C25" s="48"/>
      <c r="D25" s="48" t="s">
        <v>28</v>
      </c>
      <c r="E25" s="48">
        <v>348</v>
      </c>
      <c r="F25" s="49">
        <v>1044</v>
      </c>
      <c r="G25" s="50">
        <v>5.9999999999999995E-4</v>
      </c>
      <c r="H25" s="51">
        <v>2.0000000000000001E-4</v>
      </c>
    </row>
    <row r="26" spans="1:8" x14ac:dyDescent="0.25">
      <c r="A26" s="47"/>
      <c r="B26" s="48"/>
      <c r="C26" s="48"/>
      <c r="D26" s="48" t="s">
        <v>18</v>
      </c>
      <c r="E26" s="49">
        <v>5781</v>
      </c>
      <c r="F26" s="49">
        <v>18558</v>
      </c>
      <c r="G26" s="50">
        <v>1.04E-2</v>
      </c>
      <c r="H26" s="51">
        <v>3.3E-3</v>
      </c>
    </row>
    <row r="27" spans="1:8" x14ac:dyDescent="0.25">
      <c r="A27" s="47"/>
      <c r="B27" s="48"/>
      <c r="C27" s="48"/>
      <c r="D27" s="48" t="s">
        <v>51</v>
      </c>
      <c r="E27" s="48">
        <v>732</v>
      </c>
      <c r="F27" s="49">
        <v>2215</v>
      </c>
      <c r="G27" s="50">
        <v>1.1999999999999999E-3</v>
      </c>
      <c r="H27" s="51">
        <v>4.0000000000000002E-4</v>
      </c>
    </row>
    <row r="28" spans="1:8" x14ac:dyDescent="0.25">
      <c r="A28" s="47"/>
      <c r="B28" s="48"/>
      <c r="C28" s="48" t="s">
        <v>31</v>
      </c>
      <c r="D28" s="48" t="s">
        <v>17</v>
      </c>
      <c r="E28" s="49">
        <v>1942</v>
      </c>
      <c r="F28" s="49">
        <v>5674</v>
      </c>
      <c r="G28" s="50">
        <v>3.2000000000000002E-3</v>
      </c>
      <c r="H28" s="51">
        <v>1E-3</v>
      </c>
    </row>
    <row r="29" spans="1:8" x14ac:dyDescent="0.25">
      <c r="A29" s="47"/>
      <c r="B29" s="48"/>
      <c r="C29" s="48"/>
      <c r="D29" s="48" t="s">
        <v>27</v>
      </c>
      <c r="E29" s="48">
        <v>509</v>
      </c>
      <c r="F29" s="49">
        <v>1651</v>
      </c>
      <c r="G29" s="50">
        <v>8.9999999999999998E-4</v>
      </c>
      <c r="H29" s="51">
        <v>2.9999999999999997E-4</v>
      </c>
    </row>
    <row r="30" spans="1:8" x14ac:dyDescent="0.25">
      <c r="A30" s="47"/>
      <c r="B30" s="48"/>
      <c r="C30" s="48"/>
      <c r="D30" s="48" t="s">
        <v>28</v>
      </c>
      <c r="E30" s="48">
        <v>329</v>
      </c>
      <c r="F30" s="48">
        <v>961</v>
      </c>
      <c r="G30" s="50">
        <v>5.0000000000000001E-4</v>
      </c>
      <c r="H30" s="51">
        <v>2.0000000000000001E-4</v>
      </c>
    </row>
    <row r="31" spans="1:8" x14ac:dyDescent="0.25">
      <c r="A31" s="47"/>
      <c r="B31" s="48"/>
      <c r="C31" s="48"/>
      <c r="D31" s="48" t="s">
        <v>18</v>
      </c>
      <c r="E31" s="48">
        <v>188</v>
      </c>
      <c r="F31" s="48">
        <v>643</v>
      </c>
      <c r="G31" s="50">
        <v>4.0000000000000002E-4</v>
      </c>
      <c r="H31" s="51">
        <v>1E-4</v>
      </c>
    </row>
    <row r="32" spans="1:8" x14ac:dyDescent="0.25">
      <c r="A32" s="47"/>
      <c r="B32" s="48"/>
      <c r="C32" s="48" t="s">
        <v>25</v>
      </c>
      <c r="D32" s="48" t="s">
        <v>17</v>
      </c>
      <c r="E32" s="49">
        <v>3699</v>
      </c>
      <c r="F32" s="49">
        <v>10963</v>
      </c>
      <c r="G32" s="50">
        <v>6.1000000000000004E-3</v>
      </c>
      <c r="H32" s="51">
        <v>1.9E-3</v>
      </c>
    </row>
    <row r="33" spans="1:8" x14ac:dyDescent="0.25">
      <c r="A33" s="47"/>
      <c r="B33" s="48"/>
      <c r="C33" s="48"/>
      <c r="D33" s="48" t="s">
        <v>27</v>
      </c>
      <c r="E33" s="49">
        <v>4164</v>
      </c>
      <c r="F33" s="49">
        <v>12384</v>
      </c>
      <c r="G33" s="50">
        <v>6.8999999999999999E-3</v>
      </c>
      <c r="H33" s="51">
        <v>2.2000000000000001E-3</v>
      </c>
    </row>
    <row r="34" spans="1:8" x14ac:dyDescent="0.25">
      <c r="A34" s="47"/>
      <c r="B34" s="48"/>
      <c r="C34" s="48"/>
      <c r="D34" s="48" t="s">
        <v>29</v>
      </c>
      <c r="E34" s="48">
        <v>19</v>
      </c>
      <c r="F34" s="48">
        <v>66</v>
      </c>
      <c r="G34" s="50">
        <v>0</v>
      </c>
      <c r="H34" s="51">
        <v>0</v>
      </c>
    </row>
    <row r="35" spans="1:8" x14ac:dyDescent="0.25">
      <c r="A35" s="47"/>
      <c r="B35" s="48"/>
      <c r="C35" s="48"/>
      <c r="D35" s="48" t="s">
        <v>28</v>
      </c>
      <c r="E35" s="49">
        <v>1637</v>
      </c>
      <c r="F35" s="49">
        <v>4997</v>
      </c>
      <c r="G35" s="50">
        <v>2.8E-3</v>
      </c>
      <c r="H35" s="51">
        <v>8.9999999999999998E-4</v>
      </c>
    </row>
    <row r="36" spans="1:8" x14ac:dyDescent="0.25">
      <c r="A36" s="47"/>
      <c r="B36" s="48"/>
      <c r="C36" s="48"/>
      <c r="D36" s="48" t="s">
        <v>45</v>
      </c>
      <c r="E36" s="48">
        <v>44</v>
      </c>
      <c r="F36" s="48">
        <v>137</v>
      </c>
      <c r="G36" s="50">
        <v>1E-4</v>
      </c>
      <c r="H36" s="51">
        <v>0</v>
      </c>
    </row>
    <row r="37" spans="1:8" x14ac:dyDescent="0.25">
      <c r="A37" s="47"/>
      <c r="B37" s="48"/>
      <c r="C37" s="48"/>
      <c r="D37" s="48" t="s">
        <v>51</v>
      </c>
      <c r="E37" s="49">
        <v>1296</v>
      </c>
      <c r="F37" s="49">
        <v>3922</v>
      </c>
      <c r="G37" s="50">
        <v>2.2000000000000001E-3</v>
      </c>
      <c r="H37" s="51">
        <v>6.9999999999999999E-4</v>
      </c>
    </row>
    <row r="38" spans="1:8" x14ac:dyDescent="0.25">
      <c r="A38" s="47"/>
      <c r="B38" s="48"/>
      <c r="C38" s="48" t="s">
        <v>26</v>
      </c>
      <c r="D38" s="48" t="s">
        <v>17</v>
      </c>
      <c r="E38" s="49">
        <v>1791</v>
      </c>
      <c r="F38" s="49">
        <v>5381</v>
      </c>
      <c r="G38" s="50">
        <v>3.0000000000000001E-3</v>
      </c>
      <c r="H38" s="51">
        <v>1E-3</v>
      </c>
    </row>
    <row r="39" spans="1:8" x14ac:dyDescent="0.25">
      <c r="A39" s="47"/>
      <c r="B39" s="48"/>
      <c r="C39" s="48"/>
      <c r="D39" s="48" t="s">
        <v>23</v>
      </c>
      <c r="E39" s="48">
        <v>28</v>
      </c>
      <c r="F39" s="48">
        <v>84</v>
      </c>
      <c r="G39" s="50">
        <v>0</v>
      </c>
      <c r="H39" s="51">
        <v>0</v>
      </c>
    </row>
    <row r="40" spans="1:8" x14ac:dyDescent="0.25">
      <c r="A40" s="47"/>
      <c r="B40" s="48"/>
      <c r="C40" s="48"/>
      <c r="D40" s="48" t="s">
        <v>18</v>
      </c>
      <c r="E40" s="48">
        <v>900</v>
      </c>
      <c r="F40" s="49">
        <v>2700</v>
      </c>
      <c r="G40" s="50">
        <v>1.5E-3</v>
      </c>
      <c r="H40" s="51">
        <v>5.0000000000000001E-4</v>
      </c>
    </row>
    <row r="41" spans="1:8" x14ac:dyDescent="0.25">
      <c r="A41" s="47"/>
      <c r="B41" s="48"/>
      <c r="C41" s="48"/>
      <c r="D41" s="48" t="s">
        <v>51</v>
      </c>
      <c r="E41" s="48">
        <v>48</v>
      </c>
      <c r="F41" s="48">
        <v>144</v>
      </c>
      <c r="G41" s="50">
        <v>1E-4</v>
      </c>
      <c r="H41" s="51">
        <v>0</v>
      </c>
    </row>
    <row r="42" spans="1:8" x14ac:dyDescent="0.25">
      <c r="A42" s="47"/>
      <c r="B42" s="48" t="s">
        <v>19</v>
      </c>
      <c r="C42" s="48"/>
      <c r="D42" s="48"/>
      <c r="E42" s="49">
        <v>588741</v>
      </c>
      <c r="F42" s="49">
        <v>1789804</v>
      </c>
      <c r="G42" s="52">
        <v>1</v>
      </c>
      <c r="H42" s="51">
        <v>0.316</v>
      </c>
    </row>
    <row r="43" spans="1:8" x14ac:dyDescent="0.25">
      <c r="A43" s="47"/>
      <c r="B43" s="48" t="s">
        <v>20</v>
      </c>
      <c r="C43" s="48" t="s">
        <v>21</v>
      </c>
      <c r="D43" s="48" t="s">
        <v>17</v>
      </c>
      <c r="E43" s="49">
        <v>1281397</v>
      </c>
      <c r="F43" s="49">
        <v>3866136</v>
      </c>
      <c r="G43" s="48"/>
      <c r="H43" s="51">
        <v>0.68400000000000005</v>
      </c>
    </row>
    <row r="44" spans="1:8" ht="13.8" thickBot="1" x14ac:dyDescent="0.3">
      <c r="A44" s="53"/>
      <c r="B44" s="54" t="s">
        <v>22</v>
      </c>
      <c r="C44" s="54"/>
      <c r="D44" s="54"/>
      <c r="E44" s="55">
        <v>1870138</v>
      </c>
      <c r="F44" s="55">
        <v>5655940</v>
      </c>
      <c r="G44" s="54"/>
      <c r="H44" s="56">
        <v>1</v>
      </c>
    </row>
    <row r="46" spans="1:8" x14ac:dyDescent="0.25">
      <c r="A46" s="57" t="s">
        <v>33</v>
      </c>
    </row>
  </sheetData>
  <mergeCells count="1">
    <mergeCell ref="E5:E7"/>
  </mergeCells>
  <hyperlinks>
    <hyperlink ref="J1" location="'Table of Contents'!A1" display="Return to Table of Contents" xr:uid="{54636A52-6014-4962-976B-BB1192F159D7}"/>
  </hyperlinks>
  <pageMargins left="0.75" right="0.75" top="1" bottom="1" header="0.5" footer="0.5"/>
  <pageSetup orientation="portrait" r:id="rId1"/>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4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0.8867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115</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149334</v>
      </c>
      <c r="F8" s="49">
        <v>458822</v>
      </c>
      <c r="G8" s="50">
        <v>0.222</v>
      </c>
      <c r="H8" s="51">
        <v>7.8700000000000006E-2</v>
      </c>
    </row>
    <row r="9" spans="1:10" x14ac:dyDescent="0.25">
      <c r="A9" s="47"/>
      <c r="B9" s="48"/>
      <c r="C9" s="48"/>
      <c r="D9" s="48" t="s">
        <v>23</v>
      </c>
      <c r="E9" s="49">
        <v>5881</v>
      </c>
      <c r="F9" s="49">
        <v>19457</v>
      </c>
      <c r="G9" s="50">
        <v>9.4000000000000004E-3</v>
      </c>
      <c r="H9" s="51">
        <v>3.3E-3</v>
      </c>
    </row>
    <row r="10" spans="1:10" x14ac:dyDescent="0.25">
      <c r="A10" s="47"/>
      <c r="B10" s="48"/>
      <c r="C10" s="48"/>
      <c r="D10" s="48" t="s">
        <v>29</v>
      </c>
      <c r="E10" s="48">
        <v>16</v>
      </c>
      <c r="F10" s="48">
        <v>53</v>
      </c>
      <c r="G10" s="50">
        <v>0</v>
      </c>
      <c r="H10" s="51">
        <v>0</v>
      </c>
    </row>
    <row r="11" spans="1:10" x14ac:dyDescent="0.25">
      <c r="A11" s="47"/>
      <c r="B11" s="48"/>
      <c r="C11" s="48"/>
      <c r="D11" s="48" t="s">
        <v>24</v>
      </c>
      <c r="E11" s="49">
        <v>2926</v>
      </c>
      <c r="F11" s="49">
        <v>8071</v>
      </c>
      <c r="G11" s="50">
        <v>3.8999999999999998E-3</v>
      </c>
      <c r="H11" s="51">
        <v>1.4E-3</v>
      </c>
    </row>
    <row r="12" spans="1:10" x14ac:dyDescent="0.25">
      <c r="A12" s="47"/>
      <c r="B12" s="48"/>
      <c r="C12" s="48"/>
      <c r="D12" s="48" t="s">
        <v>28</v>
      </c>
      <c r="E12" s="49">
        <v>16644</v>
      </c>
      <c r="F12" s="49">
        <v>51965</v>
      </c>
      <c r="G12" s="50">
        <v>2.52E-2</v>
      </c>
      <c r="H12" s="51">
        <v>8.8999999999999999E-3</v>
      </c>
    </row>
    <row r="13" spans="1:10" x14ac:dyDescent="0.25">
      <c r="A13" s="47"/>
      <c r="B13" s="48"/>
      <c r="C13" s="48"/>
      <c r="D13" s="48" t="s">
        <v>116</v>
      </c>
      <c r="E13" s="49">
        <v>1266</v>
      </c>
      <c r="F13" s="49">
        <v>4004</v>
      </c>
      <c r="G13" s="50">
        <v>1.9E-3</v>
      </c>
      <c r="H13" s="51">
        <v>6.9999999999999999E-4</v>
      </c>
    </row>
    <row r="14" spans="1:10" x14ac:dyDescent="0.25">
      <c r="A14" s="47"/>
      <c r="B14" s="48"/>
      <c r="C14" s="48"/>
      <c r="D14" s="48" t="s">
        <v>36</v>
      </c>
      <c r="E14" s="48">
        <v>93</v>
      </c>
      <c r="F14" s="48">
        <v>296</v>
      </c>
      <c r="G14" s="50">
        <v>1E-4</v>
      </c>
      <c r="H14" s="51">
        <v>1E-4</v>
      </c>
    </row>
    <row r="15" spans="1:10" x14ac:dyDescent="0.25">
      <c r="A15" s="47"/>
      <c r="B15" s="48"/>
      <c r="C15" s="48"/>
      <c r="D15" s="48" t="s">
        <v>51</v>
      </c>
      <c r="E15" s="49">
        <v>64403</v>
      </c>
      <c r="F15" s="49">
        <v>198717</v>
      </c>
      <c r="G15" s="50">
        <v>9.6199999999999994E-2</v>
      </c>
      <c r="H15" s="51">
        <v>3.4099999999999998E-2</v>
      </c>
    </row>
    <row r="16" spans="1:10" x14ac:dyDescent="0.25">
      <c r="A16" s="47"/>
      <c r="B16" s="48"/>
      <c r="C16" s="48" t="s">
        <v>49</v>
      </c>
      <c r="D16" s="48" t="s">
        <v>17</v>
      </c>
      <c r="E16" s="49">
        <v>124735</v>
      </c>
      <c r="F16" s="49">
        <v>378486</v>
      </c>
      <c r="G16" s="50">
        <v>0.183</v>
      </c>
      <c r="H16" s="51">
        <v>6.5000000000000002E-2</v>
      </c>
    </row>
    <row r="17" spans="1:8" x14ac:dyDescent="0.25">
      <c r="A17" s="47"/>
      <c r="B17" s="48"/>
      <c r="C17" s="48"/>
      <c r="D17" s="48" t="s">
        <v>27</v>
      </c>
      <c r="E17" s="49">
        <v>11425</v>
      </c>
      <c r="F17" s="49">
        <v>34138</v>
      </c>
      <c r="G17" s="50">
        <v>1.6500000000000001E-2</v>
      </c>
      <c r="H17" s="51">
        <v>5.8999999999999999E-3</v>
      </c>
    </row>
    <row r="18" spans="1:8" x14ac:dyDescent="0.25">
      <c r="A18" s="47"/>
      <c r="B18" s="48"/>
      <c r="C18" s="48"/>
      <c r="D18" s="48" t="s">
        <v>29</v>
      </c>
      <c r="E18" s="48">
        <v>452</v>
      </c>
      <c r="F18" s="49">
        <v>1439</v>
      </c>
      <c r="G18" s="50">
        <v>6.9999999999999999E-4</v>
      </c>
      <c r="H18" s="51">
        <v>2.0000000000000001E-4</v>
      </c>
    </row>
    <row r="19" spans="1:8" x14ac:dyDescent="0.25">
      <c r="A19" s="47"/>
      <c r="B19" s="48"/>
      <c r="C19" s="48"/>
      <c r="D19" s="48" t="s">
        <v>28</v>
      </c>
      <c r="E19" s="49">
        <v>1031</v>
      </c>
      <c r="F19" s="49">
        <v>3110</v>
      </c>
      <c r="G19" s="50">
        <v>1.5E-3</v>
      </c>
      <c r="H19" s="51">
        <v>5.0000000000000001E-4</v>
      </c>
    </row>
    <row r="20" spans="1:8" x14ac:dyDescent="0.25">
      <c r="A20" s="47"/>
      <c r="B20" s="48"/>
      <c r="C20" s="48"/>
      <c r="D20" s="48" t="s">
        <v>18</v>
      </c>
      <c r="E20" s="49">
        <v>237305</v>
      </c>
      <c r="F20" s="49">
        <v>719701</v>
      </c>
      <c r="G20" s="50">
        <v>0.34899999999999998</v>
      </c>
      <c r="H20" s="51">
        <v>0.124</v>
      </c>
    </row>
    <row r="21" spans="1:8" x14ac:dyDescent="0.25">
      <c r="A21" s="47"/>
      <c r="B21" s="48"/>
      <c r="C21" s="48"/>
      <c r="D21" s="48" t="s">
        <v>116</v>
      </c>
      <c r="E21" s="48">
        <v>72</v>
      </c>
      <c r="F21" s="48">
        <v>168</v>
      </c>
      <c r="G21" s="50">
        <v>1E-4</v>
      </c>
      <c r="H21" s="51">
        <v>0</v>
      </c>
    </row>
    <row r="22" spans="1:8" x14ac:dyDescent="0.25">
      <c r="A22" s="47"/>
      <c r="B22" s="48"/>
      <c r="C22" s="48"/>
      <c r="D22" s="48" t="s">
        <v>51</v>
      </c>
      <c r="E22" s="49">
        <v>3930</v>
      </c>
      <c r="F22" s="49">
        <v>12138</v>
      </c>
      <c r="G22" s="50">
        <v>5.8999999999999999E-3</v>
      </c>
      <c r="H22" s="51">
        <v>2.0999999999999999E-3</v>
      </c>
    </row>
    <row r="23" spans="1:8" x14ac:dyDescent="0.25">
      <c r="A23" s="47"/>
      <c r="B23" s="48"/>
      <c r="C23" s="48" t="s">
        <v>48</v>
      </c>
      <c r="D23" s="48" t="s">
        <v>17</v>
      </c>
      <c r="E23" s="49">
        <v>29373</v>
      </c>
      <c r="F23" s="49">
        <v>88415</v>
      </c>
      <c r="G23" s="50">
        <v>4.2799999999999998E-2</v>
      </c>
      <c r="H23" s="51">
        <v>1.52E-2</v>
      </c>
    </row>
    <row r="24" spans="1:8" x14ac:dyDescent="0.25">
      <c r="A24" s="47"/>
      <c r="B24" s="48"/>
      <c r="C24" s="48"/>
      <c r="D24" s="48" t="s">
        <v>27</v>
      </c>
      <c r="E24" s="49">
        <v>6484</v>
      </c>
      <c r="F24" s="49">
        <v>19480</v>
      </c>
      <c r="G24" s="50">
        <v>9.4000000000000004E-3</v>
      </c>
      <c r="H24" s="51">
        <v>3.3E-3</v>
      </c>
    </row>
    <row r="25" spans="1:8" x14ac:dyDescent="0.25">
      <c r="A25" s="47"/>
      <c r="B25" s="48"/>
      <c r="C25" s="48"/>
      <c r="D25" s="48" t="s">
        <v>28</v>
      </c>
      <c r="E25" s="48">
        <v>281</v>
      </c>
      <c r="F25" s="48">
        <v>855</v>
      </c>
      <c r="G25" s="50">
        <v>4.0000000000000002E-4</v>
      </c>
      <c r="H25" s="51">
        <v>1E-4</v>
      </c>
    </row>
    <row r="26" spans="1:8" x14ac:dyDescent="0.25">
      <c r="A26" s="47"/>
      <c r="B26" s="48"/>
      <c r="C26" s="48"/>
      <c r="D26" s="48" t="s">
        <v>18</v>
      </c>
      <c r="E26" s="49">
        <v>7606</v>
      </c>
      <c r="F26" s="49">
        <v>23501</v>
      </c>
      <c r="G26" s="50">
        <v>1.14E-2</v>
      </c>
      <c r="H26" s="51">
        <v>4.0000000000000001E-3</v>
      </c>
    </row>
    <row r="27" spans="1:8" x14ac:dyDescent="0.25">
      <c r="A27" s="47"/>
      <c r="B27" s="48"/>
      <c r="C27" s="48"/>
      <c r="D27" s="48" t="s">
        <v>51</v>
      </c>
      <c r="E27" s="48">
        <v>266</v>
      </c>
      <c r="F27" s="48">
        <v>816</v>
      </c>
      <c r="G27" s="50">
        <v>4.0000000000000002E-4</v>
      </c>
      <c r="H27" s="51">
        <v>1E-4</v>
      </c>
    </row>
    <row r="28" spans="1:8" x14ac:dyDescent="0.25">
      <c r="A28" s="47"/>
      <c r="B28" s="48"/>
      <c r="C28" s="48" t="s">
        <v>31</v>
      </c>
      <c r="D28" s="48" t="s">
        <v>17</v>
      </c>
      <c r="E28" s="49">
        <v>1877</v>
      </c>
      <c r="F28" s="49">
        <v>5632</v>
      </c>
      <c r="G28" s="50">
        <v>2.7000000000000001E-3</v>
      </c>
      <c r="H28" s="51">
        <v>1E-3</v>
      </c>
    </row>
    <row r="29" spans="1:8" x14ac:dyDescent="0.25">
      <c r="A29" s="47"/>
      <c r="B29" s="48"/>
      <c r="C29" s="48"/>
      <c r="D29" s="48" t="s">
        <v>27</v>
      </c>
      <c r="E29" s="48">
        <v>416</v>
      </c>
      <c r="F29" s="49">
        <v>1449</v>
      </c>
      <c r="G29" s="50">
        <v>6.9999999999999999E-4</v>
      </c>
      <c r="H29" s="51">
        <v>2.0000000000000001E-4</v>
      </c>
    </row>
    <row r="30" spans="1:8" x14ac:dyDescent="0.25">
      <c r="A30" s="47"/>
      <c r="B30" s="48"/>
      <c r="C30" s="48"/>
      <c r="D30" s="48" t="s">
        <v>28</v>
      </c>
      <c r="E30" s="48">
        <v>152</v>
      </c>
      <c r="F30" s="48">
        <v>456</v>
      </c>
      <c r="G30" s="50">
        <v>2.0000000000000001E-4</v>
      </c>
      <c r="H30" s="51">
        <v>1E-4</v>
      </c>
    </row>
    <row r="31" spans="1:8" x14ac:dyDescent="0.25">
      <c r="A31" s="47"/>
      <c r="B31" s="48"/>
      <c r="C31" s="48"/>
      <c r="D31" s="48" t="s">
        <v>18</v>
      </c>
      <c r="E31" s="48">
        <v>247</v>
      </c>
      <c r="F31" s="48">
        <v>794</v>
      </c>
      <c r="G31" s="50">
        <v>4.0000000000000002E-4</v>
      </c>
      <c r="H31" s="51">
        <v>1E-4</v>
      </c>
    </row>
    <row r="32" spans="1:8" x14ac:dyDescent="0.25">
      <c r="A32" s="47"/>
      <c r="B32" s="48"/>
      <c r="C32" s="48" t="s">
        <v>25</v>
      </c>
      <c r="D32" s="48" t="s">
        <v>17</v>
      </c>
      <c r="E32" s="49">
        <v>3558</v>
      </c>
      <c r="F32" s="49">
        <v>10657</v>
      </c>
      <c r="G32" s="50">
        <v>5.1999999999999998E-3</v>
      </c>
      <c r="H32" s="51">
        <v>1.8E-3</v>
      </c>
    </row>
    <row r="33" spans="1:8" x14ac:dyDescent="0.25">
      <c r="A33" s="47"/>
      <c r="B33" s="48"/>
      <c r="C33" s="48"/>
      <c r="D33" s="48" t="s">
        <v>27</v>
      </c>
      <c r="E33" s="49">
        <v>3749</v>
      </c>
      <c r="F33" s="49">
        <v>11313</v>
      </c>
      <c r="G33" s="50">
        <v>5.4999999999999997E-3</v>
      </c>
      <c r="H33" s="51">
        <v>1.9E-3</v>
      </c>
    </row>
    <row r="34" spans="1:8" x14ac:dyDescent="0.25">
      <c r="A34" s="47"/>
      <c r="B34" s="48"/>
      <c r="C34" s="48"/>
      <c r="D34" s="48" t="s">
        <v>29</v>
      </c>
      <c r="E34" s="48">
        <v>16</v>
      </c>
      <c r="F34" s="48">
        <v>48</v>
      </c>
      <c r="G34" s="50">
        <v>0</v>
      </c>
      <c r="H34" s="51">
        <v>0</v>
      </c>
    </row>
    <row r="35" spans="1:8" x14ac:dyDescent="0.25">
      <c r="A35" s="47"/>
      <c r="B35" s="48"/>
      <c r="C35" s="48"/>
      <c r="D35" s="48" t="s">
        <v>28</v>
      </c>
      <c r="E35" s="49">
        <v>1350</v>
      </c>
      <c r="F35" s="49">
        <v>4117</v>
      </c>
      <c r="G35" s="50">
        <v>2E-3</v>
      </c>
      <c r="H35" s="51">
        <v>6.9999999999999999E-4</v>
      </c>
    </row>
    <row r="36" spans="1:8" x14ac:dyDescent="0.25">
      <c r="A36" s="47"/>
      <c r="B36" s="48"/>
      <c r="C36" s="48"/>
      <c r="D36" s="48" t="s">
        <v>116</v>
      </c>
      <c r="E36" s="48">
        <v>17</v>
      </c>
      <c r="F36" s="48">
        <v>58</v>
      </c>
      <c r="G36" s="50">
        <v>0</v>
      </c>
      <c r="H36" s="51">
        <v>0</v>
      </c>
    </row>
    <row r="37" spans="1:8" x14ac:dyDescent="0.25">
      <c r="A37" s="47"/>
      <c r="B37" s="48"/>
      <c r="C37" s="48"/>
      <c r="D37" s="48" t="s">
        <v>51</v>
      </c>
      <c r="E37" s="48">
        <v>969</v>
      </c>
      <c r="F37" s="49">
        <v>2959</v>
      </c>
      <c r="G37" s="50">
        <v>1.4E-3</v>
      </c>
      <c r="H37" s="51">
        <v>5.0000000000000001E-4</v>
      </c>
    </row>
    <row r="38" spans="1:8" x14ac:dyDescent="0.25">
      <c r="A38" s="47"/>
      <c r="B38" s="48"/>
      <c r="C38" s="48" t="s">
        <v>26</v>
      </c>
      <c r="D38" s="48" t="s">
        <v>17</v>
      </c>
      <c r="E38" s="48">
        <v>457</v>
      </c>
      <c r="F38" s="49">
        <v>1378</v>
      </c>
      <c r="G38" s="50">
        <v>6.9999999999999999E-4</v>
      </c>
      <c r="H38" s="51">
        <v>2.0000000000000001E-4</v>
      </c>
    </row>
    <row r="39" spans="1:8" x14ac:dyDescent="0.25">
      <c r="A39" s="47"/>
      <c r="B39" s="48"/>
      <c r="C39" s="48"/>
      <c r="D39" s="48" t="s">
        <v>27</v>
      </c>
      <c r="E39" s="48">
        <v>1</v>
      </c>
      <c r="F39" s="48">
        <v>3</v>
      </c>
      <c r="G39" s="50">
        <v>0</v>
      </c>
      <c r="H39" s="51">
        <v>0</v>
      </c>
    </row>
    <row r="40" spans="1:8" x14ac:dyDescent="0.25">
      <c r="A40" s="47"/>
      <c r="B40" s="48"/>
      <c r="C40" s="48"/>
      <c r="D40" s="48" t="s">
        <v>23</v>
      </c>
      <c r="E40" s="48">
        <v>1</v>
      </c>
      <c r="F40" s="48">
        <v>3</v>
      </c>
      <c r="G40" s="50">
        <v>0</v>
      </c>
      <c r="H40" s="51">
        <v>0</v>
      </c>
    </row>
    <row r="41" spans="1:8" x14ac:dyDescent="0.25">
      <c r="A41" s="47"/>
      <c r="B41" s="48"/>
      <c r="C41" s="48"/>
      <c r="D41" s="48" t="s">
        <v>18</v>
      </c>
      <c r="E41" s="48">
        <v>712</v>
      </c>
      <c r="F41" s="49">
        <v>2136</v>
      </c>
      <c r="G41" s="50">
        <v>1E-3</v>
      </c>
      <c r="H41" s="51">
        <v>4.0000000000000002E-4</v>
      </c>
    </row>
    <row r="42" spans="1:8" x14ac:dyDescent="0.25">
      <c r="A42" s="47"/>
      <c r="B42" s="48"/>
      <c r="C42" s="48"/>
      <c r="D42" s="48" t="s">
        <v>51</v>
      </c>
      <c r="E42" s="48">
        <v>27</v>
      </c>
      <c r="F42" s="48">
        <v>81</v>
      </c>
      <c r="G42" s="50">
        <v>0</v>
      </c>
      <c r="H42" s="51">
        <v>0</v>
      </c>
    </row>
    <row r="43" spans="1:8" x14ac:dyDescent="0.25">
      <c r="A43" s="47"/>
      <c r="B43" s="48" t="s">
        <v>19</v>
      </c>
      <c r="C43" s="48"/>
      <c r="D43" s="48"/>
      <c r="E43" s="49">
        <v>677072</v>
      </c>
      <c r="F43" s="49">
        <v>2064716</v>
      </c>
      <c r="G43" s="52">
        <v>1</v>
      </c>
      <c r="H43" s="51">
        <v>0.35399999999999998</v>
      </c>
    </row>
    <row r="44" spans="1:8" x14ac:dyDescent="0.25">
      <c r="A44" s="47"/>
      <c r="B44" s="48" t="s">
        <v>20</v>
      </c>
      <c r="C44" s="48" t="s">
        <v>21</v>
      </c>
      <c r="D44" s="48" t="s">
        <v>17</v>
      </c>
      <c r="E44" s="49">
        <v>1244533</v>
      </c>
      <c r="F44" s="49">
        <v>3762343</v>
      </c>
      <c r="G44" s="48"/>
      <c r="H44" s="51">
        <v>0.64600000000000002</v>
      </c>
    </row>
    <row r="45" spans="1:8" ht="13.8" thickBot="1" x14ac:dyDescent="0.3">
      <c r="A45" s="53"/>
      <c r="B45" s="54" t="s">
        <v>22</v>
      </c>
      <c r="C45" s="54"/>
      <c r="D45" s="54"/>
      <c r="E45" s="55">
        <v>1921605</v>
      </c>
      <c r="F45" s="55">
        <v>5827058</v>
      </c>
      <c r="G45" s="54"/>
      <c r="H45" s="56">
        <v>1</v>
      </c>
    </row>
    <row r="47" spans="1:8" x14ac:dyDescent="0.25">
      <c r="A47" s="57" t="s">
        <v>33</v>
      </c>
    </row>
  </sheetData>
  <mergeCells count="1">
    <mergeCell ref="E5:E7"/>
  </mergeCells>
  <hyperlinks>
    <hyperlink ref="J1" location="'Table of Contents'!A1" display="Return to Table of Contents" xr:uid="{65EB5EBC-A9F4-4EF8-A4D3-C02373ED6CA1}"/>
  </hyperlinks>
  <pageMargins left="0.75" right="0.75" top="1" bottom="1" header="0.5" footer="0.5"/>
  <legacy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J44"/>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5.2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121</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122</v>
      </c>
      <c r="D8" s="48" t="s">
        <v>17</v>
      </c>
      <c r="E8" s="48">
        <v>52</v>
      </c>
      <c r="F8" s="48">
        <v>157</v>
      </c>
      <c r="G8" s="50">
        <v>1E-4</v>
      </c>
      <c r="H8" s="51">
        <v>1E-4</v>
      </c>
    </row>
    <row r="9" spans="1:10" x14ac:dyDescent="0.25">
      <c r="A9" s="47"/>
      <c r="B9" s="48"/>
      <c r="C9" s="48" t="s">
        <v>21</v>
      </c>
      <c r="D9" s="48" t="s">
        <v>27</v>
      </c>
      <c r="E9" s="49">
        <v>45601</v>
      </c>
      <c r="F9" s="49">
        <v>142050</v>
      </c>
      <c r="G9" s="50">
        <v>0.12</v>
      </c>
      <c r="H9" s="51">
        <v>5.8400000000000001E-2</v>
      </c>
    </row>
    <row r="10" spans="1:10" x14ac:dyDescent="0.25">
      <c r="A10" s="47"/>
      <c r="B10" s="48"/>
      <c r="C10" s="48"/>
      <c r="D10" s="48" t="s">
        <v>30</v>
      </c>
      <c r="E10" s="48">
        <v>9</v>
      </c>
      <c r="F10" s="48">
        <v>27</v>
      </c>
      <c r="G10" s="50">
        <v>0</v>
      </c>
      <c r="H10" s="51">
        <v>0</v>
      </c>
    </row>
    <row r="11" spans="1:10" x14ac:dyDescent="0.25">
      <c r="A11" s="47"/>
      <c r="B11" s="48"/>
      <c r="C11" s="48"/>
      <c r="D11" s="48" t="s">
        <v>23</v>
      </c>
      <c r="E11" s="49">
        <v>8086</v>
      </c>
      <c r="F11" s="49">
        <v>26177</v>
      </c>
      <c r="G11" s="50">
        <v>2.2100000000000002E-2</v>
      </c>
      <c r="H11" s="51">
        <v>1.0800000000000001E-2</v>
      </c>
    </row>
    <row r="12" spans="1:10" x14ac:dyDescent="0.25">
      <c r="A12" s="47"/>
      <c r="B12" s="48"/>
      <c r="C12" s="48"/>
      <c r="D12" s="48" t="s">
        <v>29</v>
      </c>
      <c r="E12" s="48">
        <v>2</v>
      </c>
      <c r="F12" s="48">
        <v>6</v>
      </c>
      <c r="G12" s="50">
        <v>0</v>
      </c>
      <c r="H12" s="51">
        <v>0</v>
      </c>
    </row>
    <row r="13" spans="1:10" x14ac:dyDescent="0.25">
      <c r="A13" s="47"/>
      <c r="B13" s="48"/>
      <c r="C13" s="48"/>
      <c r="D13" s="48" t="s">
        <v>24</v>
      </c>
      <c r="E13" s="49">
        <v>6262</v>
      </c>
      <c r="F13" s="49">
        <v>17868</v>
      </c>
      <c r="G13" s="50">
        <v>1.5100000000000001E-2</v>
      </c>
      <c r="H13" s="51">
        <v>7.3000000000000001E-3</v>
      </c>
    </row>
    <row r="14" spans="1:10" x14ac:dyDescent="0.25">
      <c r="A14" s="47"/>
      <c r="B14" s="48"/>
      <c r="C14" s="48"/>
      <c r="D14" s="48" t="s">
        <v>28</v>
      </c>
      <c r="E14" s="49">
        <v>3358</v>
      </c>
      <c r="F14" s="49">
        <v>10145</v>
      </c>
      <c r="G14" s="50">
        <v>8.6E-3</v>
      </c>
      <c r="H14" s="51">
        <v>4.1999999999999997E-3</v>
      </c>
    </row>
    <row r="15" spans="1:10" x14ac:dyDescent="0.25">
      <c r="A15" s="47"/>
      <c r="B15" s="48"/>
      <c r="C15" s="48"/>
      <c r="D15" s="48" t="s">
        <v>116</v>
      </c>
      <c r="E15" s="48">
        <v>253</v>
      </c>
      <c r="F15" s="48">
        <v>639</v>
      </c>
      <c r="G15" s="50">
        <v>5.0000000000000001E-4</v>
      </c>
      <c r="H15" s="51">
        <v>2.9999999999999997E-4</v>
      </c>
    </row>
    <row r="16" spans="1:10" x14ac:dyDescent="0.25">
      <c r="A16" s="47"/>
      <c r="B16" s="48"/>
      <c r="C16" s="48"/>
      <c r="D16" s="48" t="s">
        <v>36</v>
      </c>
      <c r="E16" s="48">
        <v>124</v>
      </c>
      <c r="F16" s="48">
        <v>380</v>
      </c>
      <c r="G16" s="50">
        <v>2.9999999999999997E-4</v>
      </c>
      <c r="H16" s="51">
        <v>2.0000000000000001E-4</v>
      </c>
    </row>
    <row r="17" spans="1:8" x14ac:dyDescent="0.25">
      <c r="A17" s="47"/>
      <c r="B17" s="48"/>
      <c r="C17" s="48"/>
      <c r="D17" s="48" t="s">
        <v>51</v>
      </c>
      <c r="E17" s="49">
        <v>7678</v>
      </c>
      <c r="F17" s="49">
        <v>23396</v>
      </c>
      <c r="G17" s="50">
        <v>1.9800000000000002E-2</v>
      </c>
      <c r="H17" s="51">
        <v>9.5999999999999992E-3</v>
      </c>
    </row>
    <row r="18" spans="1:8" x14ac:dyDescent="0.25">
      <c r="A18" s="47"/>
      <c r="B18" s="48"/>
      <c r="C18" s="48" t="s">
        <v>49</v>
      </c>
      <c r="D18" s="48" t="s">
        <v>17</v>
      </c>
      <c r="E18" s="49">
        <v>110415</v>
      </c>
      <c r="F18" s="49">
        <v>334468</v>
      </c>
      <c r="G18" s="50">
        <v>0.28299999999999997</v>
      </c>
      <c r="H18" s="51">
        <v>0.13700000000000001</v>
      </c>
    </row>
    <row r="19" spans="1:8" x14ac:dyDescent="0.25">
      <c r="A19" s="47"/>
      <c r="B19" s="48"/>
      <c r="C19" s="48"/>
      <c r="D19" s="48" t="s">
        <v>27</v>
      </c>
      <c r="E19" s="49">
        <v>6219</v>
      </c>
      <c r="F19" s="49">
        <v>18987</v>
      </c>
      <c r="G19" s="50">
        <v>1.6E-2</v>
      </c>
      <c r="H19" s="51">
        <v>7.7999999999999996E-3</v>
      </c>
    </row>
    <row r="20" spans="1:8" x14ac:dyDescent="0.25">
      <c r="A20" s="47"/>
      <c r="B20" s="48"/>
      <c r="C20" s="48"/>
      <c r="D20" s="48" t="s">
        <v>29</v>
      </c>
      <c r="E20" s="48">
        <v>442</v>
      </c>
      <c r="F20" s="49">
        <v>1428</v>
      </c>
      <c r="G20" s="50">
        <v>1.1999999999999999E-3</v>
      </c>
      <c r="H20" s="51">
        <v>5.9999999999999995E-4</v>
      </c>
    </row>
    <row r="21" spans="1:8" x14ac:dyDescent="0.25">
      <c r="A21" s="47"/>
      <c r="B21" s="48"/>
      <c r="C21" s="48"/>
      <c r="D21" s="48" t="s">
        <v>28</v>
      </c>
      <c r="E21" s="48">
        <v>25</v>
      </c>
      <c r="F21" s="48">
        <v>76</v>
      </c>
      <c r="G21" s="50">
        <v>1E-4</v>
      </c>
      <c r="H21" s="51">
        <v>0</v>
      </c>
    </row>
    <row r="22" spans="1:8" x14ac:dyDescent="0.25">
      <c r="A22" s="47"/>
      <c r="B22" s="48"/>
      <c r="C22" s="48"/>
      <c r="D22" s="48" t="s">
        <v>18</v>
      </c>
      <c r="E22" s="49">
        <v>179686</v>
      </c>
      <c r="F22" s="49">
        <v>548673</v>
      </c>
      <c r="G22" s="50">
        <v>0.46400000000000002</v>
      </c>
      <c r="H22" s="51">
        <v>0.22500000000000001</v>
      </c>
    </row>
    <row r="23" spans="1:8" x14ac:dyDescent="0.25">
      <c r="A23" s="47"/>
      <c r="B23" s="48"/>
      <c r="C23" s="48"/>
      <c r="D23" s="48" t="s">
        <v>51</v>
      </c>
      <c r="E23" s="48">
        <v>73</v>
      </c>
      <c r="F23" s="48">
        <v>219</v>
      </c>
      <c r="G23" s="50">
        <v>2.0000000000000001E-4</v>
      </c>
      <c r="H23" s="51">
        <v>1E-4</v>
      </c>
    </row>
    <row r="24" spans="1:8" x14ac:dyDescent="0.25">
      <c r="A24" s="47"/>
      <c r="B24" s="48"/>
      <c r="C24" s="48" t="s">
        <v>48</v>
      </c>
      <c r="D24" s="48" t="s">
        <v>17</v>
      </c>
      <c r="E24" s="49">
        <v>10991</v>
      </c>
      <c r="F24" s="49">
        <v>32145</v>
      </c>
      <c r="G24" s="50">
        <v>2.7199999999999998E-2</v>
      </c>
      <c r="H24" s="51">
        <v>1.32E-2</v>
      </c>
    </row>
    <row r="25" spans="1:8" x14ac:dyDescent="0.25">
      <c r="A25" s="47"/>
      <c r="B25" s="48"/>
      <c r="C25" s="48"/>
      <c r="D25" s="48" t="s">
        <v>27</v>
      </c>
      <c r="E25" s="49">
        <v>2521</v>
      </c>
      <c r="F25" s="49">
        <v>7993</v>
      </c>
      <c r="G25" s="50">
        <v>6.7999999999999996E-3</v>
      </c>
      <c r="H25" s="51">
        <v>3.3E-3</v>
      </c>
    </row>
    <row r="26" spans="1:8" x14ac:dyDescent="0.25">
      <c r="A26" s="47"/>
      <c r="B26" s="48"/>
      <c r="C26" s="48"/>
      <c r="D26" s="48" t="s">
        <v>18</v>
      </c>
      <c r="E26" s="49">
        <v>3734</v>
      </c>
      <c r="F26" s="49">
        <v>11214</v>
      </c>
      <c r="G26" s="50">
        <v>9.4999999999999998E-3</v>
      </c>
      <c r="H26" s="51">
        <v>4.5999999999999999E-3</v>
      </c>
    </row>
    <row r="27" spans="1:8" x14ac:dyDescent="0.25">
      <c r="A27" s="47"/>
      <c r="B27" s="48"/>
      <c r="C27" s="48"/>
      <c r="D27" s="48" t="s">
        <v>51</v>
      </c>
      <c r="E27" s="48">
        <v>86</v>
      </c>
      <c r="F27" s="48">
        <v>252</v>
      </c>
      <c r="G27" s="50">
        <v>2.0000000000000001E-4</v>
      </c>
      <c r="H27" s="51">
        <v>1E-4</v>
      </c>
    </row>
    <row r="28" spans="1:8" x14ac:dyDescent="0.25">
      <c r="A28" s="47"/>
      <c r="B28" s="48"/>
      <c r="C28" s="48" t="s">
        <v>31</v>
      </c>
      <c r="D28" s="48" t="s">
        <v>17</v>
      </c>
      <c r="E28" s="48">
        <v>214</v>
      </c>
      <c r="F28" s="48">
        <v>691</v>
      </c>
      <c r="G28" s="50">
        <v>5.9999999999999995E-4</v>
      </c>
      <c r="H28" s="51">
        <v>2.9999999999999997E-4</v>
      </c>
    </row>
    <row r="29" spans="1:8" x14ac:dyDescent="0.25">
      <c r="A29" s="47"/>
      <c r="B29" s="48"/>
      <c r="C29" s="48"/>
      <c r="D29" s="48" t="s">
        <v>27</v>
      </c>
      <c r="E29" s="48">
        <v>95</v>
      </c>
      <c r="F29" s="48">
        <v>284</v>
      </c>
      <c r="G29" s="50">
        <v>2.0000000000000001E-4</v>
      </c>
      <c r="H29" s="51">
        <v>1E-4</v>
      </c>
    </row>
    <row r="30" spans="1:8" x14ac:dyDescent="0.25">
      <c r="A30" s="47"/>
      <c r="B30" s="48"/>
      <c r="C30" s="48"/>
      <c r="D30" s="48" t="s">
        <v>24</v>
      </c>
      <c r="E30" s="48">
        <v>91</v>
      </c>
      <c r="F30" s="48">
        <v>292</v>
      </c>
      <c r="G30" s="50">
        <v>2.0000000000000001E-4</v>
      </c>
      <c r="H30" s="51">
        <v>1E-4</v>
      </c>
    </row>
    <row r="31" spans="1:8" x14ac:dyDescent="0.25">
      <c r="A31" s="47"/>
      <c r="B31" s="48"/>
      <c r="C31" s="48"/>
      <c r="D31" s="48" t="s">
        <v>28</v>
      </c>
      <c r="E31" s="48">
        <v>23</v>
      </c>
      <c r="F31" s="48">
        <v>69</v>
      </c>
      <c r="G31" s="50">
        <v>1E-4</v>
      </c>
      <c r="H31" s="51">
        <v>0</v>
      </c>
    </row>
    <row r="32" spans="1:8" x14ac:dyDescent="0.25">
      <c r="A32" s="47"/>
      <c r="B32" s="48"/>
      <c r="C32" s="48"/>
      <c r="D32" s="48" t="s">
        <v>18</v>
      </c>
      <c r="E32" s="48">
        <v>93</v>
      </c>
      <c r="F32" s="48">
        <v>337</v>
      </c>
      <c r="G32" s="50">
        <v>2.9999999999999997E-4</v>
      </c>
      <c r="H32" s="51">
        <v>1E-4</v>
      </c>
    </row>
    <row r="33" spans="1:8" x14ac:dyDescent="0.25">
      <c r="A33" s="47"/>
      <c r="B33" s="48"/>
      <c r="C33" s="48" t="s">
        <v>25</v>
      </c>
      <c r="D33" s="48" t="s">
        <v>17</v>
      </c>
      <c r="E33" s="48">
        <v>640</v>
      </c>
      <c r="F33" s="49">
        <v>1927</v>
      </c>
      <c r="G33" s="50">
        <v>1.6000000000000001E-3</v>
      </c>
      <c r="H33" s="51">
        <v>8.0000000000000004E-4</v>
      </c>
    </row>
    <row r="34" spans="1:8" x14ac:dyDescent="0.25">
      <c r="A34" s="47"/>
      <c r="B34" s="48"/>
      <c r="C34" s="48"/>
      <c r="D34" s="48" t="s">
        <v>27</v>
      </c>
      <c r="E34" s="48">
        <v>697</v>
      </c>
      <c r="F34" s="49">
        <v>2172</v>
      </c>
      <c r="G34" s="50">
        <v>1.8E-3</v>
      </c>
      <c r="H34" s="51">
        <v>8.9999999999999998E-4</v>
      </c>
    </row>
    <row r="35" spans="1:8" x14ac:dyDescent="0.25">
      <c r="A35" s="47"/>
      <c r="B35" s="48"/>
      <c r="C35" s="48"/>
      <c r="D35" s="48" t="s">
        <v>28</v>
      </c>
      <c r="E35" s="48">
        <v>323</v>
      </c>
      <c r="F35" s="48">
        <v>983</v>
      </c>
      <c r="G35" s="50">
        <v>8.0000000000000004E-4</v>
      </c>
      <c r="H35" s="51">
        <v>4.0000000000000002E-4</v>
      </c>
    </row>
    <row r="36" spans="1:8" x14ac:dyDescent="0.25">
      <c r="A36" s="47"/>
      <c r="B36" s="48"/>
      <c r="C36" s="48"/>
      <c r="D36" s="48" t="s">
        <v>116</v>
      </c>
      <c r="E36" s="48">
        <v>15</v>
      </c>
      <c r="F36" s="48">
        <v>45</v>
      </c>
      <c r="G36" s="50">
        <v>0</v>
      </c>
      <c r="H36" s="51">
        <v>0</v>
      </c>
    </row>
    <row r="37" spans="1:8" x14ac:dyDescent="0.25">
      <c r="A37" s="47"/>
      <c r="B37" s="48"/>
      <c r="C37" s="48" t="s">
        <v>26</v>
      </c>
      <c r="D37" s="48" t="s">
        <v>17</v>
      </c>
      <c r="E37" s="48">
        <v>2</v>
      </c>
      <c r="F37" s="48">
        <v>6</v>
      </c>
      <c r="G37" s="50">
        <v>0</v>
      </c>
      <c r="H37" s="51">
        <v>0</v>
      </c>
    </row>
    <row r="38" spans="1:8" x14ac:dyDescent="0.25">
      <c r="A38" s="47"/>
      <c r="B38" s="48"/>
      <c r="C38" s="48"/>
      <c r="D38" s="48" t="s">
        <v>27</v>
      </c>
      <c r="E38" s="48">
        <v>34</v>
      </c>
      <c r="F38" s="48">
        <v>126</v>
      </c>
      <c r="G38" s="50">
        <v>1E-4</v>
      </c>
      <c r="H38" s="51">
        <v>1E-4</v>
      </c>
    </row>
    <row r="39" spans="1:8" x14ac:dyDescent="0.25">
      <c r="A39" s="47"/>
      <c r="B39" s="48"/>
      <c r="C39" s="48"/>
      <c r="D39" s="48" t="s">
        <v>18</v>
      </c>
      <c r="E39" s="48">
        <v>38</v>
      </c>
      <c r="F39" s="48">
        <v>114</v>
      </c>
      <c r="G39" s="50">
        <v>1E-4</v>
      </c>
      <c r="H39" s="51">
        <v>0</v>
      </c>
    </row>
    <row r="40" spans="1:8" x14ac:dyDescent="0.25">
      <c r="A40" s="47"/>
      <c r="B40" s="48" t="s">
        <v>19</v>
      </c>
      <c r="C40" s="48"/>
      <c r="D40" s="48"/>
      <c r="E40" s="49">
        <v>387882</v>
      </c>
      <c r="F40" s="49">
        <v>1183346</v>
      </c>
      <c r="G40" s="52">
        <v>1</v>
      </c>
      <c r="H40" s="51">
        <v>0.48599999999999999</v>
      </c>
    </row>
    <row r="41" spans="1:8" x14ac:dyDescent="0.25">
      <c r="A41" s="47"/>
      <c r="B41" s="48" t="s">
        <v>20</v>
      </c>
      <c r="C41" s="48" t="s">
        <v>21</v>
      </c>
      <c r="D41" s="48" t="s">
        <v>17</v>
      </c>
      <c r="E41" s="49">
        <v>412906</v>
      </c>
      <c r="F41" s="49">
        <v>1250271</v>
      </c>
      <c r="G41" s="48"/>
      <c r="H41" s="51">
        <v>0.51400000000000001</v>
      </c>
    </row>
    <row r="42" spans="1:8" ht="13.8" thickBot="1" x14ac:dyDescent="0.3">
      <c r="A42" s="53"/>
      <c r="B42" s="54" t="s">
        <v>22</v>
      </c>
      <c r="C42" s="54"/>
      <c r="D42" s="54"/>
      <c r="E42" s="55">
        <v>800788</v>
      </c>
      <c r="F42" s="55">
        <v>2433617</v>
      </c>
      <c r="G42" s="54"/>
      <c r="H42" s="56">
        <v>1</v>
      </c>
    </row>
    <row r="44" spans="1:8" x14ac:dyDescent="0.25">
      <c r="A44" s="57" t="s">
        <v>33</v>
      </c>
    </row>
  </sheetData>
  <mergeCells count="1">
    <mergeCell ref="E5:E7"/>
  </mergeCells>
  <hyperlinks>
    <hyperlink ref="J1" location="'Table of Contents'!A1" display="Return to Table of Contents" xr:uid="{B27E1EB2-36D8-40D9-BD4E-5F3FAE8B1EA7}"/>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46"/>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5.2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123</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122</v>
      </c>
      <c r="D8" s="48" t="s">
        <v>17</v>
      </c>
      <c r="E8" s="48">
        <v>17</v>
      </c>
      <c r="F8" s="48">
        <v>51</v>
      </c>
      <c r="G8" s="50">
        <v>0</v>
      </c>
      <c r="H8" s="51">
        <v>0</v>
      </c>
    </row>
    <row r="9" spans="1:10" x14ac:dyDescent="0.25">
      <c r="A9" s="47"/>
      <c r="B9" s="48"/>
      <c r="C9" s="48" t="s">
        <v>21</v>
      </c>
      <c r="D9" s="48" t="s">
        <v>27</v>
      </c>
      <c r="E9" s="49">
        <v>159421</v>
      </c>
      <c r="F9" s="49">
        <v>489176</v>
      </c>
      <c r="G9" s="50">
        <v>0.27200000000000002</v>
      </c>
      <c r="H9" s="51">
        <v>8.8599999999999998E-2</v>
      </c>
    </row>
    <row r="10" spans="1:10" x14ac:dyDescent="0.25">
      <c r="A10" s="47"/>
      <c r="B10" s="48"/>
      <c r="C10" s="48"/>
      <c r="D10" s="48" t="s">
        <v>23</v>
      </c>
      <c r="E10" s="49">
        <v>5209</v>
      </c>
      <c r="F10" s="49">
        <v>16239</v>
      </c>
      <c r="G10" s="50">
        <v>8.9999999999999993E-3</v>
      </c>
      <c r="H10" s="51">
        <v>2.8999999999999998E-3</v>
      </c>
    </row>
    <row r="11" spans="1:10" x14ac:dyDescent="0.25">
      <c r="A11" s="47"/>
      <c r="B11" s="48"/>
      <c r="C11" s="48"/>
      <c r="D11" s="48" t="s">
        <v>29</v>
      </c>
      <c r="E11" s="48">
        <v>14</v>
      </c>
      <c r="F11" s="48">
        <v>55</v>
      </c>
      <c r="G11" s="50">
        <v>0</v>
      </c>
      <c r="H11" s="51">
        <v>0</v>
      </c>
    </row>
    <row r="12" spans="1:10" x14ac:dyDescent="0.25">
      <c r="A12" s="47"/>
      <c r="B12" s="48"/>
      <c r="C12" s="48"/>
      <c r="D12" s="48" t="s">
        <v>24</v>
      </c>
      <c r="E12" s="49">
        <v>2130</v>
      </c>
      <c r="F12" s="49">
        <v>5965</v>
      </c>
      <c r="G12" s="50">
        <v>3.3E-3</v>
      </c>
      <c r="H12" s="51">
        <v>1.1000000000000001E-3</v>
      </c>
    </row>
    <row r="13" spans="1:10" x14ac:dyDescent="0.25">
      <c r="A13" s="47"/>
      <c r="B13" s="48"/>
      <c r="C13" s="48"/>
      <c r="D13" s="48" t="s">
        <v>28</v>
      </c>
      <c r="E13" s="49">
        <v>18105</v>
      </c>
      <c r="F13" s="49">
        <v>55102</v>
      </c>
      <c r="G13" s="50">
        <v>3.0599999999999999E-2</v>
      </c>
      <c r="H13" s="51">
        <v>0.01</v>
      </c>
    </row>
    <row r="14" spans="1:10" x14ac:dyDescent="0.25">
      <c r="A14" s="47"/>
      <c r="B14" s="48"/>
      <c r="C14" s="48"/>
      <c r="D14" s="48" t="s">
        <v>116</v>
      </c>
      <c r="E14" s="49">
        <v>1431</v>
      </c>
      <c r="F14" s="49">
        <v>4420</v>
      </c>
      <c r="G14" s="50">
        <v>2.5000000000000001E-3</v>
      </c>
      <c r="H14" s="51">
        <v>8.0000000000000004E-4</v>
      </c>
    </row>
    <row r="15" spans="1:10" x14ac:dyDescent="0.25">
      <c r="A15" s="47"/>
      <c r="B15" s="48"/>
      <c r="C15" s="48"/>
      <c r="D15" s="48" t="s">
        <v>36</v>
      </c>
      <c r="E15" s="48">
        <v>526</v>
      </c>
      <c r="F15" s="49">
        <v>1629</v>
      </c>
      <c r="G15" s="50">
        <v>8.9999999999999998E-4</v>
      </c>
      <c r="H15" s="51">
        <v>2.9999999999999997E-4</v>
      </c>
    </row>
    <row r="16" spans="1:10" x14ac:dyDescent="0.25">
      <c r="A16" s="47"/>
      <c r="B16" s="48"/>
      <c r="C16" s="48"/>
      <c r="D16" s="48" t="s">
        <v>51</v>
      </c>
      <c r="E16" s="49">
        <v>62658</v>
      </c>
      <c r="F16" s="49">
        <v>190629</v>
      </c>
      <c r="G16" s="50">
        <v>0.106</v>
      </c>
      <c r="H16" s="51">
        <v>3.4500000000000003E-2</v>
      </c>
    </row>
    <row r="17" spans="1:8" x14ac:dyDescent="0.25">
      <c r="A17" s="47"/>
      <c r="B17" s="48"/>
      <c r="C17" s="48" t="s">
        <v>49</v>
      </c>
      <c r="D17" s="48" t="s">
        <v>17</v>
      </c>
      <c r="E17" s="49">
        <v>102022</v>
      </c>
      <c r="F17" s="49">
        <v>306135</v>
      </c>
      <c r="G17" s="50">
        <v>0.17</v>
      </c>
      <c r="H17" s="51">
        <v>5.5500000000000001E-2</v>
      </c>
    </row>
    <row r="18" spans="1:8" x14ac:dyDescent="0.25">
      <c r="A18" s="47"/>
      <c r="B18" s="48"/>
      <c r="C18" s="48"/>
      <c r="D18" s="48" t="s">
        <v>27</v>
      </c>
      <c r="E18" s="49">
        <v>6161</v>
      </c>
      <c r="F18" s="49">
        <v>18427</v>
      </c>
      <c r="G18" s="50">
        <v>1.0200000000000001E-2</v>
      </c>
      <c r="H18" s="51">
        <v>3.3E-3</v>
      </c>
    </row>
    <row r="19" spans="1:8" x14ac:dyDescent="0.25">
      <c r="A19" s="47"/>
      <c r="B19" s="48"/>
      <c r="C19" s="48"/>
      <c r="D19" s="48" t="s">
        <v>29</v>
      </c>
      <c r="E19" s="48">
        <v>391</v>
      </c>
      <c r="F19" s="49">
        <v>1281</v>
      </c>
      <c r="G19" s="50">
        <v>6.9999999999999999E-4</v>
      </c>
      <c r="H19" s="51">
        <v>2.0000000000000001E-4</v>
      </c>
    </row>
    <row r="20" spans="1:8" x14ac:dyDescent="0.25">
      <c r="A20" s="47"/>
      <c r="B20" s="48"/>
      <c r="C20" s="48"/>
      <c r="D20" s="48" t="s">
        <v>28</v>
      </c>
      <c r="E20" s="49">
        <v>1499</v>
      </c>
      <c r="F20" s="49">
        <v>4518</v>
      </c>
      <c r="G20" s="50">
        <v>2.5000000000000001E-3</v>
      </c>
      <c r="H20" s="51">
        <v>8.0000000000000004E-4</v>
      </c>
    </row>
    <row r="21" spans="1:8" x14ac:dyDescent="0.25">
      <c r="A21" s="47"/>
      <c r="B21" s="48"/>
      <c r="C21" s="48"/>
      <c r="D21" s="48" t="s">
        <v>18</v>
      </c>
      <c r="E21" s="49">
        <v>175553</v>
      </c>
      <c r="F21" s="49">
        <v>532558</v>
      </c>
      <c r="G21" s="50">
        <v>0.29599999999999999</v>
      </c>
      <c r="H21" s="51">
        <v>9.6500000000000002E-2</v>
      </c>
    </row>
    <row r="22" spans="1:8" x14ac:dyDescent="0.25">
      <c r="A22" s="47"/>
      <c r="B22" s="48"/>
      <c r="C22" s="48"/>
      <c r="D22" s="48" t="s">
        <v>116</v>
      </c>
      <c r="E22" s="48">
        <v>89</v>
      </c>
      <c r="F22" s="48">
        <v>220</v>
      </c>
      <c r="G22" s="50">
        <v>1E-4</v>
      </c>
      <c r="H22" s="51">
        <v>0</v>
      </c>
    </row>
    <row r="23" spans="1:8" x14ac:dyDescent="0.25">
      <c r="A23" s="47"/>
      <c r="B23" s="48"/>
      <c r="C23" s="48"/>
      <c r="D23" s="48" t="s">
        <v>51</v>
      </c>
      <c r="E23" s="49">
        <v>2808</v>
      </c>
      <c r="F23" s="49">
        <v>8749</v>
      </c>
      <c r="G23" s="50">
        <v>4.8999999999999998E-3</v>
      </c>
      <c r="H23" s="51">
        <v>1.6000000000000001E-3</v>
      </c>
    </row>
    <row r="24" spans="1:8" x14ac:dyDescent="0.25">
      <c r="A24" s="47"/>
      <c r="B24" s="48"/>
      <c r="C24" s="48" t="s">
        <v>48</v>
      </c>
      <c r="D24" s="48" t="s">
        <v>17</v>
      </c>
      <c r="E24" s="49">
        <v>25672</v>
      </c>
      <c r="F24" s="49">
        <v>78108</v>
      </c>
      <c r="G24" s="50">
        <v>4.3400000000000001E-2</v>
      </c>
      <c r="H24" s="51">
        <v>1.41E-2</v>
      </c>
    </row>
    <row r="25" spans="1:8" x14ac:dyDescent="0.25">
      <c r="A25" s="47"/>
      <c r="B25" s="48"/>
      <c r="C25" s="48"/>
      <c r="D25" s="48" t="s">
        <v>27</v>
      </c>
      <c r="E25" s="49">
        <v>6493</v>
      </c>
      <c r="F25" s="49">
        <v>19518</v>
      </c>
      <c r="G25" s="50">
        <v>1.09E-2</v>
      </c>
      <c r="H25" s="51">
        <v>3.5000000000000001E-3</v>
      </c>
    </row>
    <row r="26" spans="1:8" x14ac:dyDescent="0.25">
      <c r="A26" s="47"/>
      <c r="B26" s="48"/>
      <c r="C26" s="48"/>
      <c r="D26" s="48" t="s">
        <v>28</v>
      </c>
      <c r="E26" s="48">
        <v>400</v>
      </c>
      <c r="F26" s="49">
        <v>1224</v>
      </c>
      <c r="G26" s="50">
        <v>6.9999999999999999E-4</v>
      </c>
      <c r="H26" s="51">
        <v>2.0000000000000001E-4</v>
      </c>
    </row>
    <row r="27" spans="1:8" x14ac:dyDescent="0.25">
      <c r="A27" s="47"/>
      <c r="B27" s="48"/>
      <c r="C27" s="48"/>
      <c r="D27" s="48" t="s">
        <v>18</v>
      </c>
      <c r="E27" s="49">
        <v>5714</v>
      </c>
      <c r="F27" s="49">
        <v>17586</v>
      </c>
      <c r="G27" s="50">
        <v>9.7999999999999997E-3</v>
      </c>
      <c r="H27" s="51">
        <v>3.2000000000000002E-3</v>
      </c>
    </row>
    <row r="28" spans="1:8" x14ac:dyDescent="0.25">
      <c r="A28" s="47"/>
      <c r="B28" s="48"/>
      <c r="C28" s="48"/>
      <c r="D28" s="48" t="s">
        <v>51</v>
      </c>
      <c r="E28" s="48">
        <v>825</v>
      </c>
      <c r="F28" s="49">
        <v>2496</v>
      </c>
      <c r="G28" s="50">
        <v>1.4E-3</v>
      </c>
      <c r="H28" s="51">
        <v>5.0000000000000001E-4</v>
      </c>
    </row>
    <row r="29" spans="1:8" x14ac:dyDescent="0.25">
      <c r="A29" s="47"/>
      <c r="B29" s="48"/>
      <c r="C29" s="48" t="s">
        <v>31</v>
      </c>
      <c r="D29" s="48" t="s">
        <v>17</v>
      </c>
      <c r="E29" s="49">
        <v>2367</v>
      </c>
      <c r="F29" s="49">
        <v>7188</v>
      </c>
      <c r="G29" s="50">
        <v>4.0000000000000001E-3</v>
      </c>
      <c r="H29" s="51">
        <v>1.2999999999999999E-3</v>
      </c>
    </row>
    <row r="30" spans="1:8" x14ac:dyDescent="0.25">
      <c r="A30" s="47"/>
      <c r="B30" s="48"/>
      <c r="C30" s="48"/>
      <c r="D30" s="48" t="s">
        <v>27</v>
      </c>
      <c r="E30" s="48">
        <v>674</v>
      </c>
      <c r="F30" s="49">
        <v>2114</v>
      </c>
      <c r="G30" s="50">
        <v>1.1999999999999999E-3</v>
      </c>
      <c r="H30" s="51">
        <v>4.0000000000000002E-4</v>
      </c>
    </row>
    <row r="31" spans="1:8" x14ac:dyDescent="0.25">
      <c r="A31" s="47"/>
      <c r="B31" s="48"/>
      <c r="C31" s="48"/>
      <c r="D31" s="48" t="s">
        <v>24</v>
      </c>
      <c r="E31" s="48">
        <v>59</v>
      </c>
      <c r="F31" s="48">
        <v>191</v>
      </c>
      <c r="G31" s="50">
        <v>1E-4</v>
      </c>
      <c r="H31" s="51">
        <v>0</v>
      </c>
    </row>
    <row r="32" spans="1:8" x14ac:dyDescent="0.25">
      <c r="A32" s="47"/>
      <c r="B32" s="48"/>
      <c r="C32" s="48"/>
      <c r="D32" s="48" t="s">
        <v>28</v>
      </c>
      <c r="E32" s="48">
        <v>95</v>
      </c>
      <c r="F32" s="48">
        <v>266</v>
      </c>
      <c r="G32" s="50">
        <v>1E-4</v>
      </c>
      <c r="H32" s="51">
        <v>0</v>
      </c>
    </row>
    <row r="33" spans="1:8" x14ac:dyDescent="0.25">
      <c r="A33" s="47"/>
      <c r="B33" s="48"/>
      <c r="C33" s="48"/>
      <c r="D33" s="48" t="s">
        <v>18</v>
      </c>
      <c r="E33" s="48">
        <v>258</v>
      </c>
      <c r="F33" s="48">
        <v>843</v>
      </c>
      <c r="G33" s="50">
        <v>5.0000000000000001E-4</v>
      </c>
      <c r="H33" s="51">
        <v>2.0000000000000001E-4</v>
      </c>
    </row>
    <row r="34" spans="1:8" x14ac:dyDescent="0.25">
      <c r="A34" s="47"/>
      <c r="B34" s="48"/>
      <c r="C34" s="48" t="s">
        <v>25</v>
      </c>
      <c r="D34" s="48" t="s">
        <v>17</v>
      </c>
      <c r="E34" s="49">
        <v>3616</v>
      </c>
      <c r="F34" s="49">
        <v>10497</v>
      </c>
      <c r="G34" s="50">
        <v>5.7999999999999996E-3</v>
      </c>
      <c r="H34" s="51">
        <v>1.9E-3</v>
      </c>
    </row>
    <row r="35" spans="1:8" x14ac:dyDescent="0.25">
      <c r="A35" s="47"/>
      <c r="B35" s="48"/>
      <c r="C35" s="48"/>
      <c r="D35" s="48" t="s">
        <v>27</v>
      </c>
      <c r="E35" s="49">
        <v>3422</v>
      </c>
      <c r="F35" s="49">
        <v>9966</v>
      </c>
      <c r="G35" s="50">
        <v>5.4999999999999997E-3</v>
      </c>
      <c r="H35" s="51">
        <v>1.8E-3</v>
      </c>
    </row>
    <row r="36" spans="1:8" x14ac:dyDescent="0.25">
      <c r="A36" s="47"/>
      <c r="B36" s="48"/>
      <c r="C36" s="48"/>
      <c r="D36" s="48" t="s">
        <v>29</v>
      </c>
      <c r="E36" s="48">
        <v>10</v>
      </c>
      <c r="F36" s="48">
        <v>30</v>
      </c>
      <c r="G36" s="50">
        <v>0</v>
      </c>
      <c r="H36" s="51">
        <v>0</v>
      </c>
    </row>
    <row r="37" spans="1:8" x14ac:dyDescent="0.25">
      <c r="A37" s="47"/>
      <c r="B37" s="48"/>
      <c r="C37" s="48"/>
      <c r="D37" s="48" t="s">
        <v>28</v>
      </c>
      <c r="E37" s="49">
        <v>1927</v>
      </c>
      <c r="F37" s="49">
        <v>5838</v>
      </c>
      <c r="G37" s="50">
        <v>3.2000000000000002E-3</v>
      </c>
      <c r="H37" s="51">
        <v>1.1000000000000001E-3</v>
      </c>
    </row>
    <row r="38" spans="1:8" x14ac:dyDescent="0.25">
      <c r="A38" s="47"/>
      <c r="B38" s="48"/>
      <c r="C38" s="48"/>
      <c r="D38" s="48" t="s">
        <v>116</v>
      </c>
      <c r="E38" s="48">
        <v>21</v>
      </c>
      <c r="F38" s="48">
        <v>63</v>
      </c>
      <c r="G38" s="50">
        <v>0</v>
      </c>
      <c r="H38" s="51">
        <v>0</v>
      </c>
    </row>
    <row r="39" spans="1:8" x14ac:dyDescent="0.25">
      <c r="A39" s="47"/>
      <c r="B39" s="48"/>
      <c r="C39" s="48"/>
      <c r="D39" s="48" t="s">
        <v>51</v>
      </c>
      <c r="E39" s="49">
        <v>1051</v>
      </c>
      <c r="F39" s="49">
        <v>3176</v>
      </c>
      <c r="G39" s="50">
        <v>1.8E-3</v>
      </c>
      <c r="H39" s="51">
        <v>5.9999999999999995E-4</v>
      </c>
    </row>
    <row r="40" spans="1:8" x14ac:dyDescent="0.25">
      <c r="A40" s="47"/>
      <c r="B40" s="48"/>
      <c r="C40" s="48" t="s">
        <v>26</v>
      </c>
      <c r="D40" s="48" t="s">
        <v>17</v>
      </c>
      <c r="E40" s="48">
        <v>593</v>
      </c>
      <c r="F40" s="49">
        <v>1808</v>
      </c>
      <c r="G40" s="50">
        <v>1E-3</v>
      </c>
      <c r="H40" s="51">
        <v>2.9999999999999997E-4</v>
      </c>
    </row>
    <row r="41" spans="1:8" x14ac:dyDescent="0.25">
      <c r="A41" s="47"/>
      <c r="B41" s="48"/>
      <c r="C41" s="48"/>
      <c r="D41" s="48" t="s">
        <v>18</v>
      </c>
      <c r="E41" s="48">
        <v>726</v>
      </c>
      <c r="F41" s="49">
        <v>2178</v>
      </c>
      <c r="G41" s="50">
        <v>1.1999999999999999E-3</v>
      </c>
      <c r="H41" s="51">
        <v>4.0000000000000002E-4</v>
      </c>
    </row>
    <row r="42" spans="1:8" x14ac:dyDescent="0.25">
      <c r="A42" s="47"/>
      <c r="B42" s="48" t="s">
        <v>19</v>
      </c>
      <c r="C42" s="48"/>
      <c r="D42" s="48"/>
      <c r="E42" s="49">
        <v>591957</v>
      </c>
      <c r="F42" s="49">
        <v>1798244</v>
      </c>
      <c r="G42" s="52">
        <v>1</v>
      </c>
      <c r="H42" s="51">
        <v>0.32600000000000001</v>
      </c>
    </row>
    <row r="43" spans="1:8" x14ac:dyDescent="0.25">
      <c r="A43" s="47"/>
      <c r="B43" s="48" t="s">
        <v>20</v>
      </c>
      <c r="C43" s="48" t="s">
        <v>21</v>
      </c>
      <c r="D43" s="48" t="s">
        <v>17</v>
      </c>
      <c r="E43" s="49">
        <v>1244514</v>
      </c>
      <c r="F43" s="49">
        <v>3722117</v>
      </c>
      <c r="G43" s="48"/>
      <c r="H43" s="51">
        <v>0.67400000000000004</v>
      </c>
    </row>
    <row r="44" spans="1:8" ht="13.8" thickBot="1" x14ac:dyDescent="0.3">
      <c r="A44" s="53"/>
      <c r="B44" s="54" t="s">
        <v>22</v>
      </c>
      <c r="C44" s="54"/>
      <c r="D44" s="54"/>
      <c r="E44" s="55">
        <v>1836471</v>
      </c>
      <c r="F44" s="55">
        <v>5520360</v>
      </c>
      <c r="G44" s="54"/>
      <c r="H44" s="56">
        <v>1</v>
      </c>
    </row>
    <row r="46" spans="1:8" x14ac:dyDescent="0.25">
      <c r="A46" s="57" t="s">
        <v>33</v>
      </c>
    </row>
  </sheetData>
  <mergeCells count="1">
    <mergeCell ref="E5:E7"/>
  </mergeCells>
  <hyperlinks>
    <hyperlink ref="J1" location="'Table of Contents'!A1" display="Return to Table of Contents" xr:uid="{63852572-728C-4DD7-878D-FDF74AE9E485}"/>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J49"/>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5.2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124</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122</v>
      </c>
      <c r="D8" s="48" t="s">
        <v>17</v>
      </c>
      <c r="E8" s="48">
        <v>90</v>
      </c>
      <c r="F8" s="48">
        <v>274</v>
      </c>
      <c r="G8" s="50">
        <v>1E-4</v>
      </c>
      <c r="H8" s="51">
        <v>0</v>
      </c>
    </row>
    <row r="9" spans="1:10" x14ac:dyDescent="0.25">
      <c r="A9" s="47"/>
      <c r="B9" s="48"/>
      <c r="C9" s="48" t="s">
        <v>21</v>
      </c>
      <c r="D9" s="48" t="s">
        <v>27</v>
      </c>
      <c r="E9" s="49">
        <v>145740</v>
      </c>
      <c r="F9" s="49">
        <v>449858</v>
      </c>
      <c r="G9" s="50">
        <v>0.214</v>
      </c>
      <c r="H9" s="51">
        <v>7.8E-2</v>
      </c>
    </row>
    <row r="10" spans="1:10" x14ac:dyDescent="0.25">
      <c r="A10" s="47"/>
      <c r="B10" s="48"/>
      <c r="C10" s="48"/>
      <c r="D10" s="48" t="s">
        <v>23</v>
      </c>
      <c r="E10" s="49">
        <v>7282</v>
      </c>
      <c r="F10" s="49">
        <v>23419</v>
      </c>
      <c r="G10" s="50">
        <v>1.12E-2</v>
      </c>
      <c r="H10" s="51">
        <v>4.1000000000000003E-3</v>
      </c>
    </row>
    <row r="11" spans="1:10" x14ac:dyDescent="0.25">
      <c r="A11" s="47"/>
      <c r="B11" s="48"/>
      <c r="C11" s="48"/>
      <c r="D11" s="48" t="s">
        <v>24</v>
      </c>
      <c r="E11" s="49">
        <v>4634</v>
      </c>
      <c r="F11" s="49">
        <v>12686</v>
      </c>
      <c r="G11" s="50">
        <v>6.0000000000000001E-3</v>
      </c>
      <c r="H11" s="51">
        <v>2.2000000000000001E-3</v>
      </c>
    </row>
    <row r="12" spans="1:10" x14ac:dyDescent="0.25">
      <c r="A12" s="47"/>
      <c r="B12" s="48"/>
      <c r="C12" s="48"/>
      <c r="D12" s="48" t="s">
        <v>28</v>
      </c>
      <c r="E12" s="49">
        <v>17308</v>
      </c>
      <c r="F12" s="49">
        <v>52830</v>
      </c>
      <c r="G12" s="50">
        <v>2.52E-2</v>
      </c>
      <c r="H12" s="51">
        <v>9.1999999999999998E-3</v>
      </c>
    </row>
    <row r="13" spans="1:10" x14ac:dyDescent="0.25">
      <c r="A13" s="47"/>
      <c r="B13" s="48"/>
      <c r="C13" s="48"/>
      <c r="D13" s="48" t="s">
        <v>116</v>
      </c>
      <c r="E13" s="49">
        <v>1342</v>
      </c>
      <c r="F13" s="49">
        <v>4275</v>
      </c>
      <c r="G13" s="50">
        <v>2E-3</v>
      </c>
      <c r="H13" s="51">
        <v>6.9999999999999999E-4</v>
      </c>
    </row>
    <row r="14" spans="1:10" x14ac:dyDescent="0.25">
      <c r="A14" s="47"/>
      <c r="B14" s="48"/>
      <c r="C14" s="48"/>
      <c r="D14" s="48" t="s">
        <v>36</v>
      </c>
      <c r="E14" s="48">
        <v>486</v>
      </c>
      <c r="F14" s="49">
        <v>1443</v>
      </c>
      <c r="G14" s="50">
        <v>6.9999999999999999E-4</v>
      </c>
      <c r="H14" s="51">
        <v>2.9999999999999997E-4</v>
      </c>
    </row>
    <row r="15" spans="1:10" x14ac:dyDescent="0.25">
      <c r="A15" s="47"/>
      <c r="B15" s="48"/>
      <c r="C15" s="48"/>
      <c r="D15" s="48" t="s">
        <v>51</v>
      </c>
      <c r="E15" s="49">
        <v>67255</v>
      </c>
      <c r="F15" s="49">
        <v>205741</v>
      </c>
      <c r="G15" s="50">
        <v>9.8000000000000004E-2</v>
      </c>
      <c r="H15" s="51">
        <v>3.5700000000000003E-2</v>
      </c>
    </row>
    <row r="16" spans="1:10" x14ac:dyDescent="0.25">
      <c r="A16" s="47"/>
      <c r="B16" s="48"/>
      <c r="C16" s="48" t="s">
        <v>49</v>
      </c>
      <c r="D16" s="48" t="s">
        <v>17</v>
      </c>
      <c r="E16" s="49">
        <v>131825</v>
      </c>
      <c r="F16" s="49">
        <v>394321</v>
      </c>
      <c r="G16" s="50">
        <v>0.188</v>
      </c>
      <c r="H16" s="51">
        <v>6.83E-2</v>
      </c>
    </row>
    <row r="17" spans="1:8" x14ac:dyDescent="0.25">
      <c r="A17" s="47"/>
      <c r="B17" s="48"/>
      <c r="C17" s="48"/>
      <c r="D17" s="48" t="s">
        <v>27</v>
      </c>
      <c r="E17" s="49">
        <v>11999</v>
      </c>
      <c r="F17" s="49">
        <v>36038</v>
      </c>
      <c r="G17" s="50">
        <v>1.72E-2</v>
      </c>
      <c r="H17" s="51">
        <v>6.1999999999999998E-3</v>
      </c>
    </row>
    <row r="18" spans="1:8" x14ac:dyDescent="0.25">
      <c r="A18" s="47"/>
      <c r="B18" s="48"/>
      <c r="C18" s="48"/>
      <c r="D18" s="48" t="s">
        <v>29</v>
      </c>
      <c r="E18" s="48">
        <v>481</v>
      </c>
      <c r="F18" s="49">
        <v>1578</v>
      </c>
      <c r="G18" s="50">
        <v>8.0000000000000004E-4</v>
      </c>
      <c r="H18" s="51">
        <v>2.9999999999999997E-4</v>
      </c>
    </row>
    <row r="19" spans="1:8" x14ac:dyDescent="0.25">
      <c r="A19" s="47"/>
      <c r="B19" s="48"/>
      <c r="C19" s="48"/>
      <c r="D19" s="48" t="s">
        <v>24</v>
      </c>
      <c r="E19" s="48">
        <v>25</v>
      </c>
      <c r="F19" s="48">
        <v>75</v>
      </c>
      <c r="G19" s="50">
        <v>0</v>
      </c>
      <c r="H19" s="51">
        <v>0</v>
      </c>
    </row>
    <row r="20" spans="1:8" x14ac:dyDescent="0.25">
      <c r="A20" s="47"/>
      <c r="B20" s="48"/>
      <c r="C20" s="48"/>
      <c r="D20" s="48" t="s">
        <v>28</v>
      </c>
      <c r="E20" s="49">
        <v>1431</v>
      </c>
      <c r="F20" s="49">
        <v>4291</v>
      </c>
      <c r="G20" s="50">
        <v>2E-3</v>
      </c>
      <c r="H20" s="51">
        <v>6.9999999999999999E-4</v>
      </c>
    </row>
    <row r="21" spans="1:8" x14ac:dyDescent="0.25">
      <c r="A21" s="47"/>
      <c r="B21" s="48"/>
      <c r="C21" s="48"/>
      <c r="D21" s="48" t="s">
        <v>18</v>
      </c>
      <c r="E21" s="49">
        <v>236222</v>
      </c>
      <c r="F21" s="49">
        <v>713421</v>
      </c>
      <c r="G21" s="50">
        <v>0.34</v>
      </c>
      <c r="H21" s="51">
        <v>0.124</v>
      </c>
    </row>
    <row r="22" spans="1:8" x14ac:dyDescent="0.25">
      <c r="A22" s="47"/>
      <c r="B22" s="48"/>
      <c r="C22" s="48"/>
      <c r="D22" s="48" t="s">
        <v>116</v>
      </c>
      <c r="E22" s="48">
        <v>63</v>
      </c>
      <c r="F22" s="48">
        <v>153</v>
      </c>
      <c r="G22" s="50">
        <v>1E-4</v>
      </c>
      <c r="H22" s="51">
        <v>0</v>
      </c>
    </row>
    <row r="23" spans="1:8" x14ac:dyDescent="0.25">
      <c r="A23" s="47"/>
      <c r="B23" s="48"/>
      <c r="C23" s="48"/>
      <c r="D23" s="48" t="s">
        <v>51</v>
      </c>
      <c r="E23" s="49">
        <v>4507</v>
      </c>
      <c r="F23" s="49">
        <v>13530</v>
      </c>
      <c r="G23" s="50">
        <v>6.4000000000000003E-3</v>
      </c>
      <c r="H23" s="51">
        <v>2.3E-3</v>
      </c>
    </row>
    <row r="24" spans="1:8" x14ac:dyDescent="0.25">
      <c r="A24" s="47"/>
      <c r="B24" s="48"/>
      <c r="C24" s="48" t="s">
        <v>48</v>
      </c>
      <c r="D24" s="48" t="s">
        <v>17</v>
      </c>
      <c r="E24" s="49">
        <v>30192</v>
      </c>
      <c r="F24" s="49">
        <v>91368</v>
      </c>
      <c r="G24" s="50">
        <v>4.3499999999999997E-2</v>
      </c>
      <c r="H24" s="51">
        <v>1.5800000000000002E-2</v>
      </c>
    </row>
    <row r="25" spans="1:8" x14ac:dyDescent="0.25">
      <c r="A25" s="47"/>
      <c r="B25" s="48"/>
      <c r="C25" s="48"/>
      <c r="D25" s="48" t="s">
        <v>27</v>
      </c>
      <c r="E25" s="49">
        <v>7509</v>
      </c>
      <c r="F25" s="49">
        <v>22745</v>
      </c>
      <c r="G25" s="50">
        <v>1.0800000000000001E-2</v>
      </c>
      <c r="H25" s="51">
        <v>3.8999999999999998E-3</v>
      </c>
    </row>
    <row r="26" spans="1:8" x14ac:dyDescent="0.25">
      <c r="A26" s="47"/>
      <c r="B26" s="48"/>
      <c r="C26" s="48"/>
      <c r="D26" s="48" t="s">
        <v>28</v>
      </c>
      <c r="E26" s="48">
        <v>329</v>
      </c>
      <c r="F26" s="48">
        <v>997</v>
      </c>
      <c r="G26" s="50">
        <v>5.0000000000000001E-4</v>
      </c>
      <c r="H26" s="51">
        <v>2.0000000000000001E-4</v>
      </c>
    </row>
    <row r="27" spans="1:8" x14ac:dyDescent="0.25">
      <c r="A27" s="47"/>
      <c r="B27" s="48"/>
      <c r="C27" s="48"/>
      <c r="D27" s="48" t="s">
        <v>18</v>
      </c>
      <c r="E27" s="49">
        <v>8771</v>
      </c>
      <c r="F27" s="49">
        <v>26441</v>
      </c>
      <c r="G27" s="50">
        <v>1.26E-2</v>
      </c>
      <c r="H27" s="51">
        <v>4.5999999999999999E-3</v>
      </c>
    </row>
    <row r="28" spans="1:8" x14ac:dyDescent="0.25">
      <c r="A28" s="47"/>
      <c r="B28" s="48"/>
      <c r="C28" s="48"/>
      <c r="D28" s="48" t="s">
        <v>51</v>
      </c>
      <c r="E28" s="48">
        <v>858</v>
      </c>
      <c r="F28" s="49">
        <v>2539</v>
      </c>
      <c r="G28" s="50">
        <v>1.1999999999999999E-3</v>
      </c>
      <c r="H28" s="51">
        <v>4.0000000000000002E-4</v>
      </c>
    </row>
    <row r="29" spans="1:8" x14ac:dyDescent="0.25">
      <c r="A29" s="47"/>
      <c r="B29" s="48"/>
      <c r="C29" s="48" t="s">
        <v>31</v>
      </c>
      <c r="D29" s="48" t="s">
        <v>17</v>
      </c>
      <c r="E29" s="49">
        <v>2523</v>
      </c>
      <c r="F29" s="49">
        <v>7452</v>
      </c>
      <c r="G29" s="50">
        <v>3.5000000000000001E-3</v>
      </c>
      <c r="H29" s="51">
        <v>1.2999999999999999E-3</v>
      </c>
    </row>
    <row r="30" spans="1:8" x14ac:dyDescent="0.25">
      <c r="A30" s="47"/>
      <c r="B30" s="48"/>
      <c r="C30" s="48"/>
      <c r="D30" s="48" t="s">
        <v>27</v>
      </c>
      <c r="E30" s="48">
        <v>539</v>
      </c>
      <c r="F30" s="49">
        <v>1648</v>
      </c>
      <c r="G30" s="50">
        <v>8.0000000000000004E-4</v>
      </c>
      <c r="H30" s="51">
        <v>2.9999999999999997E-4</v>
      </c>
    </row>
    <row r="31" spans="1:8" x14ac:dyDescent="0.25">
      <c r="A31" s="47"/>
      <c r="B31" s="48"/>
      <c r="C31" s="48"/>
      <c r="D31" s="48" t="s">
        <v>24</v>
      </c>
      <c r="E31" s="48">
        <v>19</v>
      </c>
      <c r="F31" s="48">
        <v>76</v>
      </c>
      <c r="G31" s="50">
        <v>0</v>
      </c>
      <c r="H31" s="51">
        <v>0</v>
      </c>
    </row>
    <row r="32" spans="1:8" x14ac:dyDescent="0.25">
      <c r="A32" s="47"/>
      <c r="B32" s="48"/>
      <c r="C32" s="48"/>
      <c r="D32" s="48" t="s">
        <v>28</v>
      </c>
      <c r="E32" s="48">
        <v>22</v>
      </c>
      <c r="F32" s="48">
        <v>66</v>
      </c>
      <c r="G32" s="50">
        <v>0</v>
      </c>
      <c r="H32" s="51">
        <v>0</v>
      </c>
    </row>
    <row r="33" spans="1:8" x14ac:dyDescent="0.25">
      <c r="A33" s="47"/>
      <c r="B33" s="48"/>
      <c r="C33" s="48"/>
      <c r="D33" s="48" t="s">
        <v>18</v>
      </c>
      <c r="E33" s="48">
        <v>177</v>
      </c>
      <c r="F33" s="48">
        <v>534</v>
      </c>
      <c r="G33" s="50">
        <v>2.9999999999999997E-4</v>
      </c>
      <c r="H33" s="51">
        <v>1E-4</v>
      </c>
    </row>
    <row r="34" spans="1:8" x14ac:dyDescent="0.25">
      <c r="A34" s="47"/>
      <c r="B34" s="48"/>
      <c r="C34" s="48"/>
      <c r="D34" s="48" t="s">
        <v>36</v>
      </c>
      <c r="E34" s="48">
        <v>23</v>
      </c>
      <c r="F34" s="48">
        <v>85</v>
      </c>
      <c r="G34" s="50">
        <v>0</v>
      </c>
      <c r="H34" s="51">
        <v>0</v>
      </c>
    </row>
    <row r="35" spans="1:8" x14ac:dyDescent="0.25">
      <c r="A35" s="47"/>
      <c r="B35" s="48"/>
      <c r="C35" s="48"/>
      <c r="D35" s="48" t="s">
        <v>51</v>
      </c>
      <c r="E35" s="48">
        <v>33</v>
      </c>
      <c r="F35" s="48">
        <v>132</v>
      </c>
      <c r="G35" s="50">
        <v>1E-4</v>
      </c>
      <c r="H35" s="51">
        <v>0</v>
      </c>
    </row>
    <row r="36" spans="1:8" x14ac:dyDescent="0.25">
      <c r="A36" s="47"/>
      <c r="B36" s="48"/>
      <c r="C36" s="48" t="s">
        <v>25</v>
      </c>
      <c r="D36" s="48" t="s">
        <v>17</v>
      </c>
      <c r="E36" s="49">
        <v>3542</v>
      </c>
      <c r="F36" s="49">
        <v>10655</v>
      </c>
      <c r="G36" s="50">
        <v>5.1000000000000004E-3</v>
      </c>
      <c r="H36" s="51">
        <v>1.8E-3</v>
      </c>
    </row>
    <row r="37" spans="1:8" x14ac:dyDescent="0.25">
      <c r="A37" s="47"/>
      <c r="B37" s="48"/>
      <c r="C37" s="48"/>
      <c r="D37" s="48" t="s">
        <v>27</v>
      </c>
      <c r="E37" s="49">
        <v>3241</v>
      </c>
      <c r="F37" s="49">
        <v>9703</v>
      </c>
      <c r="G37" s="50">
        <v>4.5999999999999999E-3</v>
      </c>
      <c r="H37" s="51">
        <v>1.6999999999999999E-3</v>
      </c>
    </row>
    <row r="38" spans="1:8" x14ac:dyDescent="0.25">
      <c r="A38" s="47"/>
      <c r="B38" s="48"/>
      <c r="C38" s="48"/>
      <c r="D38" s="48" t="s">
        <v>23</v>
      </c>
      <c r="E38" s="48">
        <v>20</v>
      </c>
      <c r="F38" s="48">
        <v>60</v>
      </c>
      <c r="G38" s="50">
        <v>0</v>
      </c>
      <c r="H38" s="51">
        <v>0</v>
      </c>
    </row>
    <row r="39" spans="1:8" x14ac:dyDescent="0.25">
      <c r="A39" s="47"/>
      <c r="B39" s="48"/>
      <c r="C39" s="48"/>
      <c r="D39" s="48" t="s">
        <v>29</v>
      </c>
      <c r="E39" s="48">
        <v>14</v>
      </c>
      <c r="F39" s="48">
        <v>42</v>
      </c>
      <c r="G39" s="50">
        <v>0</v>
      </c>
      <c r="H39" s="51">
        <v>0</v>
      </c>
    </row>
    <row r="40" spans="1:8" x14ac:dyDescent="0.25">
      <c r="A40" s="47"/>
      <c r="B40" s="48"/>
      <c r="C40" s="48"/>
      <c r="D40" s="48" t="s">
        <v>28</v>
      </c>
      <c r="E40" s="49">
        <v>1334</v>
      </c>
      <c r="F40" s="49">
        <v>4090</v>
      </c>
      <c r="G40" s="50">
        <v>1.9E-3</v>
      </c>
      <c r="H40" s="51">
        <v>6.9999999999999999E-4</v>
      </c>
    </row>
    <row r="41" spans="1:8" x14ac:dyDescent="0.25">
      <c r="A41" s="47"/>
      <c r="B41" s="48"/>
      <c r="C41" s="48"/>
      <c r="D41" s="48" t="s">
        <v>116</v>
      </c>
      <c r="E41" s="48">
        <v>17</v>
      </c>
      <c r="F41" s="48">
        <v>51</v>
      </c>
      <c r="G41" s="50">
        <v>0</v>
      </c>
      <c r="H41" s="51">
        <v>0</v>
      </c>
    </row>
    <row r="42" spans="1:8" x14ac:dyDescent="0.25">
      <c r="A42" s="47"/>
      <c r="B42" s="48"/>
      <c r="C42" s="48"/>
      <c r="D42" s="48" t="s">
        <v>51</v>
      </c>
      <c r="E42" s="49">
        <v>1075</v>
      </c>
      <c r="F42" s="49">
        <v>3236</v>
      </c>
      <c r="G42" s="50">
        <v>1.5E-3</v>
      </c>
      <c r="H42" s="51">
        <v>5.9999999999999995E-4</v>
      </c>
    </row>
    <row r="43" spans="1:8" x14ac:dyDescent="0.25">
      <c r="A43" s="47"/>
      <c r="B43" s="48"/>
      <c r="C43" s="48" t="s">
        <v>26</v>
      </c>
      <c r="D43" s="48" t="s">
        <v>17</v>
      </c>
      <c r="E43" s="48">
        <v>565</v>
      </c>
      <c r="F43" s="49">
        <v>1729</v>
      </c>
      <c r="G43" s="50">
        <v>8.0000000000000004E-4</v>
      </c>
      <c r="H43" s="51">
        <v>2.9999999999999997E-4</v>
      </c>
    </row>
    <row r="44" spans="1:8" x14ac:dyDescent="0.25">
      <c r="A44" s="47"/>
      <c r="B44" s="48"/>
      <c r="C44" s="48"/>
      <c r="D44" s="48" t="s">
        <v>18</v>
      </c>
      <c r="E44" s="48">
        <v>671</v>
      </c>
      <c r="F44" s="49">
        <v>2013</v>
      </c>
      <c r="G44" s="50">
        <v>1E-3</v>
      </c>
      <c r="H44" s="51">
        <v>2.9999999999999997E-4</v>
      </c>
    </row>
    <row r="45" spans="1:8" x14ac:dyDescent="0.25">
      <c r="A45" s="47"/>
      <c r="B45" s="48" t="s">
        <v>19</v>
      </c>
      <c r="C45" s="48"/>
      <c r="D45" s="48"/>
      <c r="E45" s="49">
        <v>692164</v>
      </c>
      <c r="F45" s="49">
        <v>2099595</v>
      </c>
      <c r="G45" s="52">
        <v>1</v>
      </c>
      <c r="H45" s="51">
        <v>0.36399999999999999</v>
      </c>
    </row>
    <row r="46" spans="1:8" x14ac:dyDescent="0.25">
      <c r="A46" s="47"/>
      <c r="B46" s="48" t="s">
        <v>20</v>
      </c>
      <c r="C46" s="48" t="s">
        <v>21</v>
      </c>
      <c r="D46" s="48" t="s">
        <v>17</v>
      </c>
      <c r="E46" s="49">
        <v>1225822</v>
      </c>
      <c r="F46" s="49">
        <v>3671513</v>
      </c>
      <c r="G46" s="48"/>
      <c r="H46" s="51">
        <v>0.63600000000000001</v>
      </c>
    </row>
    <row r="47" spans="1:8" ht="13.8" thickBot="1" x14ac:dyDescent="0.3">
      <c r="A47" s="53"/>
      <c r="B47" s="54" t="s">
        <v>22</v>
      </c>
      <c r="C47" s="54"/>
      <c r="D47" s="54"/>
      <c r="E47" s="55">
        <v>1917986</v>
      </c>
      <c r="F47" s="55">
        <v>5771108</v>
      </c>
      <c r="G47" s="54"/>
      <c r="H47" s="56">
        <v>1</v>
      </c>
    </row>
    <row r="49" spans="1:1" x14ac:dyDescent="0.25">
      <c r="A49" s="57" t="s">
        <v>33</v>
      </c>
    </row>
  </sheetData>
  <mergeCells count="1">
    <mergeCell ref="E5:E7"/>
  </mergeCells>
  <hyperlinks>
    <hyperlink ref="J1" location="'Table of Contents'!A1" display="Return to Table of Contents" xr:uid="{E21D50CD-9C7A-4736-8199-707E1AECA8DA}"/>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J49"/>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5.2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125</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122</v>
      </c>
      <c r="D8" s="48" t="s">
        <v>17</v>
      </c>
      <c r="E8" s="48">
        <v>227</v>
      </c>
      <c r="F8" s="48">
        <v>709</v>
      </c>
      <c r="G8" s="50">
        <v>5.9999999999999995E-4</v>
      </c>
      <c r="H8" s="51">
        <v>2.9999999999999997E-4</v>
      </c>
    </row>
    <row r="9" spans="1:10" x14ac:dyDescent="0.25">
      <c r="A9" s="47"/>
      <c r="B9" s="48"/>
      <c r="C9" s="48" t="s">
        <v>21</v>
      </c>
      <c r="D9" s="48" t="s">
        <v>27</v>
      </c>
      <c r="E9" s="49">
        <v>42547</v>
      </c>
      <c r="F9" s="49">
        <v>132021</v>
      </c>
      <c r="G9" s="50">
        <v>0.109</v>
      </c>
      <c r="H9" s="51">
        <v>5.45E-2</v>
      </c>
    </row>
    <row r="10" spans="1:10" x14ac:dyDescent="0.25">
      <c r="A10" s="47"/>
      <c r="B10" s="48"/>
      <c r="C10" s="48"/>
      <c r="D10" s="48" t="s">
        <v>30</v>
      </c>
      <c r="E10" s="48">
        <v>7</v>
      </c>
      <c r="F10" s="48">
        <v>22</v>
      </c>
      <c r="G10" s="50">
        <v>0</v>
      </c>
      <c r="H10" s="51">
        <v>0</v>
      </c>
    </row>
    <row r="11" spans="1:10" x14ac:dyDescent="0.25">
      <c r="A11" s="47"/>
      <c r="B11" s="48"/>
      <c r="C11" s="48"/>
      <c r="D11" s="48" t="s">
        <v>23</v>
      </c>
      <c r="E11" s="49">
        <v>7525</v>
      </c>
      <c r="F11" s="49">
        <v>23795</v>
      </c>
      <c r="G11" s="50">
        <v>1.9599999999999999E-2</v>
      </c>
      <c r="H11" s="51">
        <v>9.7999999999999997E-3</v>
      </c>
    </row>
    <row r="12" spans="1:10" x14ac:dyDescent="0.25">
      <c r="A12" s="47"/>
      <c r="B12" s="48"/>
      <c r="C12" s="48"/>
      <c r="D12" s="48" t="s">
        <v>29</v>
      </c>
      <c r="E12" s="48">
        <v>4</v>
      </c>
      <c r="F12" s="48">
        <v>13</v>
      </c>
      <c r="G12" s="50">
        <v>0</v>
      </c>
      <c r="H12" s="51">
        <v>0</v>
      </c>
    </row>
    <row r="13" spans="1:10" x14ac:dyDescent="0.25">
      <c r="A13" s="47"/>
      <c r="B13" s="48"/>
      <c r="C13" s="48"/>
      <c r="D13" s="48" t="s">
        <v>24</v>
      </c>
      <c r="E13" s="49">
        <v>4296</v>
      </c>
      <c r="F13" s="49">
        <v>11471</v>
      </c>
      <c r="G13" s="50">
        <v>9.4000000000000004E-3</v>
      </c>
      <c r="H13" s="51">
        <v>4.7000000000000002E-3</v>
      </c>
    </row>
    <row r="14" spans="1:10" x14ac:dyDescent="0.25">
      <c r="A14" s="47"/>
      <c r="B14" s="48"/>
      <c r="C14" s="48"/>
      <c r="D14" s="48" t="s">
        <v>28</v>
      </c>
      <c r="E14" s="49">
        <v>2330</v>
      </c>
      <c r="F14" s="49">
        <v>7076</v>
      </c>
      <c r="G14" s="50">
        <v>5.7999999999999996E-3</v>
      </c>
      <c r="H14" s="51">
        <v>2.8999999999999998E-3</v>
      </c>
    </row>
    <row r="15" spans="1:10" x14ac:dyDescent="0.25">
      <c r="A15" s="47"/>
      <c r="B15" s="48"/>
      <c r="C15" s="48"/>
      <c r="D15" s="48" t="s">
        <v>18</v>
      </c>
      <c r="E15" s="48">
        <v>175</v>
      </c>
      <c r="F15" s="48">
        <v>498</v>
      </c>
      <c r="G15" s="50">
        <v>4.0000000000000002E-4</v>
      </c>
      <c r="H15" s="51">
        <v>2.0000000000000001E-4</v>
      </c>
    </row>
    <row r="16" spans="1:10" x14ac:dyDescent="0.25">
      <c r="A16" s="47"/>
      <c r="B16" s="48"/>
      <c r="C16" s="48"/>
      <c r="D16" s="48" t="s">
        <v>116</v>
      </c>
      <c r="E16" s="48">
        <v>212</v>
      </c>
      <c r="F16" s="48">
        <v>547</v>
      </c>
      <c r="G16" s="50">
        <v>4.0000000000000002E-4</v>
      </c>
      <c r="H16" s="51">
        <v>2.0000000000000001E-4</v>
      </c>
    </row>
    <row r="17" spans="1:8" x14ac:dyDescent="0.25">
      <c r="A17" s="47"/>
      <c r="B17" s="48"/>
      <c r="C17" s="48"/>
      <c r="D17" s="48" t="s">
        <v>36</v>
      </c>
      <c r="E17" s="48">
        <v>109</v>
      </c>
      <c r="F17" s="48">
        <v>351</v>
      </c>
      <c r="G17" s="50">
        <v>2.9999999999999997E-4</v>
      </c>
      <c r="H17" s="51">
        <v>1E-4</v>
      </c>
    </row>
    <row r="18" spans="1:8" x14ac:dyDescent="0.25">
      <c r="A18" s="47"/>
      <c r="B18" s="48"/>
      <c r="C18" s="48"/>
      <c r="D18" s="48" t="s">
        <v>51</v>
      </c>
      <c r="E18" s="49">
        <v>6765</v>
      </c>
      <c r="F18" s="49">
        <v>20378</v>
      </c>
      <c r="G18" s="50">
        <v>1.6799999999999999E-2</v>
      </c>
      <c r="H18" s="51">
        <v>8.3999999999999995E-3</v>
      </c>
    </row>
    <row r="19" spans="1:8" x14ac:dyDescent="0.25">
      <c r="A19" s="47"/>
      <c r="B19" s="48"/>
      <c r="C19" s="48" t="s">
        <v>49</v>
      </c>
      <c r="D19" s="48" t="s">
        <v>17</v>
      </c>
      <c r="E19" s="49">
        <v>118763</v>
      </c>
      <c r="F19" s="49">
        <v>358172</v>
      </c>
      <c r="G19" s="50">
        <v>0.29499999999999998</v>
      </c>
      <c r="H19" s="51">
        <v>0.14799999999999999</v>
      </c>
    </row>
    <row r="20" spans="1:8" x14ac:dyDescent="0.25">
      <c r="A20" s="47"/>
      <c r="B20" s="48"/>
      <c r="C20" s="48"/>
      <c r="D20" s="48" t="s">
        <v>27</v>
      </c>
      <c r="E20" s="49">
        <v>6951</v>
      </c>
      <c r="F20" s="49">
        <v>21253</v>
      </c>
      <c r="G20" s="50">
        <v>1.7500000000000002E-2</v>
      </c>
      <c r="H20" s="51">
        <v>8.8000000000000005E-3</v>
      </c>
    </row>
    <row r="21" spans="1:8" x14ac:dyDescent="0.25">
      <c r="A21" s="47"/>
      <c r="B21" s="48"/>
      <c r="C21" s="48"/>
      <c r="D21" s="48" t="s">
        <v>29</v>
      </c>
      <c r="E21" s="48">
        <v>429</v>
      </c>
      <c r="F21" s="49">
        <v>1390</v>
      </c>
      <c r="G21" s="50">
        <v>1.1000000000000001E-3</v>
      </c>
      <c r="H21" s="51">
        <v>5.9999999999999995E-4</v>
      </c>
    </row>
    <row r="22" spans="1:8" x14ac:dyDescent="0.25">
      <c r="A22" s="47"/>
      <c r="B22" s="48"/>
      <c r="C22" s="48"/>
      <c r="D22" s="48" t="s">
        <v>28</v>
      </c>
      <c r="E22" s="48">
        <v>67</v>
      </c>
      <c r="F22" s="48">
        <v>185</v>
      </c>
      <c r="G22" s="50">
        <v>2.0000000000000001E-4</v>
      </c>
      <c r="H22" s="51">
        <v>1E-4</v>
      </c>
    </row>
    <row r="23" spans="1:8" x14ac:dyDescent="0.25">
      <c r="A23" s="47"/>
      <c r="B23" s="48"/>
      <c r="C23" s="48"/>
      <c r="D23" s="48" t="s">
        <v>18</v>
      </c>
      <c r="E23" s="49">
        <v>188595</v>
      </c>
      <c r="F23" s="49">
        <v>571756</v>
      </c>
      <c r="G23" s="50">
        <v>0.47</v>
      </c>
      <c r="H23" s="51">
        <v>0.23599999999999999</v>
      </c>
    </row>
    <row r="24" spans="1:8" x14ac:dyDescent="0.25">
      <c r="A24" s="47"/>
      <c r="B24" s="48"/>
      <c r="C24" s="48"/>
      <c r="D24" s="48" t="s">
        <v>116</v>
      </c>
      <c r="E24" s="48">
        <v>5</v>
      </c>
      <c r="F24" s="48">
        <v>20</v>
      </c>
      <c r="G24" s="50">
        <v>0</v>
      </c>
      <c r="H24" s="51">
        <v>0</v>
      </c>
    </row>
    <row r="25" spans="1:8" x14ac:dyDescent="0.25">
      <c r="A25" s="47"/>
      <c r="B25" s="48"/>
      <c r="C25" s="48"/>
      <c r="D25" s="48" t="s">
        <v>51</v>
      </c>
      <c r="E25" s="48">
        <v>623</v>
      </c>
      <c r="F25" s="49">
        <v>1821</v>
      </c>
      <c r="G25" s="50">
        <v>1.5E-3</v>
      </c>
      <c r="H25" s="51">
        <v>8.0000000000000004E-4</v>
      </c>
    </row>
    <row r="26" spans="1:8" x14ac:dyDescent="0.25">
      <c r="A26" s="47"/>
      <c r="B26" s="48"/>
      <c r="C26" s="48" t="s">
        <v>48</v>
      </c>
      <c r="D26" s="48" t="s">
        <v>17</v>
      </c>
      <c r="E26" s="49">
        <v>11696</v>
      </c>
      <c r="F26" s="49">
        <v>35070</v>
      </c>
      <c r="G26" s="50">
        <v>2.8799999999999999E-2</v>
      </c>
      <c r="H26" s="51">
        <v>1.4500000000000001E-2</v>
      </c>
    </row>
    <row r="27" spans="1:8" x14ac:dyDescent="0.25">
      <c r="A27" s="47"/>
      <c r="B27" s="48"/>
      <c r="C27" s="48"/>
      <c r="D27" s="48" t="s">
        <v>27</v>
      </c>
      <c r="E27" s="49">
        <v>2781</v>
      </c>
      <c r="F27" s="49">
        <v>8831</v>
      </c>
      <c r="G27" s="50">
        <v>7.3000000000000001E-3</v>
      </c>
      <c r="H27" s="51">
        <v>3.5999999999999999E-3</v>
      </c>
    </row>
    <row r="28" spans="1:8" x14ac:dyDescent="0.25">
      <c r="A28" s="47"/>
      <c r="B28" s="48"/>
      <c r="C28" s="48"/>
      <c r="D28" s="48" t="s">
        <v>18</v>
      </c>
      <c r="E28" s="49">
        <v>3876</v>
      </c>
      <c r="F28" s="49">
        <v>11459</v>
      </c>
      <c r="G28" s="50">
        <v>9.4000000000000004E-3</v>
      </c>
      <c r="H28" s="51">
        <v>4.7000000000000002E-3</v>
      </c>
    </row>
    <row r="29" spans="1:8" x14ac:dyDescent="0.25">
      <c r="A29" s="47"/>
      <c r="B29" s="48"/>
      <c r="C29" s="48"/>
      <c r="D29" s="48" t="s">
        <v>51</v>
      </c>
      <c r="E29" s="48">
        <v>525</v>
      </c>
      <c r="F29" s="49">
        <v>1477</v>
      </c>
      <c r="G29" s="50">
        <v>1.1999999999999999E-3</v>
      </c>
      <c r="H29" s="51">
        <v>5.9999999999999995E-4</v>
      </c>
    </row>
    <row r="30" spans="1:8" x14ac:dyDescent="0.25">
      <c r="A30" s="47"/>
      <c r="B30" s="48"/>
      <c r="C30" s="48" t="s">
        <v>31</v>
      </c>
      <c r="D30" s="48" t="s">
        <v>17</v>
      </c>
      <c r="E30" s="48">
        <v>501</v>
      </c>
      <c r="F30" s="49">
        <v>1485</v>
      </c>
      <c r="G30" s="50">
        <v>1.1999999999999999E-3</v>
      </c>
      <c r="H30" s="51">
        <v>5.9999999999999995E-4</v>
      </c>
    </row>
    <row r="31" spans="1:8" x14ac:dyDescent="0.25">
      <c r="A31" s="47"/>
      <c r="B31" s="48"/>
      <c r="C31" s="48"/>
      <c r="D31" s="48" t="s">
        <v>27</v>
      </c>
      <c r="E31" s="48">
        <v>169</v>
      </c>
      <c r="F31" s="48">
        <v>490</v>
      </c>
      <c r="G31" s="50">
        <v>4.0000000000000002E-4</v>
      </c>
      <c r="H31" s="51">
        <v>2.0000000000000001E-4</v>
      </c>
    </row>
    <row r="32" spans="1:8" x14ac:dyDescent="0.25">
      <c r="A32" s="47"/>
      <c r="B32" s="48"/>
      <c r="C32" s="48"/>
      <c r="D32" s="48" t="s">
        <v>24</v>
      </c>
      <c r="E32" s="48">
        <v>18</v>
      </c>
      <c r="F32" s="48">
        <v>72</v>
      </c>
      <c r="G32" s="50">
        <v>1E-4</v>
      </c>
      <c r="H32" s="51">
        <v>0</v>
      </c>
    </row>
    <row r="33" spans="1:8" x14ac:dyDescent="0.25">
      <c r="A33" s="47"/>
      <c r="B33" s="48"/>
      <c r="C33" s="48"/>
      <c r="D33" s="48" t="s">
        <v>18</v>
      </c>
      <c r="E33" s="48">
        <v>52</v>
      </c>
      <c r="F33" s="48">
        <v>156</v>
      </c>
      <c r="G33" s="50">
        <v>1E-4</v>
      </c>
      <c r="H33" s="51">
        <v>1E-4</v>
      </c>
    </row>
    <row r="34" spans="1:8" x14ac:dyDescent="0.25">
      <c r="A34" s="47"/>
      <c r="B34" s="48"/>
      <c r="C34" s="48"/>
      <c r="D34" s="48" t="s">
        <v>36</v>
      </c>
      <c r="E34" s="48">
        <v>7</v>
      </c>
      <c r="F34" s="48">
        <v>21</v>
      </c>
      <c r="G34" s="50">
        <v>0</v>
      </c>
      <c r="H34" s="51">
        <v>0</v>
      </c>
    </row>
    <row r="35" spans="1:8" x14ac:dyDescent="0.25">
      <c r="A35" s="47"/>
      <c r="B35" s="48"/>
      <c r="C35" s="48" t="s">
        <v>25</v>
      </c>
      <c r="D35" s="48" t="s">
        <v>17</v>
      </c>
      <c r="E35" s="48">
        <v>627</v>
      </c>
      <c r="F35" s="49">
        <v>1931</v>
      </c>
      <c r="G35" s="50">
        <v>1.6000000000000001E-3</v>
      </c>
      <c r="H35" s="51">
        <v>8.0000000000000004E-4</v>
      </c>
    </row>
    <row r="36" spans="1:8" x14ac:dyDescent="0.25">
      <c r="A36" s="47"/>
      <c r="B36" s="48"/>
      <c r="C36" s="48"/>
      <c r="D36" s="48" t="s">
        <v>27</v>
      </c>
      <c r="E36" s="48">
        <v>797</v>
      </c>
      <c r="F36" s="49">
        <v>2424</v>
      </c>
      <c r="G36" s="50">
        <v>2E-3</v>
      </c>
      <c r="H36" s="51">
        <v>1E-3</v>
      </c>
    </row>
    <row r="37" spans="1:8" x14ac:dyDescent="0.25">
      <c r="A37" s="47"/>
      <c r="B37" s="48"/>
      <c r="C37" s="48"/>
      <c r="D37" s="48" t="s">
        <v>29</v>
      </c>
      <c r="E37" s="48">
        <v>11</v>
      </c>
      <c r="F37" s="48">
        <v>38</v>
      </c>
      <c r="G37" s="50">
        <v>0</v>
      </c>
      <c r="H37" s="51">
        <v>0</v>
      </c>
    </row>
    <row r="38" spans="1:8" x14ac:dyDescent="0.25">
      <c r="A38" s="47"/>
      <c r="B38" s="48"/>
      <c r="C38" s="48"/>
      <c r="D38" s="48" t="s">
        <v>28</v>
      </c>
      <c r="E38" s="48">
        <v>96</v>
      </c>
      <c r="F38" s="48">
        <v>302</v>
      </c>
      <c r="G38" s="50">
        <v>2.0000000000000001E-4</v>
      </c>
      <c r="H38" s="51">
        <v>1E-4</v>
      </c>
    </row>
    <row r="39" spans="1:8" x14ac:dyDescent="0.25">
      <c r="A39" s="47"/>
      <c r="B39" s="48"/>
      <c r="C39" s="48"/>
      <c r="D39" s="48" t="s">
        <v>116</v>
      </c>
      <c r="E39" s="48">
        <v>1</v>
      </c>
      <c r="F39" s="48">
        <v>4</v>
      </c>
      <c r="G39" s="50">
        <v>0</v>
      </c>
      <c r="H39" s="51">
        <v>0</v>
      </c>
    </row>
    <row r="40" spans="1:8" x14ac:dyDescent="0.25">
      <c r="A40" s="47"/>
      <c r="B40" s="48"/>
      <c r="C40" s="48"/>
      <c r="D40" s="48" t="s">
        <v>51</v>
      </c>
      <c r="E40" s="48">
        <v>60</v>
      </c>
      <c r="F40" s="48">
        <v>180</v>
      </c>
      <c r="G40" s="50">
        <v>1E-4</v>
      </c>
      <c r="H40" s="51">
        <v>1E-4</v>
      </c>
    </row>
    <row r="41" spans="1:8" x14ac:dyDescent="0.25">
      <c r="A41" s="47"/>
      <c r="B41" s="48"/>
      <c r="C41" s="48" t="s">
        <v>26</v>
      </c>
      <c r="D41" s="48" t="s">
        <v>17</v>
      </c>
      <c r="E41" s="48">
        <v>1</v>
      </c>
      <c r="F41" s="48">
        <v>3</v>
      </c>
      <c r="G41" s="50">
        <v>0</v>
      </c>
      <c r="H41" s="51">
        <v>0</v>
      </c>
    </row>
    <row r="42" spans="1:8" x14ac:dyDescent="0.25">
      <c r="A42" s="47"/>
      <c r="B42" s="48"/>
      <c r="C42" s="48"/>
      <c r="D42" s="48" t="s">
        <v>27</v>
      </c>
      <c r="E42" s="48">
        <v>25</v>
      </c>
      <c r="F42" s="48">
        <v>97</v>
      </c>
      <c r="G42" s="50">
        <v>1E-4</v>
      </c>
      <c r="H42" s="51">
        <v>0</v>
      </c>
    </row>
    <row r="43" spans="1:8" x14ac:dyDescent="0.25">
      <c r="A43" s="47"/>
      <c r="B43" s="48"/>
      <c r="C43" s="48"/>
      <c r="D43" s="48" t="s">
        <v>18</v>
      </c>
      <c r="E43" s="48">
        <v>45</v>
      </c>
      <c r="F43" s="48">
        <v>135</v>
      </c>
      <c r="G43" s="50">
        <v>1E-4</v>
      </c>
      <c r="H43" s="51">
        <v>1E-4</v>
      </c>
    </row>
    <row r="44" spans="1:8" x14ac:dyDescent="0.25">
      <c r="A44" s="47"/>
      <c r="B44" s="48"/>
      <c r="C44" s="48"/>
      <c r="D44" s="48" t="s">
        <v>51</v>
      </c>
      <c r="E44" s="48">
        <v>44</v>
      </c>
      <c r="F44" s="48">
        <v>132</v>
      </c>
      <c r="G44" s="50">
        <v>1E-4</v>
      </c>
      <c r="H44" s="51">
        <v>1E-4</v>
      </c>
    </row>
    <row r="45" spans="1:8" x14ac:dyDescent="0.25">
      <c r="A45" s="47"/>
      <c r="B45" s="48" t="s">
        <v>19</v>
      </c>
      <c r="C45" s="48"/>
      <c r="D45" s="48"/>
      <c r="E45" s="49">
        <v>400962</v>
      </c>
      <c r="F45" s="49">
        <v>1215785</v>
      </c>
      <c r="G45" s="52">
        <v>1</v>
      </c>
      <c r="H45" s="51">
        <v>0.502</v>
      </c>
    </row>
    <row r="46" spans="1:8" x14ac:dyDescent="0.25">
      <c r="A46" s="47"/>
      <c r="B46" s="48" t="s">
        <v>20</v>
      </c>
      <c r="C46" s="48" t="s">
        <v>21</v>
      </c>
      <c r="D46" s="48" t="s">
        <v>17</v>
      </c>
      <c r="E46" s="49">
        <v>400450</v>
      </c>
      <c r="F46" s="49">
        <v>1205524</v>
      </c>
      <c r="G46" s="48"/>
      <c r="H46" s="51">
        <v>0.498</v>
      </c>
    </row>
    <row r="47" spans="1:8" ht="13.8" thickBot="1" x14ac:dyDescent="0.3">
      <c r="A47" s="53"/>
      <c r="B47" s="54" t="s">
        <v>22</v>
      </c>
      <c r="C47" s="54"/>
      <c r="D47" s="54"/>
      <c r="E47" s="55">
        <v>801412</v>
      </c>
      <c r="F47" s="55">
        <v>2421309</v>
      </c>
      <c r="G47" s="54"/>
      <c r="H47" s="56">
        <v>1</v>
      </c>
    </row>
    <row r="49" spans="1:1" x14ac:dyDescent="0.25">
      <c r="A49" s="57" t="s">
        <v>33</v>
      </c>
    </row>
  </sheetData>
  <mergeCells count="1">
    <mergeCell ref="E5:E7"/>
  </mergeCells>
  <hyperlinks>
    <hyperlink ref="J1" location="'Table of Contents'!A1" display="Return to Table of Contents" xr:uid="{2E2725F7-FDB2-4B43-90A5-C0AB35244297}"/>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J51"/>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5.2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127</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122</v>
      </c>
      <c r="D8" s="48" t="s">
        <v>17</v>
      </c>
      <c r="E8" s="48">
        <v>46</v>
      </c>
      <c r="F8" s="48">
        <v>140</v>
      </c>
      <c r="G8" s="50">
        <v>1E-4</v>
      </c>
      <c r="H8" s="51">
        <v>0</v>
      </c>
    </row>
    <row r="9" spans="1:10" x14ac:dyDescent="0.25">
      <c r="A9" s="47"/>
      <c r="B9" s="48"/>
      <c r="C9" s="48" t="s">
        <v>21</v>
      </c>
      <c r="D9" s="48" t="s">
        <v>27</v>
      </c>
      <c r="E9" s="49">
        <v>148510</v>
      </c>
      <c r="F9" s="49">
        <v>456278</v>
      </c>
      <c r="G9" s="50">
        <v>0.248</v>
      </c>
      <c r="H9" s="51">
        <v>8.2799999999999999E-2</v>
      </c>
    </row>
    <row r="10" spans="1:10" x14ac:dyDescent="0.25">
      <c r="A10" s="47"/>
      <c r="B10" s="48"/>
      <c r="C10" s="48"/>
      <c r="D10" s="48" t="s">
        <v>23</v>
      </c>
      <c r="E10" s="49">
        <v>3856</v>
      </c>
      <c r="F10" s="49">
        <v>12001</v>
      </c>
      <c r="G10" s="50">
        <v>6.4999999999999997E-3</v>
      </c>
      <c r="H10" s="51">
        <v>2.2000000000000001E-3</v>
      </c>
    </row>
    <row r="11" spans="1:10" x14ac:dyDescent="0.25">
      <c r="A11" s="47"/>
      <c r="B11" s="48"/>
      <c r="C11" s="48"/>
      <c r="D11" s="48" t="s">
        <v>29</v>
      </c>
      <c r="E11" s="48">
        <v>2</v>
      </c>
      <c r="F11" s="48">
        <v>6</v>
      </c>
      <c r="G11" s="50">
        <v>0</v>
      </c>
      <c r="H11" s="51">
        <v>0</v>
      </c>
    </row>
    <row r="12" spans="1:10" x14ac:dyDescent="0.25">
      <c r="A12" s="47"/>
      <c r="B12" s="48"/>
      <c r="C12" s="48"/>
      <c r="D12" s="48" t="s">
        <v>24</v>
      </c>
      <c r="E12" s="49">
        <v>1839</v>
      </c>
      <c r="F12" s="49">
        <v>4784</v>
      </c>
      <c r="G12" s="50">
        <v>2.5999999999999999E-3</v>
      </c>
      <c r="H12" s="51">
        <v>8.9999999999999998E-4</v>
      </c>
    </row>
    <row r="13" spans="1:10" x14ac:dyDescent="0.25">
      <c r="A13" s="47"/>
      <c r="B13" s="48"/>
      <c r="C13" s="48"/>
      <c r="D13" s="48" t="s">
        <v>28</v>
      </c>
      <c r="E13" s="49">
        <v>16772</v>
      </c>
      <c r="F13" s="49">
        <v>51333</v>
      </c>
      <c r="G13" s="50">
        <v>2.7900000000000001E-2</v>
      </c>
      <c r="H13" s="51">
        <v>9.2999999999999992E-3</v>
      </c>
    </row>
    <row r="14" spans="1:10" x14ac:dyDescent="0.25">
      <c r="A14" s="47"/>
      <c r="B14" s="48"/>
      <c r="C14" s="48"/>
      <c r="D14" s="48" t="s">
        <v>18</v>
      </c>
      <c r="E14" s="48">
        <v>80</v>
      </c>
      <c r="F14" s="48">
        <v>224</v>
      </c>
      <c r="G14" s="50">
        <v>1E-4</v>
      </c>
      <c r="H14" s="51">
        <v>0</v>
      </c>
    </row>
    <row r="15" spans="1:10" x14ac:dyDescent="0.25">
      <c r="A15" s="47"/>
      <c r="B15" s="48"/>
      <c r="C15" s="48"/>
      <c r="D15" s="48" t="s">
        <v>116</v>
      </c>
      <c r="E15" s="49">
        <v>1531</v>
      </c>
      <c r="F15" s="49">
        <v>4815</v>
      </c>
      <c r="G15" s="50">
        <v>2.5999999999999999E-3</v>
      </c>
      <c r="H15" s="51">
        <v>8.9999999999999998E-4</v>
      </c>
    </row>
    <row r="16" spans="1:10" x14ac:dyDescent="0.25">
      <c r="A16" s="47"/>
      <c r="B16" s="48"/>
      <c r="C16" s="48"/>
      <c r="D16" s="48" t="s">
        <v>36</v>
      </c>
      <c r="E16" s="48">
        <v>599</v>
      </c>
      <c r="F16" s="49">
        <v>1898</v>
      </c>
      <c r="G16" s="50">
        <v>1E-3</v>
      </c>
      <c r="H16" s="51">
        <v>2.9999999999999997E-4</v>
      </c>
    </row>
    <row r="17" spans="1:8" x14ac:dyDescent="0.25">
      <c r="A17" s="47"/>
      <c r="B17" s="48"/>
      <c r="C17" s="48"/>
      <c r="D17" s="48" t="s">
        <v>51</v>
      </c>
      <c r="E17" s="49">
        <v>81510</v>
      </c>
      <c r="F17" s="49">
        <v>248190</v>
      </c>
      <c r="G17" s="50">
        <v>0.13500000000000001</v>
      </c>
      <c r="H17" s="51">
        <v>4.5100000000000001E-2</v>
      </c>
    </row>
    <row r="18" spans="1:8" x14ac:dyDescent="0.25">
      <c r="A18" s="47"/>
      <c r="B18" s="48"/>
      <c r="C18" s="48" t="s">
        <v>49</v>
      </c>
      <c r="D18" s="48" t="s">
        <v>17</v>
      </c>
      <c r="E18" s="49">
        <v>99227</v>
      </c>
      <c r="F18" s="49">
        <v>297170</v>
      </c>
      <c r="G18" s="50">
        <v>0.161</v>
      </c>
      <c r="H18" s="51">
        <v>5.3900000000000003E-2</v>
      </c>
    </row>
    <row r="19" spans="1:8" x14ac:dyDescent="0.25">
      <c r="A19" s="47"/>
      <c r="B19" s="48"/>
      <c r="C19" s="48"/>
      <c r="D19" s="48" t="s">
        <v>27</v>
      </c>
      <c r="E19" s="49">
        <v>6673</v>
      </c>
      <c r="F19" s="49">
        <v>20063</v>
      </c>
      <c r="G19" s="50">
        <v>1.09E-2</v>
      </c>
      <c r="H19" s="51">
        <v>3.5999999999999999E-3</v>
      </c>
    </row>
    <row r="20" spans="1:8" x14ac:dyDescent="0.25">
      <c r="A20" s="47"/>
      <c r="B20" s="48"/>
      <c r="C20" s="48"/>
      <c r="D20" s="48" t="s">
        <v>29</v>
      </c>
      <c r="E20" s="48">
        <v>464</v>
      </c>
      <c r="F20" s="49">
        <v>1541</v>
      </c>
      <c r="G20" s="50">
        <v>8.0000000000000004E-4</v>
      </c>
      <c r="H20" s="51">
        <v>2.9999999999999997E-4</v>
      </c>
    </row>
    <row r="21" spans="1:8" x14ac:dyDescent="0.25">
      <c r="A21" s="47"/>
      <c r="B21" s="48"/>
      <c r="C21" s="48"/>
      <c r="D21" s="48" t="s">
        <v>28</v>
      </c>
      <c r="E21" s="49">
        <v>1570</v>
      </c>
      <c r="F21" s="49">
        <v>4651</v>
      </c>
      <c r="G21" s="50">
        <v>2.5000000000000001E-3</v>
      </c>
      <c r="H21" s="51">
        <v>8.0000000000000004E-4</v>
      </c>
    </row>
    <row r="22" spans="1:8" x14ac:dyDescent="0.25">
      <c r="A22" s="47"/>
      <c r="B22" s="48"/>
      <c r="C22" s="48"/>
      <c r="D22" s="48" t="s">
        <v>18</v>
      </c>
      <c r="E22" s="49">
        <v>183410</v>
      </c>
      <c r="F22" s="49">
        <v>552244</v>
      </c>
      <c r="G22" s="50">
        <v>0.3</v>
      </c>
      <c r="H22" s="51">
        <v>0.1</v>
      </c>
    </row>
    <row r="23" spans="1:8" x14ac:dyDescent="0.25">
      <c r="A23" s="47"/>
      <c r="B23" s="48"/>
      <c r="C23" s="48"/>
      <c r="D23" s="48" t="s">
        <v>116</v>
      </c>
      <c r="E23" s="48">
        <v>164</v>
      </c>
      <c r="F23" s="48">
        <v>496</v>
      </c>
      <c r="G23" s="50">
        <v>2.9999999999999997E-4</v>
      </c>
      <c r="H23" s="51">
        <v>1E-4</v>
      </c>
    </row>
    <row r="24" spans="1:8" x14ac:dyDescent="0.25">
      <c r="A24" s="47"/>
      <c r="B24" s="48"/>
      <c r="C24" s="48"/>
      <c r="D24" s="48" t="s">
        <v>51</v>
      </c>
      <c r="E24" s="49">
        <v>5287</v>
      </c>
      <c r="F24" s="49">
        <v>16181</v>
      </c>
      <c r="G24" s="50">
        <v>8.8000000000000005E-3</v>
      </c>
      <c r="H24" s="51">
        <v>2.8999999999999998E-3</v>
      </c>
    </row>
    <row r="25" spans="1:8" x14ac:dyDescent="0.25">
      <c r="A25" s="47"/>
      <c r="B25" s="48"/>
      <c r="C25" s="48" t="s">
        <v>48</v>
      </c>
      <c r="D25" s="48" t="s">
        <v>17</v>
      </c>
      <c r="E25" s="49">
        <v>27672</v>
      </c>
      <c r="F25" s="49">
        <v>82833</v>
      </c>
      <c r="G25" s="50">
        <v>4.4999999999999998E-2</v>
      </c>
      <c r="H25" s="51">
        <v>1.4999999999999999E-2</v>
      </c>
    </row>
    <row r="26" spans="1:8" x14ac:dyDescent="0.25">
      <c r="A26" s="47"/>
      <c r="B26" s="48"/>
      <c r="C26" s="48"/>
      <c r="D26" s="48" t="s">
        <v>27</v>
      </c>
      <c r="E26" s="49">
        <v>7287</v>
      </c>
      <c r="F26" s="49">
        <v>21833</v>
      </c>
      <c r="G26" s="50">
        <v>1.1900000000000001E-2</v>
      </c>
      <c r="H26" s="51">
        <v>4.0000000000000001E-3</v>
      </c>
    </row>
    <row r="27" spans="1:8" x14ac:dyDescent="0.25">
      <c r="A27" s="47"/>
      <c r="B27" s="48"/>
      <c r="C27" s="48"/>
      <c r="D27" s="48" t="s">
        <v>28</v>
      </c>
      <c r="E27" s="48">
        <v>568</v>
      </c>
      <c r="F27" s="49">
        <v>1785</v>
      </c>
      <c r="G27" s="50">
        <v>1E-3</v>
      </c>
      <c r="H27" s="51">
        <v>2.9999999999999997E-4</v>
      </c>
    </row>
    <row r="28" spans="1:8" x14ac:dyDescent="0.25">
      <c r="A28" s="47"/>
      <c r="B28" s="48"/>
      <c r="C28" s="48"/>
      <c r="D28" s="48" t="s">
        <v>18</v>
      </c>
      <c r="E28" s="49">
        <v>6515</v>
      </c>
      <c r="F28" s="49">
        <v>19555</v>
      </c>
      <c r="G28" s="50">
        <v>1.06E-2</v>
      </c>
      <c r="H28" s="51">
        <v>3.5000000000000001E-3</v>
      </c>
    </row>
    <row r="29" spans="1:8" x14ac:dyDescent="0.25">
      <c r="A29" s="47"/>
      <c r="B29" s="48"/>
      <c r="C29" s="48"/>
      <c r="D29" s="48" t="s">
        <v>51</v>
      </c>
      <c r="E29" s="48">
        <v>231</v>
      </c>
      <c r="F29" s="48">
        <v>693</v>
      </c>
      <c r="G29" s="50">
        <v>4.0000000000000002E-4</v>
      </c>
      <c r="H29" s="51">
        <v>1E-4</v>
      </c>
    </row>
    <row r="30" spans="1:8" x14ac:dyDescent="0.25">
      <c r="A30" s="47"/>
      <c r="B30" s="48"/>
      <c r="C30" s="48" t="s">
        <v>31</v>
      </c>
      <c r="D30" s="48" t="s">
        <v>17</v>
      </c>
      <c r="E30" s="49">
        <v>2164</v>
      </c>
      <c r="F30" s="49">
        <v>6563</v>
      </c>
      <c r="G30" s="50">
        <v>3.5999999999999999E-3</v>
      </c>
      <c r="H30" s="51">
        <v>1.1999999999999999E-3</v>
      </c>
    </row>
    <row r="31" spans="1:8" x14ac:dyDescent="0.25">
      <c r="A31" s="47"/>
      <c r="B31" s="48"/>
      <c r="C31" s="48"/>
      <c r="D31" s="48" t="s">
        <v>27</v>
      </c>
      <c r="E31" s="48">
        <v>498</v>
      </c>
      <c r="F31" s="49">
        <v>1394</v>
      </c>
      <c r="G31" s="50">
        <v>8.0000000000000004E-4</v>
      </c>
      <c r="H31" s="51">
        <v>2.9999999999999997E-4</v>
      </c>
    </row>
    <row r="32" spans="1:8" x14ac:dyDescent="0.25">
      <c r="A32" s="47"/>
      <c r="B32" s="48"/>
      <c r="C32" s="48"/>
      <c r="D32" s="48" t="s">
        <v>24</v>
      </c>
      <c r="E32" s="48">
        <v>101</v>
      </c>
      <c r="F32" s="48">
        <v>321</v>
      </c>
      <c r="G32" s="50">
        <v>2.0000000000000001E-4</v>
      </c>
      <c r="H32" s="51">
        <v>1E-4</v>
      </c>
    </row>
    <row r="33" spans="1:8" x14ac:dyDescent="0.25">
      <c r="A33" s="47"/>
      <c r="B33" s="48"/>
      <c r="C33" s="48"/>
      <c r="D33" s="48" t="s">
        <v>28</v>
      </c>
      <c r="E33" s="48">
        <v>10</v>
      </c>
      <c r="F33" s="48">
        <v>10</v>
      </c>
      <c r="G33" s="50">
        <v>0</v>
      </c>
      <c r="H33" s="51">
        <v>0</v>
      </c>
    </row>
    <row r="34" spans="1:8" x14ac:dyDescent="0.25">
      <c r="A34" s="47"/>
      <c r="B34" s="48"/>
      <c r="C34" s="48"/>
      <c r="D34" s="48" t="s">
        <v>18</v>
      </c>
      <c r="E34" s="48">
        <v>219</v>
      </c>
      <c r="F34" s="48">
        <v>659</v>
      </c>
      <c r="G34" s="50">
        <v>4.0000000000000002E-4</v>
      </c>
      <c r="H34" s="51">
        <v>1E-4</v>
      </c>
    </row>
    <row r="35" spans="1:8" x14ac:dyDescent="0.25">
      <c r="A35" s="47"/>
      <c r="B35" s="48"/>
      <c r="C35" s="48"/>
      <c r="D35" s="48" t="s">
        <v>36</v>
      </c>
      <c r="E35" s="48">
        <v>100</v>
      </c>
      <c r="F35" s="48">
        <v>300</v>
      </c>
      <c r="G35" s="50">
        <v>2.0000000000000001E-4</v>
      </c>
      <c r="H35" s="51">
        <v>1E-4</v>
      </c>
    </row>
    <row r="36" spans="1:8" x14ac:dyDescent="0.25">
      <c r="A36" s="47"/>
      <c r="B36" s="48"/>
      <c r="C36" s="48" t="s">
        <v>25</v>
      </c>
      <c r="D36" s="48" t="s">
        <v>17</v>
      </c>
      <c r="E36" s="49">
        <v>3930</v>
      </c>
      <c r="F36" s="49">
        <v>11590</v>
      </c>
      <c r="G36" s="50">
        <v>6.3E-3</v>
      </c>
      <c r="H36" s="51">
        <v>2.0999999999999999E-3</v>
      </c>
    </row>
    <row r="37" spans="1:8" x14ac:dyDescent="0.25">
      <c r="A37" s="47"/>
      <c r="B37" s="48"/>
      <c r="C37" s="48"/>
      <c r="D37" s="48" t="s">
        <v>27</v>
      </c>
      <c r="E37" s="49">
        <v>3907</v>
      </c>
      <c r="F37" s="49">
        <v>11531</v>
      </c>
      <c r="G37" s="50">
        <v>6.3E-3</v>
      </c>
      <c r="H37" s="51">
        <v>2.0999999999999999E-3</v>
      </c>
    </row>
    <row r="38" spans="1:8" x14ac:dyDescent="0.25">
      <c r="A38" s="47"/>
      <c r="B38" s="48"/>
      <c r="C38" s="48"/>
      <c r="D38" s="48" t="s">
        <v>30</v>
      </c>
      <c r="E38" s="48">
        <v>3</v>
      </c>
      <c r="F38" s="48">
        <v>9</v>
      </c>
      <c r="G38" s="50">
        <v>0</v>
      </c>
      <c r="H38" s="51">
        <v>0</v>
      </c>
    </row>
    <row r="39" spans="1:8" x14ac:dyDescent="0.25">
      <c r="A39" s="47"/>
      <c r="B39" s="48"/>
      <c r="C39" s="48"/>
      <c r="D39" s="48" t="s">
        <v>29</v>
      </c>
      <c r="E39" s="48">
        <v>8</v>
      </c>
      <c r="F39" s="48">
        <v>24</v>
      </c>
      <c r="G39" s="50">
        <v>0</v>
      </c>
      <c r="H39" s="51">
        <v>0</v>
      </c>
    </row>
    <row r="40" spans="1:8" x14ac:dyDescent="0.25">
      <c r="A40" s="47"/>
      <c r="B40" s="48"/>
      <c r="C40" s="48"/>
      <c r="D40" s="48" t="s">
        <v>28</v>
      </c>
      <c r="E40" s="48">
        <v>833</v>
      </c>
      <c r="F40" s="49">
        <v>2500</v>
      </c>
      <c r="G40" s="50">
        <v>1.4E-3</v>
      </c>
      <c r="H40" s="51">
        <v>5.0000000000000001E-4</v>
      </c>
    </row>
    <row r="41" spans="1:8" x14ac:dyDescent="0.25">
      <c r="A41" s="47"/>
      <c r="B41" s="48"/>
      <c r="C41" s="48"/>
      <c r="D41" s="48" t="s">
        <v>116</v>
      </c>
      <c r="E41" s="48">
        <v>56</v>
      </c>
      <c r="F41" s="48">
        <v>168</v>
      </c>
      <c r="G41" s="50">
        <v>1E-4</v>
      </c>
      <c r="H41" s="51">
        <v>0</v>
      </c>
    </row>
    <row r="42" spans="1:8" x14ac:dyDescent="0.25">
      <c r="A42" s="47"/>
      <c r="B42" s="48"/>
      <c r="C42" s="48"/>
      <c r="D42" s="48" t="s">
        <v>51</v>
      </c>
      <c r="E42" s="49">
        <v>1342</v>
      </c>
      <c r="F42" s="49">
        <v>4043</v>
      </c>
      <c r="G42" s="50">
        <v>2.2000000000000001E-3</v>
      </c>
      <c r="H42" s="51">
        <v>6.9999999999999999E-4</v>
      </c>
    </row>
    <row r="43" spans="1:8" x14ac:dyDescent="0.25">
      <c r="A43" s="47"/>
      <c r="B43" s="48"/>
      <c r="C43" s="48" t="s">
        <v>26</v>
      </c>
      <c r="D43" s="48" t="s">
        <v>17</v>
      </c>
      <c r="E43" s="48">
        <v>506</v>
      </c>
      <c r="F43" s="49">
        <v>1527</v>
      </c>
      <c r="G43" s="50">
        <v>8.0000000000000004E-4</v>
      </c>
      <c r="H43" s="51">
        <v>2.9999999999999997E-4</v>
      </c>
    </row>
    <row r="44" spans="1:8" x14ac:dyDescent="0.25">
      <c r="A44" s="47"/>
      <c r="B44" s="48"/>
      <c r="C44" s="48"/>
      <c r="D44" s="48" t="s">
        <v>28</v>
      </c>
      <c r="E44" s="48">
        <v>16</v>
      </c>
      <c r="F44" s="48">
        <v>48</v>
      </c>
      <c r="G44" s="50">
        <v>0</v>
      </c>
      <c r="H44" s="51">
        <v>0</v>
      </c>
    </row>
    <row r="45" spans="1:8" x14ac:dyDescent="0.25">
      <c r="A45" s="47"/>
      <c r="B45" s="48"/>
      <c r="C45" s="48"/>
      <c r="D45" s="48" t="s">
        <v>18</v>
      </c>
      <c r="E45" s="48">
        <v>633</v>
      </c>
      <c r="F45" s="49">
        <v>1899</v>
      </c>
      <c r="G45" s="50">
        <v>1E-3</v>
      </c>
      <c r="H45" s="51">
        <v>2.9999999999999997E-4</v>
      </c>
    </row>
    <row r="46" spans="1:8" x14ac:dyDescent="0.25">
      <c r="A46" s="47"/>
      <c r="B46" s="48"/>
      <c r="C46" s="48"/>
      <c r="D46" s="48" t="s">
        <v>51</v>
      </c>
      <c r="E46" s="48">
        <v>15</v>
      </c>
      <c r="F46" s="48">
        <v>45</v>
      </c>
      <c r="G46" s="50">
        <v>0</v>
      </c>
      <c r="H46" s="51">
        <v>0</v>
      </c>
    </row>
    <row r="47" spans="1:8" x14ac:dyDescent="0.25">
      <c r="A47" s="47"/>
      <c r="B47" s="48" t="s">
        <v>19</v>
      </c>
      <c r="C47" s="48"/>
      <c r="D47" s="48"/>
      <c r="E47" s="49">
        <v>608154</v>
      </c>
      <c r="F47" s="49">
        <v>1841345</v>
      </c>
      <c r="G47" s="52">
        <v>1</v>
      </c>
      <c r="H47" s="51">
        <v>0.33400000000000002</v>
      </c>
    </row>
    <row r="48" spans="1:8" x14ac:dyDescent="0.25">
      <c r="A48" s="47"/>
      <c r="B48" s="48" t="s">
        <v>20</v>
      </c>
      <c r="C48" s="48" t="s">
        <v>21</v>
      </c>
      <c r="D48" s="48" t="s">
        <v>17</v>
      </c>
      <c r="E48" s="49">
        <v>1224538</v>
      </c>
      <c r="F48" s="49">
        <v>3667660</v>
      </c>
      <c r="G48" s="48"/>
      <c r="H48" s="51">
        <v>0.66600000000000004</v>
      </c>
    </row>
    <row r="49" spans="1:8" ht="13.8" thickBot="1" x14ac:dyDescent="0.3">
      <c r="A49" s="53"/>
      <c r="B49" s="54" t="s">
        <v>22</v>
      </c>
      <c r="C49" s="54"/>
      <c r="D49" s="54"/>
      <c r="E49" s="55">
        <v>1832692</v>
      </c>
      <c r="F49" s="55">
        <v>5509004</v>
      </c>
      <c r="G49" s="54"/>
      <c r="H49" s="56">
        <v>1</v>
      </c>
    </row>
    <row r="51" spans="1:8" x14ac:dyDescent="0.25">
      <c r="A51" s="57" t="s">
        <v>33</v>
      </c>
    </row>
  </sheetData>
  <mergeCells count="1">
    <mergeCell ref="E5:E7"/>
  </mergeCells>
  <hyperlinks>
    <hyperlink ref="J1" location="'Table of Contents'!A1" display="Return to Table of Contents" xr:uid="{96C52370-3D96-487F-9573-85D90E9286A2}"/>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51"/>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5.2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129</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122</v>
      </c>
      <c r="D8" s="48" t="s">
        <v>17</v>
      </c>
      <c r="E8" s="48">
        <v>273</v>
      </c>
      <c r="F8" s="48">
        <v>872</v>
      </c>
      <c r="G8" s="50">
        <v>4.0000000000000002E-4</v>
      </c>
      <c r="H8" s="51">
        <v>2.0000000000000001E-4</v>
      </c>
    </row>
    <row r="9" spans="1:10" x14ac:dyDescent="0.25">
      <c r="A9" s="47"/>
      <c r="B9" s="48"/>
      <c r="C9" s="48"/>
      <c r="D9" s="48" t="s">
        <v>18</v>
      </c>
      <c r="E9" s="48">
        <v>21</v>
      </c>
      <c r="F9" s="48">
        <v>63</v>
      </c>
      <c r="G9" s="50">
        <v>0</v>
      </c>
      <c r="H9" s="51">
        <v>0</v>
      </c>
    </row>
    <row r="10" spans="1:10" x14ac:dyDescent="0.25">
      <c r="A10" s="47"/>
      <c r="B10" s="48"/>
      <c r="C10" s="48" t="s">
        <v>21</v>
      </c>
      <c r="D10" s="48" t="s">
        <v>27</v>
      </c>
      <c r="E10" s="49">
        <v>136911</v>
      </c>
      <c r="F10" s="49">
        <v>421902</v>
      </c>
      <c r="G10" s="50">
        <v>0.19600000000000001</v>
      </c>
      <c r="H10" s="51">
        <v>7.3200000000000001E-2</v>
      </c>
    </row>
    <row r="11" spans="1:10" x14ac:dyDescent="0.25">
      <c r="A11" s="47"/>
      <c r="B11" s="48"/>
      <c r="C11" s="48"/>
      <c r="D11" s="48" t="s">
        <v>23</v>
      </c>
      <c r="E11" s="49">
        <v>10901</v>
      </c>
      <c r="F11" s="49">
        <v>34052</v>
      </c>
      <c r="G11" s="50">
        <v>1.5800000000000002E-2</v>
      </c>
      <c r="H11" s="51">
        <v>5.8999999999999999E-3</v>
      </c>
    </row>
    <row r="12" spans="1:10" x14ac:dyDescent="0.25">
      <c r="A12" s="47"/>
      <c r="B12" s="48"/>
      <c r="C12" s="48"/>
      <c r="D12" s="48" t="s">
        <v>29</v>
      </c>
      <c r="E12" s="48">
        <v>6</v>
      </c>
      <c r="F12" s="48">
        <v>18</v>
      </c>
      <c r="G12" s="50">
        <v>0</v>
      </c>
      <c r="H12" s="51">
        <v>0</v>
      </c>
    </row>
    <row r="13" spans="1:10" x14ac:dyDescent="0.25">
      <c r="A13" s="47"/>
      <c r="B13" s="48"/>
      <c r="C13" s="48"/>
      <c r="D13" s="48" t="s">
        <v>24</v>
      </c>
      <c r="E13" s="49">
        <v>2995</v>
      </c>
      <c r="F13" s="49">
        <v>7476</v>
      </c>
      <c r="G13" s="50">
        <v>3.5000000000000001E-3</v>
      </c>
      <c r="H13" s="51">
        <v>1.2999999999999999E-3</v>
      </c>
    </row>
    <row r="14" spans="1:10" x14ac:dyDescent="0.25">
      <c r="A14" s="47"/>
      <c r="B14" s="48"/>
      <c r="C14" s="48"/>
      <c r="D14" s="48" t="s">
        <v>28</v>
      </c>
      <c r="E14" s="49">
        <v>16405</v>
      </c>
      <c r="F14" s="49">
        <v>50175</v>
      </c>
      <c r="G14" s="50">
        <v>2.3300000000000001E-2</v>
      </c>
      <c r="H14" s="51">
        <v>8.6999999999999994E-3</v>
      </c>
    </row>
    <row r="15" spans="1:10" x14ac:dyDescent="0.25">
      <c r="A15" s="47"/>
      <c r="B15" s="48"/>
      <c r="C15" s="48"/>
      <c r="D15" s="48" t="s">
        <v>18</v>
      </c>
      <c r="E15" s="48">
        <v>385</v>
      </c>
      <c r="F15" s="49">
        <v>1178</v>
      </c>
      <c r="G15" s="50">
        <v>5.0000000000000001E-4</v>
      </c>
      <c r="H15" s="51">
        <v>2.0000000000000001E-4</v>
      </c>
    </row>
    <row r="16" spans="1:10" x14ac:dyDescent="0.25">
      <c r="A16" s="47"/>
      <c r="B16" s="48"/>
      <c r="C16" s="48"/>
      <c r="D16" s="48" t="s">
        <v>116</v>
      </c>
      <c r="E16" s="49">
        <v>1451</v>
      </c>
      <c r="F16" s="49">
        <v>4587</v>
      </c>
      <c r="G16" s="50">
        <v>2.0999999999999999E-3</v>
      </c>
      <c r="H16" s="51">
        <v>8.0000000000000004E-4</v>
      </c>
    </row>
    <row r="17" spans="1:8" x14ac:dyDescent="0.25">
      <c r="A17" s="47"/>
      <c r="B17" s="48"/>
      <c r="C17" s="48"/>
      <c r="D17" s="48" t="s">
        <v>36</v>
      </c>
      <c r="E17" s="48">
        <v>356</v>
      </c>
      <c r="F17" s="49">
        <v>1102</v>
      </c>
      <c r="G17" s="50">
        <v>5.0000000000000001E-4</v>
      </c>
      <c r="H17" s="51">
        <v>2.0000000000000001E-4</v>
      </c>
    </row>
    <row r="18" spans="1:8" x14ac:dyDescent="0.25">
      <c r="A18" s="47"/>
      <c r="B18" s="48"/>
      <c r="C18" s="48"/>
      <c r="D18" s="48" t="s">
        <v>51</v>
      </c>
      <c r="E18" s="49">
        <v>80768</v>
      </c>
      <c r="F18" s="49">
        <v>246338</v>
      </c>
      <c r="G18" s="50">
        <v>0.114</v>
      </c>
      <c r="H18" s="51">
        <v>4.2700000000000002E-2</v>
      </c>
    </row>
    <row r="19" spans="1:8" x14ac:dyDescent="0.25">
      <c r="A19" s="47"/>
      <c r="B19" s="48"/>
      <c r="C19" s="48" t="s">
        <v>49</v>
      </c>
      <c r="D19" s="48" t="s">
        <v>17</v>
      </c>
      <c r="E19" s="49">
        <v>131630</v>
      </c>
      <c r="F19" s="49">
        <v>394597</v>
      </c>
      <c r="G19" s="50">
        <v>0.183</v>
      </c>
      <c r="H19" s="51">
        <v>6.8400000000000002E-2</v>
      </c>
    </row>
    <row r="20" spans="1:8" x14ac:dyDescent="0.25">
      <c r="A20" s="47"/>
      <c r="B20" s="48"/>
      <c r="C20" s="48"/>
      <c r="D20" s="48" t="s">
        <v>27</v>
      </c>
      <c r="E20" s="49">
        <v>13224</v>
      </c>
      <c r="F20" s="49">
        <v>39698</v>
      </c>
      <c r="G20" s="50">
        <v>1.84E-2</v>
      </c>
      <c r="H20" s="51">
        <v>6.8999999999999999E-3</v>
      </c>
    </row>
    <row r="21" spans="1:8" x14ac:dyDescent="0.25">
      <c r="A21" s="47"/>
      <c r="B21" s="48"/>
      <c r="C21" s="48"/>
      <c r="D21" s="48" t="s">
        <v>29</v>
      </c>
      <c r="E21" s="48">
        <v>565</v>
      </c>
      <c r="F21" s="49">
        <v>1850</v>
      </c>
      <c r="G21" s="50">
        <v>8.9999999999999998E-4</v>
      </c>
      <c r="H21" s="51">
        <v>2.9999999999999997E-4</v>
      </c>
    </row>
    <row r="22" spans="1:8" x14ac:dyDescent="0.25">
      <c r="A22" s="47"/>
      <c r="B22" s="48"/>
      <c r="C22" s="48"/>
      <c r="D22" s="48" t="s">
        <v>28</v>
      </c>
      <c r="E22" s="49">
        <v>1605</v>
      </c>
      <c r="F22" s="49">
        <v>4777</v>
      </c>
      <c r="G22" s="50">
        <v>2.2000000000000001E-3</v>
      </c>
      <c r="H22" s="51">
        <v>8.0000000000000004E-4</v>
      </c>
    </row>
    <row r="23" spans="1:8" x14ac:dyDescent="0.25">
      <c r="A23" s="47"/>
      <c r="B23" s="48"/>
      <c r="C23" s="48"/>
      <c r="D23" s="48" t="s">
        <v>18</v>
      </c>
      <c r="E23" s="49">
        <v>246750</v>
      </c>
      <c r="F23" s="49">
        <v>743308</v>
      </c>
      <c r="G23" s="50">
        <v>0.34499999999999997</v>
      </c>
      <c r="H23" s="51">
        <v>0.129</v>
      </c>
    </row>
    <row r="24" spans="1:8" x14ac:dyDescent="0.25">
      <c r="A24" s="47"/>
      <c r="B24" s="48"/>
      <c r="C24" s="48"/>
      <c r="D24" s="48" t="s">
        <v>116</v>
      </c>
      <c r="E24" s="48">
        <v>21</v>
      </c>
      <c r="F24" s="48">
        <v>21</v>
      </c>
      <c r="G24" s="50">
        <v>0</v>
      </c>
      <c r="H24" s="51">
        <v>0</v>
      </c>
    </row>
    <row r="25" spans="1:8" x14ac:dyDescent="0.25">
      <c r="A25" s="47"/>
      <c r="B25" s="48"/>
      <c r="C25" s="48"/>
      <c r="D25" s="48" t="s">
        <v>51</v>
      </c>
      <c r="E25" s="49">
        <v>4908</v>
      </c>
      <c r="F25" s="49">
        <v>14985</v>
      </c>
      <c r="G25" s="50">
        <v>7.0000000000000001E-3</v>
      </c>
      <c r="H25" s="51">
        <v>2.5999999999999999E-3</v>
      </c>
    </row>
    <row r="26" spans="1:8" x14ac:dyDescent="0.25">
      <c r="A26" s="47"/>
      <c r="B26" s="48"/>
      <c r="C26" s="48" t="s">
        <v>48</v>
      </c>
      <c r="D26" s="48" t="s">
        <v>17</v>
      </c>
      <c r="E26" s="49">
        <v>32042</v>
      </c>
      <c r="F26" s="49">
        <v>94021</v>
      </c>
      <c r="G26" s="50">
        <v>4.36E-2</v>
      </c>
      <c r="H26" s="51">
        <v>1.6299999999999999E-2</v>
      </c>
    </row>
    <row r="27" spans="1:8" x14ac:dyDescent="0.25">
      <c r="A27" s="47"/>
      <c r="B27" s="48"/>
      <c r="C27" s="48"/>
      <c r="D27" s="48" t="s">
        <v>27</v>
      </c>
      <c r="E27" s="49">
        <v>8307</v>
      </c>
      <c r="F27" s="49">
        <v>24675</v>
      </c>
      <c r="G27" s="50">
        <v>1.14E-2</v>
      </c>
      <c r="H27" s="51">
        <v>4.3E-3</v>
      </c>
    </row>
    <row r="28" spans="1:8" x14ac:dyDescent="0.25">
      <c r="A28" s="47"/>
      <c r="B28" s="48"/>
      <c r="C28" s="48"/>
      <c r="D28" s="48" t="s">
        <v>28</v>
      </c>
      <c r="E28" s="48">
        <v>467</v>
      </c>
      <c r="F28" s="49">
        <v>1466</v>
      </c>
      <c r="G28" s="50">
        <v>6.9999999999999999E-4</v>
      </c>
      <c r="H28" s="51">
        <v>2.9999999999999997E-4</v>
      </c>
    </row>
    <row r="29" spans="1:8" x14ac:dyDescent="0.25">
      <c r="A29" s="47"/>
      <c r="B29" s="48"/>
      <c r="C29" s="48"/>
      <c r="D29" s="48" t="s">
        <v>18</v>
      </c>
      <c r="E29" s="49">
        <v>8312</v>
      </c>
      <c r="F29" s="49">
        <v>24996</v>
      </c>
      <c r="G29" s="50">
        <v>1.1599999999999999E-2</v>
      </c>
      <c r="H29" s="51">
        <v>4.3E-3</v>
      </c>
    </row>
    <row r="30" spans="1:8" x14ac:dyDescent="0.25">
      <c r="A30" s="47"/>
      <c r="B30" s="48"/>
      <c r="C30" s="48"/>
      <c r="D30" s="48" t="s">
        <v>51</v>
      </c>
      <c r="E30" s="48">
        <v>302</v>
      </c>
      <c r="F30" s="48">
        <v>841</v>
      </c>
      <c r="G30" s="50">
        <v>4.0000000000000002E-4</v>
      </c>
      <c r="H30" s="51">
        <v>1E-4</v>
      </c>
    </row>
    <row r="31" spans="1:8" x14ac:dyDescent="0.25">
      <c r="A31" s="47"/>
      <c r="B31" s="48"/>
      <c r="C31" s="48" t="s">
        <v>31</v>
      </c>
      <c r="D31" s="48" t="s">
        <v>17</v>
      </c>
      <c r="E31" s="49">
        <v>2582</v>
      </c>
      <c r="F31" s="49">
        <v>7913</v>
      </c>
      <c r="G31" s="50">
        <v>3.7000000000000002E-3</v>
      </c>
      <c r="H31" s="51">
        <v>1.4E-3</v>
      </c>
    </row>
    <row r="32" spans="1:8" x14ac:dyDescent="0.25">
      <c r="A32" s="47"/>
      <c r="B32" s="48"/>
      <c r="C32" s="48"/>
      <c r="D32" s="48" t="s">
        <v>27</v>
      </c>
      <c r="E32" s="48">
        <v>461</v>
      </c>
      <c r="F32" s="49">
        <v>1307</v>
      </c>
      <c r="G32" s="50">
        <v>5.9999999999999995E-4</v>
      </c>
      <c r="H32" s="51">
        <v>2.0000000000000001E-4</v>
      </c>
    </row>
    <row r="33" spans="1:8" x14ac:dyDescent="0.25">
      <c r="A33" s="47"/>
      <c r="B33" s="48"/>
      <c r="C33" s="48"/>
      <c r="D33" s="48" t="s">
        <v>24</v>
      </c>
      <c r="E33" s="48">
        <v>98</v>
      </c>
      <c r="F33" s="48">
        <v>319</v>
      </c>
      <c r="G33" s="50">
        <v>1E-4</v>
      </c>
      <c r="H33" s="51">
        <v>1E-4</v>
      </c>
    </row>
    <row r="34" spans="1:8" x14ac:dyDescent="0.25">
      <c r="A34" s="47"/>
      <c r="B34" s="48"/>
      <c r="C34" s="48"/>
      <c r="D34" s="48" t="s">
        <v>28</v>
      </c>
      <c r="E34" s="48">
        <v>117</v>
      </c>
      <c r="F34" s="48">
        <v>360</v>
      </c>
      <c r="G34" s="50">
        <v>2.0000000000000001E-4</v>
      </c>
      <c r="H34" s="51">
        <v>1E-4</v>
      </c>
    </row>
    <row r="35" spans="1:8" x14ac:dyDescent="0.25">
      <c r="A35" s="47"/>
      <c r="B35" s="48"/>
      <c r="C35" s="48"/>
      <c r="D35" s="48" t="s">
        <v>18</v>
      </c>
      <c r="E35" s="48">
        <v>129</v>
      </c>
      <c r="F35" s="48">
        <v>381</v>
      </c>
      <c r="G35" s="50">
        <v>2.0000000000000001E-4</v>
      </c>
      <c r="H35" s="51">
        <v>1E-4</v>
      </c>
    </row>
    <row r="36" spans="1:8" x14ac:dyDescent="0.25">
      <c r="A36" s="47"/>
      <c r="B36" s="48"/>
      <c r="C36" s="48"/>
      <c r="D36" s="48" t="s">
        <v>36</v>
      </c>
      <c r="E36" s="48">
        <v>308</v>
      </c>
      <c r="F36" s="48">
        <v>956</v>
      </c>
      <c r="G36" s="50">
        <v>4.0000000000000002E-4</v>
      </c>
      <c r="H36" s="51">
        <v>2.0000000000000001E-4</v>
      </c>
    </row>
    <row r="37" spans="1:8" x14ac:dyDescent="0.25">
      <c r="A37" s="47"/>
      <c r="B37" s="48"/>
      <c r="C37" s="48"/>
      <c r="D37" s="48" t="s">
        <v>51</v>
      </c>
      <c r="E37" s="48">
        <v>7</v>
      </c>
      <c r="F37" s="48">
        <v>24</v>
      </c>
      <c r="G37" s="50">
        <v>0</v>
      </c>
      <c r="H37" s="51">
        <v>0</v>
      </c>
    </row>
    <row r="38" spans="1:8" x14ac:dyDescent="0.25">
      <c r="A38" s="47"/>
      <c r="B38" s="48"/>
      <c r="C38" s="48" t="s">
        <v>25</v>
      </c>
      <c r="D38" s="48" t="s">
        <v>17</v>
      </c>
      <c r="E38" s="49">
        <v>3573</v>
      </c>
      <c r="F38" s="49">
        <v>10844</v>
      </c>
      <c r="G38" s="50">
        <v>5.0000000000000001E-3</v>
      </c>
      <c r="H38" s="51">
        <v>1.9E-3</v>
      </c>
    </row>
    <row r="39" spans="1:8" x14ac:dyDescent="0.25">
      <c r="A39" s="47"/>
      <c r="B39" s="48"/>
      <c r="C39" s="48"/>
      <c r="D39" s="48" t="s">
        <v>27</v>
      </c>
      <c r="E39" s="49">
        <v>3916</v>
      </c>
      <c r="F39" s="49">
        <v>11838</v>
      </c>
      <c r="G39" s="50">
        <v>5.4999999999999997E-3</v>
      </c>
      <c r="H39" s="51">
        <v>2.0999999999999999E-3</v>
      </c>
    </row>
    <row r="40" spans="1:8" x14ac:dyDescent="0.25">
      <c r="A40" s="47"/>
      <c r="B40" s="48"/>
      <c r="C40" s="48"/>
      <c r="D40" s="48" t="s">
        <v>28</v>
      </c>
      <c r="E40" s="48">
        <v>888</v>
      </c>
      <c r="F40" s="49">
        <v>2723</v>
      </c>
      <c r="G40" s="50">
        <v>1.2999999999999999E-3</v>
      </c>
      <c r="H40" s="51">
        <v>5.0000000000000001E-4</v>
      </c>
    </row>
    <row r="41" spans="1:8" x14ac:dyDescent="0.25">
      <c r="A41" s="47"/>
      <c r="B41" s="48"/>
      <c r="C41" s="48"/>
      <c r="D41" s="48" t="s">
        <v>116</v>
      </c>
      <c r="E41" s="48">
        <v>46</v>
      </c>
      <c r="F41" s="48">
        <v>153</v>
      </c>
      <c r="G41" s="50">
        <v>1E-4</v>
      </c>
      <c r="H41" s="51">
        <v>0</v>
      </c>
    </row>
    <row r="42" spans="1:8" x14ac:dyDescent="0.25">
      <c r="A42" s="47"/>
      <c r="B42" s="48"/>
      <c r="C42" s="48"/>
      <c r="D42" s="48" t="s">
        <v>51</v>
      </c>
      <c r="E42" s="49">
        <v>1031</v>
      </c>
      <c r="F42" s="49">
        <v>3118</v>
      </c>
      <c r="G42" s="50">
        <v>1.4E-3</v>
      </c>
      <c r="H42" s="51">
        <v>5.0000000000000001E-4</v>
      </c>
    </row>
    <row r="43" spans="1:8" x14ac:dyDescent="0.25">
      <c r="A43" s="47"/>
      <c r="B43" s="48"/>
      <c r="C43" s="48" t="s">
        <v>26</v>
      </c>
      <c r="D43" s="48" t="s">
        <v>17</v>
      </c>
      <c r="E43" s="48">
        <v>36</v>
      </c>
      <c r="F43" s="48">
        <v>108</v>
      </c>
      <c r="G43" s="50">
        <v>1E-4</v>
      </c>
      <c r="H43" s="51">
        <v>0</v>
      </c>
    </row>
    <row r="44" spans="1:8" x14ac:dyDescent="0.25">
      <c r="A44" s="47"/>
      <c r="B44" s="48"/>
      <c r="C44" s="48"/>
      <c r="D44" s="48" t="s">
        <v>28</v>
      </c>
      <c r="E44" s="48">
        <v>279</v>
      </c>
      <c r="F44" s="48">
        <v>837</v>
      </c>
      <c r="G44" s="50">
        <v>4.0000000000000002E-4</v>
      </c>
      <c r="H44" s="51">
        <v>1E-4</v>
      </c>
    </row>
    <row r="45" spans="1:8" x14ac:dyDescent="0.25">
      <c r="A45" s="47"/>
      <c r="B45" s="48"/>
      <c r="C45" s="48"/>
      <c r="D45" s="48" t="s">
        <v>18</v>
      </c>
      <c r="E45" s="48">
        <v>452</v>
      </c>
      <c r="F45" s="49">
        <v>1356</v>
      </c>
      <c r="G45" s="50">
        <v>5.9999999999999995E-4</v>
      </c>
      <c r="H45" s="51">
        <v>2.0000000000000001E-4</v>
      </c>
    </row>
    <row r="46" spans="1:8" x14ac:dyDescent="0.25">
      <c r="A46" s="47"/>
      <c r="B46" s="48"/>
      <c r="C46" s="48"/>
      <c r="D46" s="48" t="s">
        <v>51</v>
      </c>
      <c r="E46" s="48">
        <v>15</v>
      </c>
      <c r="F46" s="48">
        <v>45</v>
      </c>
      <c r="G46" s="50">
        <v>0</v>
      </c>
      <c r="H46" s="51">
        <v>0</v>
      </c>
    </row>
    <row r="47" spans="1:8" x14ac:dyDescent="0.25">
      <c r="A47" s="47"/>
      <c r="B47" s="48" t="s">
        <v>19</v>
      </c>
      <c r="C47" s="48"/>
      <c r="D47" s="48"/>
      <c r="E47" s="49">
        <v>712543</v>
      </c>
      <c r="F47" s="49">
        <v>2155280</v>
      </c>
      <c r="G47" s="52">
        <v>1</v>
      </c>
      <c r="H47" s="51">
        <v>0.374</v>
      </c>
    </row>
    <row r="48" spans="1:8" x14ac:dyDescent="0.25">
      <c r="A48" s="47"/>
      <c r="B48" s="48" t="s">
        <v>20</v>
      </c>
      <c r="C48" s="48" t="s">
        <v>21</v>
      </c>
      <c r="D48" s="48" t="s">
        <v>17</v>
      </c>
      <c r="E48" s="49">
        <v>1202790</v>
      </c>
      <c r="F48" s="49">
        <v>3609681</v>
      </c>
      <c r="G48" s="48"/>
      <c r="H48" s="51">
        <v>0.626</v>
      </c>
    </row>
    <row r="49" spans="1:8" ht="13.8" thickBot="1" x14ac:dyDescent="0.3">
      <c r="A49" s="53"/>
      <c r="B49" s="54" t="s">
        <v>22</v>
      </c>
      <c r="C49" s="54"/>
      <c r="D49" s="54"/>
      <c r="E49" s="55">
        <v>1915333</v>
      </c>
      <c r="F49" s="55">
        <v>5764960</v>
      </c>
      <c r="G49" s="54"/>
      <c r="H49" s="56">
        <v>1</v>
      </c>
    </row>
    <row r="51" spans="1:8" x14ac:dyDescent="0.25">
      <c r="A51" s="57" t="s">
        <v>33</v>
      </c>
    </row>
  </sheetData>
  <mergeCells count="1">
    <mergeCell ref="E5:E7"/>
  </mergeCells>
  <hyperlinks>
    <hyperlink ref="J1" location="'Table of Contents'!A1" display="Return to Table of Contents" xr:uid="{4F6EEA71-A92C-4DC8-AC09-6C47A0F771E6}"/>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J47"/>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5.2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130</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122</v>
      </c>
      <c r="D8" s="48" t="s">
        <v>17</v>
      </c>
      <c r="E8" s="48">
        <v>673</v>
      </c>
      <c r="F8" s="49">
        <v>2103</v>
      </c>
      <c r="G8" s="50">
        <v>1.6999999999999999E-3</v>
      </c>
      <c r="H8" s="51">
        <v>8.9999999999999998E-4</v>
      </c>
    </row>
    <row r="9" spans="1:10" x14ac:dyDescent="0.25">
      <c r="A9" s="47"/>
      <c r="B9" s="48"/>
      <c r="C9" s="48" t="s">
        <v>21</v>
      </c>
      <c r="D9" s="48" t="s">
        <v>27</v>
      </c>
      <c r="E9" s="49">
        <v>37681</v>
      </c>
      <c r="F9" s="49">
        <v>118031</v>
      </c>
      <c r="G9" s="50">
        <v>9.2899999999999996E-2</v>
      </c>
      <c r="H9" s="51">
        <v>4.8500000000000001E-2</v>
      </c>
    </row>
    <row r="10" spans="1:10" x14ac:dyDescent="0.25">
      <c r="A10" s="47"/>
      <c r="B10" s="48"/>
      <c r="C10" s="48"/>
      <c r="D10" s="48" t="s">
        <v>37</v>
      </c>
      <c r="E10" s="48">
        <v>2</v>
      </c>
      <c r="F10" s="48">
        <v>8</v>
      </c>
      <c r="G10" s="50">
        <v>0</v>
      </c>
      <c r="H10" s="51">
        <v>0</v>
      </c>
    </row>
    <row r="11" spans="1:10" x14ac:dyDescent="0.25">
      <c r="A11" s="47"/>
      <c r="B11" s="48"/>
      <c r="C11" s="48"/>
      <c r="D11" s="48" t="s">
        <v>30</v>
      </c>
      <c r="E11" s="48">
        <v>8</v>
      </c>
      <c r="F11" s="48">
        <v>24</v>
      </c>
      <c r="G11" s="50">
        <v>0</v>
      </c>
      <c r="H11" s="51">
        <v>0</v>
      </c>
    </row>
    <row r="12" spans="1:10" x14ac:dyDescent="0.25">
      <c r="A12" s="47"/>
      <c r="B12" s="48"/>
      <c r="C12" s="48"/>
      <c r="D12" s="48" t="s">
        <v>23</v>
      </c>
      <c r="E12" s="49">
        <v>8826</v>
      </c>
      <c r="F12" s="49">
        <v>28249</v>
      </c>
      <c r="G12" s="50">
        <v>2.2200000000000001E-2</v>
      </c>
      <c r="H12" s="51">
        <v>1.1599999999999999E-2</v>
      </c>
    </row>
    <row r="13" spans="1:10" x14ac:dyDescent="0.25">
      <c r="A13" s="47"/>
      <c r="B13" s="48"/>
      <c r="C13" s="48"/>
      <c r="D13" s="48" t="s">
        <v>29</v>
      </c>
      <c r="E13" s="48">
        <v>3</v>
      </c>
      <c r="F13" s="48">
        <v>11</v>
      </c>
      <c r="G13" s="50">
        <v>0</v>
      </c>
      <c r="H13" s="51">
        <v>0</v>
      </c>
    </row>
    <row r="14" spans="1:10" x14ac:dyDescent="0.25">
      <c r="A14" s="47"/>
      <c r="B14" s="48"/>
      <c r="C14" s="48"/>
      <c r="D14" s="48" t="s">
        <v>24</v>
      </c>
      <c r="E14" s="49">
        <v>4431</v>
      </c>
      <c r="F14" s="49">
        <v>11283</v>
      </c>
      <c r="G14" s="50">
        <v>8.8999999999999999E-3</v>
      </c>
      <c r="H14" s="51">
        <v>4.5999999999999999E-3</v>
      </c>
    </row>
    <row r="15" spans="1:10" x14ac:dyDescent="0.25">
      <c r="A15" s="47"/>
      <c r="B15" s="48"/>
      <c r="C15" s="48"/>
      <c r="D15" s="48" t="s">
        <v>28</v>
      </c>
      <c r="E15" s="49">
        <v>1370</v>
      </c>
      <c r="F15" s="49">
        <v>4205</v>
      </c>
      <c r="G15" s="50">
        <v>3.3E-3</v>
      </c>
      <c r="H15" s="51">
        <v>1.6999999999999999E-3</v>
      </c>
    </row>
    <row r="16" spans="1:10" x14ac:dyDescent="0.25">
      <c r="A16" s="47"/>
      <c r="B16" s="48"/>
      <c r="C16" s="48"/>
      <c r="D16" s="48" t="s">
        <v>18</v>
      </c>
      <c r="E16" s="48">
        <v>197</v>
      </c>
      <c r="F16" s="48">
        <v>558</v>
      </c>
      <c r="G16" s="50">
        <v>4.0000000000000002E-4</v>
      </c>
      <c r="H16" s="51">
        <v>2.0000000000000001E-4</v>
      </c>
    </row>
    <row r="17" spans="1:8" x14ac:dyDescent="0.25">
      <c r="A17" s="47"/>
      <c r="B17" s="48"/>
      <c r="C17" s="48"/>
      <c r="D17" s="48" t="s">
        <v>116</v>
      </c>
      <c r="E17" s="48">
        <v>270</v>
      </c>
      <c r="F17" s="48">
        <v>666</v>
      </c>
      <c r="G17" s="50">
        <v>5.0000000000000001E-4</v>
      </c>
      <c r="H17" s="51">
        <v>2.9999999999999997E-4</v>
      </c>
    </row>
    <row r="18" spans="1:8" x14ac:dyDescent="0.25">
      <c r="A18" s="47"/>
      <c r="B18" s="48"/>
      <c r="C18" s="48"/>
      <c r="D18" s="48" t="s">
        <v>36</v>
      </c>
      <c r="E18" s="48">
        <v>126</v>
      </c>
      <c r="F18" s="48">
        <v>369</v>
      </c>
      <c r="G18" s="50">
        <v>2.9999999999999997E-4</v>
      </c>
      <c r="H18" s="51">
        <v>2.0000000000000001E-4</v>
      </c>
    </row>
    <row r="19" spans="1:8" x14ac:dyDescent="0.25">
      <c r="A19" s="47"/>
      <c r="B19" s="48"/>
      <c r="C19" s="48"/>
      <c r="D19" s="48" t="s">
        <v>51</v>
      </c>
      <c r="E19" s="49">
        <v>8782</v>
      </c>
      <c r="F19" s="49">
        <v>26846</v>
      </c>
      <c r="G19" s="50">
        <v>2.1100000000000001E-2</v>
      </c>
      <c r="H19" s="51">
        <v>1.0999999999999999E-2</v>
      </c>
    </row>
    <row r="20" spans="1:8" x14ac:dyDescent="0.25">
      <c r="A20" s="47"/>
      <c r="B20" s="48"/>
      <c r="C20" s="48" t="s">
        <v>49</v>
      </c>
      <c r="D20" s="48" t="s">
        <v>17</v>
      </c>
      <c r="E20" s="49">
        <v>118544</v>
      </c>
      <c r="F20" s="49">
        <v>355873</v>
      </c>
      <c r="G20" s="50">
        <v>0.28000000000000003</v>
      </c>
      <c r="H20" s="51">
        <v>0.14599999999999999</v>
      </c>
    </row>
    <row r="21" spans="1:8" x14ac:dyDescent="0.25">
      <c r="A21" s="47"/>
      <c r="B21" s="48"/>
      <c r="C21" s="48"/>
      <c r="D21" s="48" t="s">
        <v>27</v>
      </c>
      <c r="E21" s="49">
        <v>9222</v>
      </c>
      <c r="F21" s="49">
        <v>27812</v>
      </c>
      <c r="G21" s="50">
        <v>2.1899999999999999E-2</v>
      </c>
      <c r="H21" s="51">
        <v>1.14E-2</v>
      </c>
    </row>
    <row r="22" spans="1:8" x14ac:dyDescent="0.25">
      <c r="A22" s="47"/>
      <c r="B22" s="48"/>
      <c r="C22" s="48"/>
      <c r="D22" s="48" t="s">
        <v>29</v>
      </c>
      <c r="E22" s="48">
        <v>316</v>
      </c>
      <c r="F22" s="48">
        <v>995</v>
      </c>
      <c r="G22" s="50">
        <v>8.0000000000000004E-4</v>
      </c>
      <c r="H22" s="51">
        <v>4.0000000000000002E-4</v>
      </c>
    </row>
    <row r="23" spans="1:8" x14ac:dyDescent="0.25">
      <c r="A23" s="47"/>
      <c r="B23" s="48"/>
      <c r="C23" s="48"/>
      <c r="D23" s="48" t="s">
        <v>28</v>
      </c>
      <c r="E23" s="48">
        <v>249</v>
      </c>
      <c r="F23" s="48">
        <v>693</v>
      </c>
      <c r="G23" s="50">
        <v>5.0000000000000001E-4</v>
      </c>
      <c r="H23" s="51">
        <v>2.9999999999999997E-4</v>
      </c>
    </row>
    <row r="24" spans="1:8" x14ac:dyDescent="0.25">
      <c r="A24" s="47"/>
      <c r="B24" s="48"/>
      <c r="C24" s="48"/>
      <c r="D24" s="48" t="s">
        <v>18</v>
      </c>
      <c r="E24" s="49">
        <v>202344</v>
      </c>
      <c r="F24" s="49">
        <v>615773</v>
      </c>
      <c r="G24" s="50">
        <v>0.48499999999999999</v>
      </c>
      <c r="H24" s="51">
        <v>0.253</v>
      </c>
    </row>
    <row r="25" spans="1:8" x14ac:dyDescent="0.25">
      <c r="A25" s="47"/>
      <c r="B25" s="48"/>
      <c r="C25" s="48"/>
      <c r="D25" s="48" t="s">
        <v>116</v>
      </c>
      <c r="E25" s="48">
        <v>13</v>
      </c>
      <c r="F25" s="48">
        <v>59</v>
      </c>
      <c r="G25" s="50">
        <v>0</v>
      </c>
      <c r="H25" s="51">
        <v>0</v>
      </c>
    </row>
    <row r="26" spans="1:8" x14ac:dyDescent="0.25">
      <c r="A26" s="47"/>
      <c r="B26" s="48"/>
      <c r="C26" s="48"/>
      <c r="D26" s="48" t="s">
        <v>51</v>
      </c>
      <c r="E26" s="48">
        <v>714</v>
      </c>
      <c r="F26" s="49">
        <v>2142</v>
      </c>
      <c r="G26" s="50">
        <v>1.6999999999999999E-3</v>
      </c>
      <c r="H26" s="51">
        <v>8.9999999999999998E-4</v>
      </c>
    </row>
    <row r="27" spans="1:8" x14ac:dyDescent="0.25">
      <c r="A27" s="47"/>
      <c r="B27" s="48"/>
      <c r="C27" s="48" t="s">
        <v>48</v>
      </c>
      <c r="D27" s="48" t="s">
        <v>17</v>
      </c>
      <c r="E27" s="49">
        <v>14346</v>
      </c>
      <c r="F27" s="49">
        <v>42845</v>
      </c>
      <c r="G27" s="50">
        <v>3.3700000000000001E-2</v>
      </c>
      <c r="H27" s="51">
        <v>1.7600000000000001E-2</v>
      </c>
    </row>
    <row r="28" spans="1:8" x14ac:dyDescent="0.25">
      <c r="A28" s="47"/>
      <c r="B28" s="48"/>
      <c r="C28" s="48"/>
      <c r="D28" s="48" t="s">
        <v>27</v>
      </c>
      <c r="E28" s="49">
        <v>3216</v>
      </c>
      <c r="F28" s="49">
        <v>9789</v>
      </c>
      <c r="G28" s="50">
        <v>7.7000000000000002E-3</v>
      </c>
      <c r="H28" s="51">
        <v>4.0000000000000001E-3</v>
      </c>
    </row>
    <row r="29" spans="1:8" x14ac:dyDescent="0.25">
      <c r="A29" s="47"/>
      <c r="B29" s="48"/>
      <c r="C29" s="48"/>
      <c r="D29" s="48" t="s">
        <v>18</v>
      </c>
      <c r="E29" s="49">
        <v>3963</v>
      </c>
      <c r="F29" s="49">
        <v>12226</v>
      </c>
      <c r="G29" s="50">
        <v>9.5999999999999992E-3</v>
      </c>
      <c r="H29" s="51">
        <v>5.0000000000000001E-3</v>
      </c>
    </row>
    <row r="30" spans="1:8" x14ac:dyDescent="0.25">
      <c r="A30" s="47"/>
      <c r="B30" s="48"/>
      <c r="C30" s="48"/>
      <c r="D30" s="48" t="s">
        <v>51</v>
      </c>
      <c r="E30" s="48">
        <v>179</v>
      </c>
      <c r="F30" s="48">
        <v>537</v>
      </c>
      <c r="G30" s="50">
        <v>4.0000000000000002E-4</v>
      </c>
      <c r="H30" s="51">
        <v>2.0000000000000001E-4</v>
      </c>
    </row>
    <row r="31" spans="1:8" x14ac:dyDescent="0.25">
      <c r="A31" s="47"/>
      <c r="B31" s="48"/>
      <c r="C31" s="48" t="s">
        <v>31</v>
      </c>
      <c r="D31" s="48" t="s">
        <v>17</v>
      </c>
      <c r="E31" s="48">
        <v>700</v>
      </c>
      <c r="F31" s="49">
        <v>2096</v>
      </c>
      <c r="G31" s="50">
        <v>1.6999999999999999E-3</v>
      </c>
      <c r="H31" s="51">
        <v>8.9999999999999998E-4</v>
      </c>
    </row>
    <row r="32" spans="1:8" x14ac:dyDescent="0.25">
      <c r="A32" s="47"/>
      <c r="B32" s="48"/>
      <c r="C32" s="48"/>
      <c r="D32" s="48" t="s">
        <v>27</v>
      </c>
      <c r="E32" s="48">
        <v>130</v>
      </c>
      <c r="F32" s="48">
        <v>264</v>
      </c>
      <c r="G32" s="50">
        <v>2.0000000000000001E-4</v>
      </c>
      <c r="H32" s="51">
        <v>1E-4</v>
      </c>
    </row>
    <row r="33" spans="1:8" x14ac:dyDescent="0.25">
      <c r="A33" s="47"/>
      <c r="B33" s="48"/>
      <c r="C33" s="48"/>
      <c r="D33" s="48" t="s">
        <v>24</v>
      </c>
      <c r="E33" s="48">
        <v>291</v>
      </c>
      <c r="F33" s="48">
        <v>866</v>
      </c>
      <c r="G33" s="50">
        <v>6.9999999999999999E-4</v>
      </c>
      <c r="H33" s="51">
        <v>4.0000000000000002E-4</v>
      </c>
    </row>
    <row r="34" spans="1:8" x14ac:dyDescent="0.25">
      <c r="A34" s="47"/>
      <c r="B34" s="48"/>
      <c r="C34" s="48"/>
      <c r="D34" s="48" t="s">
        <v>18</v>
      </c>
      <c r="E34" s="48">
        <v>25</v>
      </c>
      <c r="F34" s="48">
        <v>83</v>
      </c>
      <c r="G34" s="50">
        <v>1E-4</v>
      </c>
      <c r="H34" s="51">
        <v>0</v>
      </c>
    </row>
    <row r="35" spans="1:8" x14ac:dyDescent="0.25">
      <c r="A35" s="47"/>
      <c r="B35" s="48"/>
      <c r="C35" s="48"/>
      <c r="D35" s="48" t="s">
        <v>36</v>
      </c>
      <c r="E35" s="48">
        <v>103</v>
      </c>
      <c r="F35" s="48">
        <v>345</v>
      </c>
      <c r="G35" s="50">
        <v>2.9999999999999997E-4</v>
      </c>
      <c r="H35" s="51">
        <v>1E-4</v>
      </c>
    </row>
    <row r="36" spans="1:8" x14ac:dyDescent="0.25">
      <c r="A36" s="47"/>
      <c r="B36" s="48"/>
      <c r="C36" s="48" t="s">
        <v>25</v>
      </c>
      <c r="D36" s="48" t="s">
        <v>17</v>
      </c>
      <c r="E36" s="48">
        <v>706</v>
      </c>
      <c r="F36" s="49">
        <v>2136</v>
      </c>
      <c r="G36" s="50">
        <v>1.6999999999999999E-3</v>
      </c>
      <c r="H36" s="51">
        <v>8.9999999999999998E-4</v>
      </c>
    </row>
    <row r="37" spans="1:8" x14ac:dyDescent="0.25">
      <c r="A37" s="47"/>
      <c r="B37" s="48"/>
      <c r="C37" s="48"/>
      <c r="D37" s="48" t="s">
        <v>27</v>
      </c>
      <c r="E37" s="48">
        <v>723</v>
      </c>
      <c r="F37" s="49">
        <v>2224</v>
      </c>
      <c r="G37" s="50">
        <v>1.8E-3</v>
      </c>
      <c r="H37" s="51">
        <v>8.9999999999999998E-4</v>
      </c>
    </row>
    <row r="38" spans="1:8" x14ac:dyDescent="0.25">
      <c r="A38" s="47"/>
      <c r="B38" s="48"/>
      <c r="C38" s="48"/>
      <c r="D38" s="48" t="s">
        <v>29</v>
      </c>
      <c r="E38" s="48">
        <v>7</v>
      </c>
      <c r="F38" s="48">
        <v>21</v>
      </c>
      <c r="G38" s="50">
        <v>0</v>
      </c>
      <c r="H38" s="51">
        <v>0</v>
      </c>
    </row>
    <row r="39" spans="1:8" x14ac:dyDescent="0.25">
      <c r="A39" s="47"/>
      <c r="B39" s="48"/>
      <c r="C39" s="48"/>
      <c r="D39" s="48" t="s">
        <v>28</v>
      </c>
      <c r="E39" s="48">
        <v>206</v>
      </c>
      <c r="F39" s="48">
        <v>618</v>
      </c>
      <c r="G39" s="50">
        <v>5.0000000000000001E-4</v>
      </c>
      <c r="H39" s="51">
        <v>2.9999999999999997E-4</v>
      </c>
    </row>
    <row r="40" spans="1:8" x14ac:dyDescent="0.25">
      <c r="A40" s="47"/>
      <c r="B40" s="48"/>
      <c r="C40" s="48"/>
      <c r="D40" s="48" t="s">
        <v>116</v>
      </c>
      <c r="E40" s="48">
        <v>6</v>
      </c>
      <c r="F40" s="48">
        <v>24</v>
      </c>
      <c r="G40" s="50">
        <v>0</v>
      </c>
      <c r="H40" s="51">
        <v>0</v>
      </c>
    </row>
    <row r="41" spans="1:8" x14ac:dyDescent="0.25">
      <c r="A41" s="47"/>
      <c r="B41" s="48"/>
      <c r="C41" s="48" t="s">
        <v>26</v>
      </c>
      <c r="D41" s="48" t="s">
        <v>17</v>
      </c>
      <c r="E41" s="48">
        <v>44</v>
      </c>
      <c r="F41" s="48">
        <v>186</v>
      </c>
      <c r="G41" s="50">
        <v>1E-4</v>
      </c>
      <c r="H41" s="51">
        <v>1E-4</v>
      </c>
    </row>
    <row r="42" spans="1:8" x14ac:dyDescent="0.25">
      <c r="A42" s="47"/>
      <c r="B42" s="48"/>
      <c r="C42" s="48"/>
      <c r="D42" s="48" t="s">
        <v>27</v>
      </c>
      <c r="E42" s="48">
        <v>19</v>
      </c>
      <c r="F42" s="48">
        <v>57</v>
      </c>
      <c r="G42" s="50">
        <v>0</v>
      </c>
      <c r="H42" s="51">
        <v>0</v>
      </c>
    </row>
    <row r="43" spans="1:8" x14ac:dyDescent="0.25">
      <c r="A43" s="47"/>
      <c r="B43" s="48" t="s">
        <v>19</v>
      </c>
      <c r="C43" s="48"/>
      <c r="D43" s="48"/>
      <c r="E43" s="49">
        <v>418435</v>
      </c>
      <c r="F43" s="49">
        <v>1270016</v>
      </c>
      <c r="G43" s="52">
        <v>1</v>
      </c>
      <c r="H43" s="51">
        <v>0.52200000000000002</v>
      </c>
    </row>
    <row r="44" spans="1:8" x14ac:dyDescent="0.25">
      <c r="A44" s="47"/>
      <c r="B44" s="48" t="s">
        <v>20</v>
      </c>
      <c r="C44" s="48" t="s">
        <v>21</v>
      </c>
      <c r="D44" s="48" t="s">
        <v>17</v>
      </c>
      <c r="E44" s="49">
        <v>387319</v>
      </c>
      <c r="F44" s="49">
        <v>1163002</v>
      </c>
      <c r="G44" s="48"/>
      <c r="H44" s="51">
        <v>0.47799999999999998</v>
      </c>
    </row>
    <row r="45" spans="1:8" ht="13.8" thickBot="1" x14ac:dyDescent="0.3">
      <c r="A45" s="53"/>
      <c r="B45" s="54" t="s">
        <v>22</v>
      </c>
      <c r="C45" s="54"/>
      <c r="D45" s="54"/>
      <c r="E45" s="55">
        <v>805754</v>
      </c>
      <c r="F45" s="55">
        <v>2433018</v>
      </c>
      <c r="G45" s="54"/>
      <c r="H45" s="56">
        <v>1</v>
      </c>
    </row>
    <row r="47" spans="1:8" x14ac:dyDescent="0.25">
      <c r="A47" s="57" t="s">
        <v>33</v>
      </c>
    </row>
  </sheetData>
  <mergeCells count="1">
    <mergeCell ref="E5:E7"/>
  </mergeCells>
  <hyperlinks>
    <hyperlink ref="J1" location="'Table of Contents'!A1" display="Return to Table of Contents" xr:uid="{A6C5D3DD-A028-4763-8D85-3E8B7C1C780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41"/>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38</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134116</v>
      </c>
      <c r="F8" s="49">
        <v>407496</v>
      </c>
      <c r="G8" s="50">
        <v>0.60099999999999998</v>
      </c>
      <c r="H8" s="51">
        <v>9.7000000000000003E-2</v>
      </c>
    </row>
    <row r="9" spans="1:10" x14ac:dyDescent="0.25">
      <c r="A9" s="47"/>
      <c r="B9" s="48"/>
      <c r="C9" s="48"/>
      <c r="D9" s="48" t="s">
        <v>37</v>
      </c>
      <c r="E9" s="48">
        <v>5</v>
      </c>
      <c r="F9" s="48">
        <v>15</v>
      </c>
      <c r="G9" s="50">
        <v>0</v>
      </c>
      <c r="H9" s="51">
        <v>0</v>
      </c>
    </row>
    <row r="10" spans="1:10" x14ac:dyDescent="0.25">
      <c r="A10" s="47"/>
      <c r="B10" s="48"/>
      <c r="C10" s="48"/>
      <c r="D10" s="48" t="s">
        <v>30</v>
      </c>
      <c r="E10" s="48">
        <v>20</v>
      </c>
      <c r="F10" s="48">
        <v>60</v>
      </c>
      <c r="G10" s="50">
        <v>1E-4</v>
      </c>
      <c r="H10" s="51">
        <v>0</v>
      </c>
    </row>
    <row r="11" spans="1:10" x14ac:dyDescent="0.25">
      <c r="A11" s="47"/>
      <c r="B11" s="48"/>
      <c r="C11" s="48"/>
      <c r="D11" s="48" t="s">
        <v>23</v>
      </c>
      <c r="E11" s="49">
        <v>8523</v>
      </c>
      <c r="F11" s="49">
        <v>26566</v>
      </c>
      <c r="G11" s="50">
        <v>3.9199999999999999E-2</v>
      </c>
      <c r="H11" s="51">
        <v>6.3E-3</v>
      </c>
    </row>
    <row r="12" spans="1:10" x14ac:dyDescent="0.25">
      <c r="A12" s="47"/>
      <c r="B12" s="48"/>
      <c r="C12" s="48"/>
      <c r="D12" s="48" t="s">
        <v>29</v>
      </c>
      <c r="E12" s="48">
        <v>67</v>
      </c>
      <c r="F12" s="48">
        <v>202</v>
      </c>
      <c r="G12" s="50">
        <v>2.9999999999999997E-4</v>
      </c>
      <c r="H12" s="51">
        <v>0</v>
      </c>
    </row>
    <row r="13" spans="1:10" x14ac:dyDescent="0.25">
      <c r="A13" s="47"/>
      <c r="B13" s="48"/>
      <c r="C13" s="48"/>
      <c r="D13" s="48" t="s">
        <v>24</v>
      </c>
      <c r="E13" s="49">
        <v>5402</v>
      </c>
      <c r="F13" s="49">
        <v>13646</v>
      </c>
      <c r="G13" s="50">
        <v>2.01E-2</v>
      </c>
      <c r="H13" s="51">
        <v>3.2000000000000002E-3</v>
      </c>
    </row>
    <row r="14" spans="1:10" x14ac:dyDescent="0.25">
      <c r="A14" s="47"/>
      <c r="B14" s="48"/>
      <c r="C14" s="48"/>
      <c r="D14" s="48" t="s">
        <v>28</v>
      </c>
      <c r="E14" s="49">
        <v>8535</v>
      </c>
      <c r="F14" s="49">
        <v>26210</v>
      </c>
      <c r="G14" s="50">
        <v>3.8699999999999998E-2</v>
      </c>
      <c r="H14" s="51">
        <v>6.1999999999999998E-3</v>
      </c>
    </row>
    <row r="15" spans="1:10" x14ac:dyDescent="0.25">
      <c r="A15" s="47"/>
      <c r="B15" s="48"/>
      <c r="C15" s="48"/>
      <c r="D15" s="48" t="s">
        <v>18</v>
      </c>
      <c r="E15" s="49">
        <v>2376</v>
      </c>
      <c r="F15" s="49">
        <v>7270</v>
      </c>
      <c r="G15" s="50">
        <v>1.0699999999999999E-2</v>
      </c>
      <c r="H15" s="51">
        <v>1.6999999999999999E-3</v>
      </c>
    </row>
    <row r="16" spans="1:10" x14ac:dyDescent="0.25">
      <c r="A16" s="47"/>
      <c r="B16" s="48"/>
      <c r="C16" s="48"/>
      <c r="D16" s="48" t="s">
        <v>36</v>
      </c>
      <c r="E16" s="48">
        <v>385</v>
      </c>
      <c r="F16" s="48">
        <v>795</v>
      </c>
      <c r="G16" s="50">
        <v>1.1999999999999999E-3</v>
      </c>
      <c r="H16" s="51">
        <v>2.0000000000000001E-4</v>
      </c>
    </row>
    <row r="17" spans="1:8" x14ac:dyDescent="0.25">
      <c r="A17" s="47"/>
      <c r="B17" s="48"/>
      <c r="C17" s="48" t="s">
        <v>16</v>
      </c>
      <c r="D17" s="48" t="s">
        <v>17</v>
      </c>
      <c r="E17" s="49">
        <v>13692</v>
      </c>
      <c r="F17" s="49">
        <v>40258</v>
      </c>
      <c r="G17" s="50">
        <v>5.9400000000000001E-2</v>
      </c>
      <c r="H17" s="51">
        <v>9.5999999999999992E-3</v>
      </c>
    </row>
    <row r="18" spans="1:8" x14ac:dyDescent="0.25">
      <c r="A18" s="47"/>
      <c r="B18" s="48"/>
      <c r="C18" s="48"/>
      <c r="D18" s="48" t="s">
        <v>27</v>
      </c>
      <c r="E18" s="48">
        <v>769</v>
      </c>
      <c r="F18" s="49">
        <v>1556</v>
      </c>
      <c r="G18" s="50">
        <v>2.3E-3</v>
      </c>
      <c r="H18" s="51">
        <v>4.0000000000000002E-4</v>
      </c>
    </row>
    <row r="19" spans="1:8" x14ac:dyDescent="0.25">
      <c r="A19" s="47"/>
      <c r="B19" s="48"/>
      <c r="C19" s="48"/>
      <c r="D19" s="48" t="s">
        <v>23</v>
      </c>
      <c r="E19" s="48">
        <v>6</v>
      </c>
      <c r="F19" s="48">
        <v>6</v>
      </c>
      <c r="G19" s="50">
        <v>0</v>
      </c>
      <c r="H19" s="51">
        <v>0</v>
      </c>
    </row>
    <row r="20" spans="1:8" x14ac:dyDescent="0.25">
      <c r="A20" s="47"/>
      <c r="B20" s="48"/>
      <c r="C20" s="48"/>
      <c r="D20" s="48" t="s">
        <v>29</v>
      </c>
      <c r="E20" s="48">
        <v>507</v>
      </c>
      <c r="F20" s="49">
        <v>1561</v>
      </c>
      <c r="G20" s="50">
        <v>2.3E-3</v>
      </c>
      <c r="H20" s="51">
        <v>4.0000000000000002E-4</v>
      </c>
    </row>
    <row r="21" spans="1:8" x14ac:dyDescent="0.25">
      <c r="A21" s="47"/>
      <c r="B21" s="48"/>
      <c r="C21" s="48"/>
      <c r="D21" s="48" t="s">
        <v>24</v>
      </c>
      <c r="E21" s="48">
        <v>156</v>
      </c>
      <c r="F21" s="48">
        <v>468</v>
      </c>
      <c r="G21" s="50">
        <v>6.9999999999999999E-4</v>
      </c>
      <c r="H21" s="51">
        <v>1E-4</v>
      </c>
    </row>
    <row r="22" spans="1:8" x14ac:dyDescent="0.25">
      <c r="A22" s="47"/>
      <c r="B22" s="48"/>
      <c r="C22" s="48"/>
      <c r="D22" s="48" t="s">
        <v>28</v>
      </c>
      <c r="E22" s="48">
        <v>59</v>
      </c>
      <c r="F22" s="48">
        <v>91</v>
      </c>
      <c r="G22" s="50">
        <v>1E-4</v>
      </c>
      <c r="H22" s="51">
        <v>0</v>
      </c>
    </row>
    <row r="23" spans="1:8" x14ac:dyDescent="0.25">
      <c r="A23" s="47"/>
      <c r="B23" s="48"/>
      <c r="C23" s="48"/>
      <c r="D23" s="48" t="s">
        <v>18</v>
      </c>
      <c r="E23" s="49">
        <v>22220</v>
      </c>
      <c r="F23" s="49">
        <v>67400</v>
      </c>
      <c r="G23" s="50">
        <v>9.9500000000000005E-2</v>
      </c>
      <c r="H23" s="51">
        <v>1.6E-2</v>
      </c>
    </row>
    <row r="24" spans="1:8" x14ac:dyDescent="0.25">
      <c r="A24" s="47"/>
      <c r="B24" s="48"/>
      <c r="C24" s="48" t="s">
        <v>31</v>
      </c>
      <c r="D24" s="48" t="s">
        <v>17</v>
      </c>
      <c r="E24" s="49">
        <v>2887</v>
      </c>
      <c r="F24" s="49">
        <v>8598</v>
      </c>
      <c r="G24" s="50">
        <v>1.2699999999999999E-2</v>
      </c>
      <c r="H24" s="51">
        <v>2E-3</v>
      </c>
    </row>
    <row r="25" spans="1:8" x14ac:dyDescent="0.25">
      <c r="A25" s="47"/>
      <c r="B25" s="48"/>
      <c r="C25" s="48"/>
      <c r="D25" s="48" t="s">
        <v>27</v>
      </c>
      <c r="E25" s="48">
        <v>210</v>
      </c>
      <c r="F25" s="48">
        <v>592</v>
      </c>
      <c r="G25" s="50">
        <v>8.9999999999999998E-4</v>
      </c>
      <c r="H25" s="51">
        <v>1E-4</v>
      </c>
    </row>
    <row r="26" spans="1:8" x14ac:dyDescent="0.25">
      <c r="A26" s="47"/>
      <c r="B26" s="48"/>
      <c r="C26" s="48"/>
      <c r="D26" s="48" t="s">
        <v>18</v>
      </c>
      <c r="E26" s="48">
        <v>576</v>
      </c>
      <c r="F26" s="49">
        <v>1608</v>
      </c>
      <c r="G26" s="50">
        <v>2.3999999999999998E-3</v>
      </c>
      <c r="H26" s="51">
        <v>4.0000000000000002E-4</v>
      </c>
    </row>
    <row r="27" spans="1:8" x14ac:dyDescent="0.25">
      <c r="A27" s="47"/>
      <c r="B27" s="48"/>
      <c r="C27" s="48" t="s">
        <v>25</v>
      </c>
      <c r="D27" s="48" t="s">
        <v>17</v>
      </c>
      <c r="E27" s="49">
        <v>1950</v>
      </c>
      <c r="F27" s="49">
        <v>5800</v>
      </c>
      <c r="G27" s="50">
        <v>8.6E-3</v>
      </c>
      <c r="H27" s="51">
        <v>1.4E-3</v>
      </c>
    </row>
    <row r="28" spans="1:8" x14ac:dyDescent="0.25">
      <c r="A28" s="47"/>
      <c r="B28" s="48"/>
      <c r="C28" s="48"/>
      <c r="D28" s="48" t="s">
        <v>27</v>
      </c>
      <c r="E28" s="48">
        <v>838</v>
      </c>
      <c r="F28" s="49">
        <v>2560</v>
      </c>
      <c r="G28" s="50">
        <v>3.8E-3</v>
      </c>
      <c r="H28" s="51">
        <v>5.9999999999999995E-4</v>
      </c>
    </row>
    <row r="29" spans="1:8" x14ac:dyDescent="0.25">
      <c r="A29" s="47"/>
      <c r="B29" s="48"/>
      <c r="C29" s="48"/>
      <c r="D29" s="48" t="s">
        <v>29</v>
      </c>
      <c r="E29" s="48">
        <v>305</v>
      </c>
      <c r="F29" s="48">
        <v>932</v>
      </c>
      <c r="G29" s="50">
        <v>1.4E-3</v>
      </c>
      <c r="H29" s="51">
        <v>2.0000000000000001E-4</v>
      </c>
    </row>
    <row r="30" spans="1:8" x14ac:dyDescent="0.25">
      <c r="A30" s="47"/>
      <c r="B30" s="48"/>
      <c r="C30" s="48"/>
      <c r="D30" s="48" t="s">
        <v>28</v>
      </c>
      <c r="E30" s="48">
        <v>399</v>
      </c>
      <c r="F30" s="49">
        <v>1214</v>
      </c>
      <c r="G30" s="50">
        <v>1.8E-3</v>
      </c>
      <c r="H30" s="51">
        <v>2.9999999999999997E-4</v>
      </c>
    </row>
    <row r="31" spans="1:8" x14ac:dyDescent="0.25">
      <c r="A31" s="47"/>
      <c r="B31" s="48"/>
      <c r="C31" s="48"/>
      <c r="D31" s="48" t="s">
        <v>18</v>
      </c>
      <c r="E31" s="49">
        <v>2289</v>
      </c>
      <c r="F31" s="49">
        <v>6211</v>
      </c>
      <c r="G31" s="50">
        <v>9.1999999999999998E-3</v>
      </c>
      <c r="H31" s="51">
        <v>1.5E-3</v>
      </c>
    </row>
    <row r="32" spans="1:8" x14ac:dyDescent="0.25">
      <c r="A32" s="47"/>
      <c r="B32" s="48"/>
      <c r="C32" s="48" t="s">
        <v>26</v>
      </c>
      <c r="D32" s="48" t="s">
        <v>17</v>
      </c>
      <c r="E32" s="49">
        <v>4826</v>
      </c>
      <c r="F32" s="49">
        <v>14343</v>
      </c>
      <c r="G32" s="50">
        <v>2.12E-2</v>
      </c>
      <c r="H32" s="51">
        <v>3.3999999999999998E-3</v>
      </c>
    </row>
    <row r="33" spans="1:8" x14ac:dyDescent="0.25">
      <c r="A33" s="47"/>
      <c r="B33" s="48"/>
      <c r="C33" s="48"/>
      <c r="D33" s="48" t="s">
        <v>27</v>
      </c>
      <c r="E33" s="48">
        <v>56</v>
      </c>
      <c r="F33" s="48">
        <v>167</v>
      </c>
      <c r="G33" s="50">
        <v>2.0000000000000001E-4</v>
      </c>
      <c r="H33" s="51">
        <v>0</v>
      </c>
    </row>
    <row r="34" spans="1:8" x14ac:dyDescent="0.25">
      <c r="A34" s="47"/>
      <c r="B34" s="48"/>
      <c r="C34" s="48"/>
      <c r="D34" s="48" t="s">
        <v>29</v>
      </c>
      <c r="E34" s="48">
        <v>82</v>
      </c>
      <c r="F34" s="48">
        <v>247</v>
      </c>
      <c r="G34" s="50">
        <v>4.0000000000000002E-4</v>
      </c>
      <c r="H34" s="51">
        <v>1E-4</v>
      </c>
    </row>
    <row r="35" spans="1:8" x14ac:dyDescent="0.25">
      <c r="A35" s="47"/>
      <c r="B35" s="48"/>
      <c r="C35" s="48"/>
      <c r="D35" s="48" t="s">
        <v>28</v>
      </c>
      <c r="E35" s="48">
        <v>17</v>
      </c>
      <c r="F35" s="48">
        <v>51</v>
      </c>
      <c r="G35" s="50">
        <v>1E-4</v>
      </c>
      <c r="H35" s="51">
        <v>0</v>
      </c>
    </row>
    <row r="36" spans="1:8" x14ac:dyDescent="0.25">
      <c r="A36" s="47"/>
      <c r="B36" s="48"/>
      <c r="C36" s="48"/>
      <c r="D36" s="48" t="s">
        <v>18</v>
      </c>
      <c r="E36" s="49">
        <v>13799</v>
      </c>
      <c r="F36" s="49">
        <v>41801</v>
      </c>
      <c r="G36" s="50">
        <v>6.1699999999999998E-2</v>
      </c>
      <c r="H36" s="51">
        <v>9.9000000000000008E-3</v>
      </c>
    </row>
    <row r="37" spans="1:8" x14ac:dyDescent="0.25">
      <c r="A37" s="47"/>
      <c r="B37" s="48" t="s">
        <v>19</v>
      </c>
      <c r="C37" s="48"/>
      <c r="D37" s="48"/>
      <c r="E37" s="49">
        <v>225072</v>
      </c>
      <c r="F37" s="49">
        <v>677724</v>
      </c>
      <c r="G37" s="52">
        <v>1</v>
      </c>
      <c r="H37" s="51">
        <v>0.161</v>
      </c>
    </row>
    <row r="38" spans="1:8" x14ac:dyDescent="0.25">
      <c r="A38" s="47"/>
      <c r="B38" s="48" t="s">
        <v>20</v>
      </c>
      <c r="C38" s="48" t="s">
        <v>21</v>
      </c>
      <c r="D38" s="48" t="s">
        <v>17</v>
      </c>
      <c r="E38" s="49">
        <v>1193206</v>
      </c>
      <c r="F38" s="49">
        <v>3523446</v>
      </c>
      <c r="G38" s="48"/>
      <c r="H38" s="51">
        <v>0.83899999999999997</v>
      </c>
    </row>
    <row r="39" spans="1:8" ht="13.8" thickBot="1" x14ac:dyDescent="0.3">
      <c r="A39" s="53"/>
      <c r="B39" s="54" t="s">
        <v>22</v>
      </c>
      <c r="C39" s="54"/>
      <c r="D39" s="54"/>
      <c r="E39" s="55">
        <v>1418278</v>
      </c>
      <c r="F39" s="55">
        <v>4201170</v>
      </c>
      <c r="G39" s="54"/>
      <c r="H39" s="56">
        <v>1</v>
      </c>
    </row>
    <row r="41" spans="1:8" x14ac:dyDescent="0.25">
      <c r="A41" s="57" t="s">
        <v>33</v>
      </c>
    </row>
  </sheetData>
  <mergeCells count="1">
    <mergeCell ref="E5:E7"/>
  </mergeCells>
  <hyperlinks>
    <hyperlink ref="J1" location="'Table of Contents'!A1" display="Return to Table of Contents" xr:uid="{88254C2E-745D-4DAD-BE67-F5DCD3682E97}"/>
  </hyperlinks>
  <pageMargins left="0.75" right="0.75" top="1" bottom="1" header="0.5" footer="0.5"/>
  <legacy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52"/>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5.2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s="14" customFormat="1" x14ac:dyDescent="0.25">
      <c r="A1" s="3" t="s">
        <v>0</v>
      </c>
      <c r="B1" s="4"/>
      <c r="C1" s="4"/>
      <c r="D1" s="4"/>
      <c r="E1" s="4"/>
      <c r="F1" s="4"/>
      <c r="G1" s="4"/>
      <c r="H1" s="4"/>
      <c r="J1" s="68" t="s">
        <v>194</v>
      </c>
    </row>
    <row r="2" spans="1:10" s="14" customFormat="1" x14ac:dyDescent="0.25">
      <c r="A2" s="3" t="s">
        <v>1</v>
      </c>
      <c r="B2" s="4"/>
      <c r="C2" s="4"/>
      <c r="D2" s="4"/>
      <c r="E2" s="4"/>
      <c r="F2" s="4"/>
      <c r="G2" s="4"/>
      <c r="H2" s="4"/>
    </row>
    <row r="3" spans="1:10" s="14" customFormat="1" x14ac:dyDescent="0.25">
      <c r="A3" s="3" t="s">
        <v>133</v>
      </c>
      <c r="B3" s="4"/>
      <c r="C3" s="4"/>
      <c r="D3" s="4"/>
      <c r="E3" s="4"/>
      <c r="F3" s="4"/>
      <c r="G3" s="4"/>
      <c r="H3" s="4"/>
    </row>
    <row r="4" spans="1:10" ht="13.8" thickBot="1" x14ac:dyDescent="0.3">
      <c r="A4" s="2"/>
    </row>
    <row r="5" spans="1:10" x14ac:dyDescent="0.25">
      <c r="A5" s="5" t="s">
        <v>3</v>
      </c>
      <c r="B5" s="11" t="s">
        <v>4</v>
      </c>
      <c r="C5" s="11" t="s">
        <v>5</v>
      </c>
      <c r="D5" s="11" t="s">
        <v>5</v>
      </c>
      <c r="E5" s="11" t="s">
        <v>6</v>
      </c>
      <c r="F5" s="11" t="s">
        <v>7</v>
      </c>
      <c r="G5" s="11" t="s">
        <v>8</v>
      </c>
      <c r="H5" s="6" t="s">
        <v>8</v>
      </c>
    </row>
    <row r="6" spans="1:10" x14ac:dyDescent="0.25">
      <c r="A6" s="7" t="s">
        <v>9</v>
      </c>
      <c r="B6" s="12" t="s">
        <v>5</v>
      </c>
      <c r="C6" s="12" t="s">
        <v>10</v>
      </c>
      <c r="D6" s="12" t="s">
        <v>11</v>
      </c>
      <c r="E6" s="12"/>
      <c r="F6" s="12" t="s">
        <v>12</v>
      </c>
      <c r="G6" s="12" t="s">
        <v>13</v>
      </c>
      <c r="H6" s="8" t="s">
        <v>14</v>
      </c>
    </row>
    <row r="7" spans="1:10" x14ac:dyDescent="0.25">
      <c r="A7" s="9"/>
      <c r="B7" s="13"/>
      <c r="C7" s="13"/>
      <c r="D7" s="13"/>
      <c r="E7" s="13"/>
      <c r="F7" s="13"/>
      <c r="G7" s="13" t="s">
        <v>12</v>
      </c>
      <c r="H7" s="10" t="s">
        <v>12</v>
      </c>
    </row>
    <row r="8" spans="1:10" x14ac:dyDescent="0.25">
      <c r="A8" s="47" t="s">
        <v>32</v>
      </c>
      <c r="B8" s="48" t="s">
        <v>15</v>
      </c>
      <c r="C8" s="48" t="s">
        <v>122</v>
      </c>
      <c r="D8" s="48" t="s">
        <v>17</v>
      </c>
      <c r="E8" s="48">
        <v>282</v>
      </c>
      <c r="F8" s="48">
        <v>866</v>
      </c>
      <c r="G8" s="50">
        <v>4.0000000000000002E-4</v>
      </c>
      <c r="H8" s="51">
        <v>2.0000000000000001E-4</v>
      </c>
    </row>
    <row r="9" spans="1:10" x14ac:dyDescent="0.25">
      <c r="A9" s="47"/>
      <c r="B9" s="48"/>
      <c r="C9" s="48" t="s">
        <v>21</v>
      </c>
      <c r="D9" s="48" t="s">
        <v>27</v>
      </c>
      <c r="E9" s="49">
        <v>143303</v>
      </c>
      <c r="F9" s="49">
        <v>438697</v>
      </c>
      <c r="G9" s="50">
        <v>0.22500000000000001</v>
      </c>
      <c r="H9" s="51">
        <v>7.8600000000000003E-2</v>
      </c>
    </row>
    <row r="10" spans="1:10" x14ac:dyDescent="0.25">
      <c r="A10" s="47"/>
      <c r="B10" s="48"/>
      <c r="C10" s="48"/>
      <c r="D10" s="48" t="s">
        <v>30</v>
      </c>
      <c r="E10" s="48">
        <v>62</v>
      </c>
      <c r="F10" s="48">
        <v>186</v>
      </c>
      <c r="G10" s="50">
        <v>1E-4</v>
      </c>
      <c r="H10" s="51">
        <v>0</v>
      </c>
    </row>
    <row r="11" spans="1:10" x14ac:dyDescent="0.25">
      <c r="A11" s="47"/>
      <c r="B11" s="48"/>
      <c r="C11" s="48"/>
      <c r="D11" s="48" t="s">
        <v>23</v>
      </c>
      <c r="E11" s="49">
        <v>6096</v>
      </c>
      <c r="F11" s="49">
        <v>18912</v>
      </c>
      <c r="G11" s="50">
        <v>9.7000000000000003E-3</v>
      </c>
      <c r="H11" s="51">
        <v>3.3999999999999998E-3</v>
      </c>
    </row>
    <row r="12" spans="1:10" x14ac:dyDescent="0.25">
      <c r="A12" s="47"/>
      <c r="B12" s="48"/>
      <c r="C12" s="48"/>
      <c r="D12" s="48" t="s">
        <v>29</v>
      </c>
      <c r="E12" s="48">
        <v>7</v>
      </c>
      <c r="F12" s="48">
        <v>25</v>
      </c>
      <c r="G12" s="50">
        <v>0</v>
      </c>
      <c r="H12" s="51">
        <v>0</v>
      </c>
    </row>
    <row r="13" spans="1:10" x14ac:dyDescent="0.25">
      <c r="A13" s="47"/>
      <c r="B13" s="48"/>
      <c r="C13" s="48"/>
      <c r="D13" s="48" t="s">
        <v>24</v>
      </c>
      <c r="E13" s="49">
        <v>1648</v>
      </c>
      <c r="F13" s="49">
        <v>3784</v>
      </c>
      <c r="G13" s="50">
        <v>1.9E-3</v>
      </c>
      <c r="H13" s="51">
        <v>6.9999999999999999E-4</v>
      </c>
    </row>
    <row r="14" spans="1:10" x14ac:dyDescent="0.25">
      <c r="A14" s="47"/>
      <c r="B14" s="48"/>
      <c r="C14" s="48"/>
      <c r="D14" s="48" t="s">
        <v>28</v>
      </c>
      <c r="E14" s="49">
        <v>17990</v>
      </c>
      <c r="F14" s="49">
        <v>54826</v>
      </c>
      <c r="G14" s="50">
        <v>2.8199999999999999E-2</v>
      </c>
      <c r="H14" s="51">
        <v>9.7999999999999997E-3</v>
      </c>
    </row>
    <row r="15" spans="1:10" x14ac:dyDescent="0.25">
      <c r="A15" s="47"/>
      <c r="B15" s="48"/>
      <c r="C15" s="48"/>
      <c r="D15" s="48" t="s">
        <v>18</v>
      </c>
      <c r="E15" s="48">
        <v>348</v>
      </c>
      <c r="F15" s="49">
        <v>1153</v>
      </c>
      <c r="G15" s="50">
        <v>5.9999999999999995E-4</v>
      </c>
      <c r="H15" s="51">
        <v>2.0000000000000001E-4</v>
      </c>
    </row>
    <row r="16" spans="1:10" x14ac:dyDescent="0.25">
      <c r="A16" s="47"/>
      <c r="B16" s="48"/>
      <c r="C16" s="48"/>
      <c r="D16" s="48" t="s">
        <v>116</v>
      </c>
      <c r="E16" s="49">
        <v>1789</v>
      </c>
      <c r="F16" s="49">
        <v>5632</v>
      </c>
      <c r="G16" s="50">
        <v>2.8999999999999998E-3</v>
      </c>
      <c r="H16" s="51">
        <v>1E-3</v>
      </c>
    </row>
    <row r="17" spans="1:8" x14ac:dyDescent="0.25">
      <c r="A17" s="47"/>
      <c r="B17" s="48"/>
      <c r="C17" s="48"/>
      <c r="D17" s="48" t="s">
        <v>36</v>
      </c>
      <c r="E17" s="48">
        <v>461</v>
      </c>
      <c r="F17" s="49">
        <v>1410</v>
      </c>
      <c r="G17" s="50">
        <v>6.9999999999999999E-4</v>
      </c>
      <c r="H17" s="51">
        <v>2.9999999999999997E-4</v>
      </c>
    </row>
    <row r="18" spans="1:8" x14ac:dyDescent="0.25">
      <c r="A18" s="47"/>
      <c r="B18" s="48"/>
      <c r="C18" s="48"/>
      <c r="D18" s="48" t="s">
        <v>51</v>
      </c>
      <c r="E18" s="49">
        <v>96055</v>
      </c>
      <c r="F18" s="49">
        <v>294813</v>
      </c>
      <c r="G18" s="50">
        <v>0.152</v>
      </c>
      <c r="H18" s="51">
        <v>5.28E-2</v>
      </c>
    </row>
    <row r="19" spans="1:8" x14ac:dyDescent="0.25">
      <c r="A19" s="47"/>
      <c r="B19" s="48"/>
      <c r="C19" s="48" t="s">
        <v>49</v>
      </c>
      <c r="D19" s="48" t="s">
        <v>17</v>
      </c>
      <c r="E19" s="49">
        <v>116512</v>
      </c>
      <c r="F19" s="49">
        <v>349137</v>
      </c>
      <c r="G19" s="50">
        <v>0.17899999999999999</v>
      </c>
      <c r="H19" s="51">
        <v>6.2600000000000003E-2</v>
      </c>
    </row>
    <row r="20" spans="1:8" x14ac:dyDescent="0.25">
      <c r="A20" s="47"/>
      <c r="B20" s="48"/>
      <c r="C20" s="48"/>
      <c r="D20" s="48" t="s">
        <v>27</v>
      </c>
      <c r="E20" s="49">
        <v>6271</v>
      </c>
      <c r="F20" s="49">
        <v>18679</v>
      </c>
      <c r="G20" s="50">
        <v>9.5999999999999992E-3</v>
      </c>
      <c r="H20" s="51">
        <v>3.3E-3</v>
      </c>
    </row>
    <row r="21" spans="1:8" x14ac:dyDescent="0.25">
      <c r="A21" s="47"/>
      <c r="B21" s="48"/>
      <c r="C21" s="48"/>
      <c r="D21" s="48" t="s">
        <v>29</v>
      </c>
      <c r="E21" s="48">
        <v>390</v>
      </c>
      <c r="F21" s="49">
        <v>1310</v>
      </c>
      <c r="G21" s="50">
        <v>6.9999999999999999E-4</v>
      </c>
      <c r="H21" s="51">
        <v>2.0000000000000001E-4</v>
      </c>
    </row>
    <row r="22" spans="1:8" x14ac:dyDescent="0.25">
      <c r="A22" s="47"/>
      <c r="B22" s="48"/>
      <c r="C22" s="48"/>
      <c r="D22" s="48" t="s">
        <v>28</v>
      </c>
      <c r="E22" s="49">
        <v>1939</v>
      </c>
      <c r="F22" s="49">
        <v>5782</v>
      </c>
      <c r="G22" s="50">
        <v>3.0000000000000001E-3</v>
      </c>
      <c r="H22" s="51">
        <v>1E-3</v>
      </c>
    </row>
    <row r="23" spans="1:8" x14ac:dyDescent="0.25">
      <c r="A23" s="47"/>
      <c r="B23" s="48"/>
      <c r="C23" s="48"/>
      <c r="D23" s="48" t="s">
        <v>18</v>
      </c>
      <c r="E23" s="49">
        <v>187215</v>
      </c>
      <c r="F23" s="49">
        <v>564124</v>
      </c>
      <c r="G23" s="50">
        <v>0.28999999999999998</v>
      </c>
      <c r="H23" s="51">
        <v>0.10100000000000001</v>
      </c>
    </row>
    <row r="24" spans="1:8" x14ac:dyDescent="0.25">
      <c r="A24" s="47"/>
      <c r="B24" s="48"/>
      <c r="C24" s="48"/>
      <c r="D24" s="48" t="s">
        <v>116</v>
      </c>
      <c r="E24" s="48">
        <v>59</v>
      </c>
      <c r="F24" s="48">
        <v>186</v>
      </c>
      <c r="G24" s="50">
        <v>1E-4</v>
      </c>
      <c r="H24" s="51">
        <v>0</v>
      </c>
    </row>
    <row r="25" spans="1:8" x14ac:dyDescent="0.25">
      <c r="A25" s="47"/>
      <c r="B25" s="48"/>
      <c r="C25" s="48"/>
      <c r="D25" s="48" t="s">
        <v>51</v>
      </c>
      <c r="E25" s="49">
        <v>5264</v>
      </c>
      <c r="F25" s="49">
        <v>16220</v>
      </c>
      <c r="G25" s="50">
        <v>8.3000000000000001E-3</v>
      </c>
      <c r="H25" s="51">
        <v>2.8999999999999998E-3</v>
      </c>
    </row>
    <row r="26" spans="1:8" x14ac:dyDescent="0.25">
      <c r="A26" s="47"/>
      <c r="B26" s="48"/>
      <c r="C26" s="48" t="s">
        <v>48</v>
      </c>
      <c r="D26" s="48" t="s">
        <v>17</v>
      </c>
      <c r="E26" s="49">
        <v>27220</v>
      </c>
      <c r="F26" s="49">
        <v>81565</v>
      </c>
      <c r="G26" s="50">
        <v>4.19E-2</v>
      </c>
      <c r="H26" s="51">
        <v>1.46E-2</v>
      </c>
    </row>
    <row r="27" spans="1:8" x14ac:dyDescent="0.25">
      <c r="A27" s="47"/>
      <c r="B27" s="48"/>
      <c r="C27" s="48"/>
      <c r="D27" s="48" t="s">
        <v>27</v>
      </c>
      <c r="E27" s="49">
        <v>7213</v>
      </c>
      <c r="F27" s="49">
        <v>21065</v>
      </c>
      <c r="G27" s="50">
        <v>1.0800000000000001E-2</v>
      </c>
      <c r="H27" s="51">
        <v>3.8E-3</v>
      </c>
    </row>
    <row r="28" spans="1:8" x14ac:dyDescent="0.25">
      <c r="A28" s="47"/>
      <c r="B28" s="48"/>
      <c r="C28" s="48"/>
      <c r="D28" s="48" t="s">
        <v>24</v>
      </c>
      <c r="E28" s="48">
        <v>128</v>
      </c>
      <c r="F28" s="48">
        <v>384</v>
      </c>
      <c r="G28" s="50">
        <v>2.0000000000000001E-4</v>
      </c>
      <c r="H28" s="51">
        <v>1E-4</v>
      </c>
    </row>
    <row r="29" spans="1:8" x14ac:dyDescent="0.25">
      <c r="A29" s="47"/>
      <c r="B29" s="48"/>
      <c r="C29" s="48"/>
      <c r="D29" s="48" t="s">
        <v>28</v>
      </c>
      <c r="E29" s="48">
        <v>892</v>
      </c>
      <c r="F29" s="49">
        <v>2714</v>
      </c>
      <c r="G29" s="50">
        <v>1.4E-3</v>
      </c>
      <c r="H29" s="51">
        <v>5.0000000000000001E-4</v>
      </c>
    </row>
    <row r="30" spans="1:8" x14ac:dyDescent="0.25">
      <c r="A30" s="47"/>
      <c r="B30" s="48"/>
      <c r="C30" s="48"/>
      <c r="D30" s="48" t="s">
        <v>18</v>
      </c>
      <c r="E30" s="49">
        <v>8157</v>
      </c>
      <c r="F30" s="49">
        <v>24622</v>
      </c>
      <c r="G30" s="50">
        <v>1.2699999999999999E-2</v>
      </c>
      <c r="H30" s="51">
        <v>4.4000000000000003E-3</v>
      </c>
    </row>
    <row r="31" spans="1:8" x14ac:dyDescent="0.25">
      <c r="A31" s="47"/>
      <c r="B31" s="48"/>
      <c r="C31" s="48"/>
      <c r="D31" s="48" t="s">
        <v>36</v>
      </c>
      <c r="E31" s="48">
        <v>113</v>
      </c>
      <c r="F31" s="48">
        <v>339</v>
      </c>
      <c r="G31" s="50">
        <v>2.0000000000000001E-4</v>
      </c>
      <c r="H31" s="51">
        <v>1E-4</v>
      </c>
    </row>
    <row r="32" spans="1:8" x14ac:dyDescent="0.25">
      <c r="A32" s="47"/>
      <c r="B32" s="48"/>
      <c r="C32" s="48"/>
      <c r="D32" s="48" t="s">
        <v>51</v>
      </c>
      <c r="E32" s="48">
        <v>603</v>
      </c>
      <c r="F32" s="49">
        <v>1829</v>
      </c>
      <c r="G32" s="50">
        <v>8.9999999999999998E-4</v>
      </c>
      <c r="H32" s="51">
        <v>2.9999999999999997E-4</v>
      </c>
    </row>
    <row r="33" spans="1:8" x14ac:dyDescent="0.25">
      <c r="A33" s="47"/>
      <c r="B33" s="48"/>
      <c r="C33" s="48" t="s">
        <v>31</v>
      </c>
      <c r="D33" s="48" t="s">
        <v>17</v>
      </c>
      <c r="E33" s="48">
        <v>248</v>
      </c>
      <c r="F33" s="48">
        <v>723</v>
      </c>
      <c r="G33" s="50">
        <v>4.0000000000000002E-4</v>
      </c>
      <c r="H33" s="51">
        <v>1E-4</v>
      </c>
    </row>
    <row r="34" spans="1:8" x14ac:dyDescent="0.25">
      <c r="A34" s="47"/>
      <c r="B34" s="48"/>
      <c r="C34" s="48"/>
      <c r="D34" s="48" t="s">
        <v>27</v>
      </c>
      <c r="E34" s="48">
        <v>529</v>
      </c>
      <c r="F34" s="49">
        <v>1434</v>
      </c>
      <c r="G34" s="50">
        <v>6.9999999999999999E-4</v>
      </c>
      <c r="H34" s="51">
        <v>2.9999999999999997E-4</v>
      </c>
    </row>
    <row r="35" spans="1:8" x14ac:dyDescent="0.25">
      <c r="A35" s="47"/>
      <c r="B35" s="48"/>
      <c r="C35" s="48"/>
      <c r="D35" s="48" t="s">
        <v>28</v>
      </c>
      <c r="E35" s="48">
        <v>203</v>
      </c>
      <c r="F35" s="48">
        <v>648</v>
      </c>
      <c r="G35" s="50">
        <v>2.9999999999999997E-4</v>
      </c>
      <c r="H35" s="51">
        <v>1E-4</v>
      </c>
    </row>
    <row r="36" spans="1:8" x14ac:dyDescent="0.25">
      <c r="A36" s="47"/>
      <c r="B36" s="48"/>
      <c r="C36" s="48"/>
      <c r="D36" s="48" t="s">
        <v>18</v>
      </c>
      <c r="E36" s="48">
        <v>58</v>
      </c>
      <c r="F36" s="48">
        <v>174</v>
      </c>
      <c r="G36" s="50">
        <v>1E-4</v>
      </c>
      <c r="H36" s="51">
        <v>0</v>
      </c>
    </row>
    <row r="37" spans="1:8" x14ac:dyDescent="0.25">
      <c r="A37" s="47"/>
      <c r="B37" s="48"/>
      <c r="C37" s="48"/>
      <c r="D37" s="48" t="s">
        <v>116</v>
      </c>
      <c r="E37" s="48">
        <v>14</v>
      </c>
      <c r="F37" s="48">
        <v>14</v>
      </c>
      <c r="G37" s="50">
        <v>0</v>
      </c>
      <c r="H37" s="51">
        <v>0</v>
      </c>
    </row>
    <row r="38" spans="1:8" x14ac:dyDescent="0.25">
      <c r="A38" s="47"/>
      <c r="B38" s="48"/>
      <c r="C38" s="48"/>
      <c r="D38" s="48" t="s">
        <v>36</v>
      </c>
      <c r="E38" s="48">
        <v>10</v>
      </c>
      <c r="F38" s="48">
        <v>20</v>
      </c>
      <c r="G38" s="50">
        <v>0</v>
      </c>
      <c r="H38" s="51">
        <v>0</v>
      </c>
    </row>
    <row r="39" spans="1:8" x14ac:dyDescent="0.25">
      <c r="A39" s="47"/>
      <c r="B39" s="48"/>
      <c r="C39" s="48" t="s">
        <v>25</v>
      </c>
      <c r="D39" s="48" t="s">
        <v>17</v>
      </c>
      <c r="E39" s="49">
        <v>3995</v>
      </c>
      <c r="F39" s="49">
        <v>11836</v>
      </c>
      <c r="G39" s="50">
        <v>6.1000000000000004E-3</v>
      </c>
      <c r="H39" s="51">
        <v>2.0999999999999999E-3</v>
      </c>
    </row>
    <row r="40" spans="1:8" x14ac:dyDescent="0.25">
      <c r="A40" s="47"/>
      <c r="B40" s="48"/>
      <c r="C40" s="48"/>
      <c r="D40" s="48" t="s">
        <v>27</v>
      </c>
      <c r="E40" s="49">
        <v>3729</v>
      </c>
      <c r="F40" s="49">
        <v>11108</v>
      </c>
      <c r="G40" s="50">
        <v>5.7000000000000002E-3</v>
      </c>
      <c r="H40" s="51">
        <v>2E-3</v>
      </c>
    </row>
    <row r="41" spans="1:8" x14ac:dyDescent="0.25">
      <c r="A41" s="47"/>
      <c r="B41" s="48"/>
      <c r="C41" s="48"/>
      <c r="D41" s="48" t="s">
        <v>28</v>
      </c>
      <c r="E41" s="49">
        <v>1449</v>
      </c>
      <c r="F41" s="49">
        <v>4423</v>
      </c>
      <c r="G41" s="50">
        <v>2.3E-3</v>
      </c>
      <c r="H41" s="51">
        <v>8.0000000000000004E-4</v>
      </c>
    </row>
    <row r="42" spans="1:8" x14ac:dyDescent="0.25">
      <c r="A42" s="47"/>
      <c r="B42" s="48"/>
      <c r="C42" s="48"/>
      <c r="D42" s="48" t="s">
        <v>116</v>
      </c>
      <c r="E42" s="48">
        <v>23</v>
      </c>
      <c r="F42" s="48">
        <v>75</v>
      </c>
      <c r="G42" s="50">
        <v>0</v>
      </c>
      <c r="H42" s="51">
        <v>0</v>
      </c>
    </row>
    <row r="43" spans="1:8" x14ac:dyDescent="0.25">
      <c r="A43" s="47"/>
      <c r="B43" s="48"/>
      <c r="C43" s="48"/>
      <c r="D43" s="48" t="s">
        <v>51</v>
      </c>
      <c r="E43" s="49">
        <v>1363</v>
      </c>
      <c r="F43" s="49">
        <v>4089</v>
      </c>
      <c r="G43" s="50">
        <v>2.0999999999999999E-3</v>
      </c>
      <c r="H43" s="51">
        <v>6.9999999999999999E-4</v>
      </c>
    </row>
    <row r="44" spans="1:8" x14ac:dyDescent="0.25">
      <c r="A44" s="47"/>
      <c r="B44" s="48"/>
      <c r="C44" s="48" t="s">
        <v>26</v>
      </c>
      <c r="D44" s="48" t="s">
        <v>17</v>
      </c>
      <c r="E44" s="48">
        <v>558</v>
      </c>
      <c r="F44" s="49">
        <v>1678</v>
      </c>
      <c r="G44" s="50">
        <v>8.9999999999999998E-4</v>
      </c>
      <c r="H44" s="51">
        <v>2.9999999999999997E-4</v>
      </c>
    </row>
    <row r="45" spans="1:8" x14ac:dyDescent="0.25">
      <c r="A45" s="47"/>
      <c r="B45" s="48"/>
      <c r="C45" s="48"/>
      <c r="D45" s="48" t="s">
        <v>27</v>
      </c>
      <c r="E45" s="48">
        <v>4</v>
      </c>
      <c r="F45" s="48">
        <v>12</v>
      </c>
      <c r="G45" s="50">
        <v>0</v>
      </c>
      <c r="H45" s="51">
        <v>0</v>
      </c>
    </row>
    <row r="46" spans="1:8" x14ac:dyDescent="0.25">
      <c r="A46" s="47"/>
      <c r="B46" s="48"/>
      <c r="C46" s="48"/>
      <c r="D46" s="48" t="s">
        <v>28</v>
      </c>
      <c r="E46" s="48">
        <v>446</v>
      </c>
      <c r="F46" s="49">
        <v>1338</v>
      </c>
      <c r="G46" s="50">
        <v>6.9999999999999999E-4</v>
      </c>
      <c r="H46" s="51">
        <v>2.0000000000000001E-4</v>
      </c>
    </row>
    <row r="47" spans="1:8" x14ac:dyDescent="0.25">
      <c r="A47" s="47"/>
      <c r="B47" s="48"/>
      <c r="C47" s="48"/>
      <c r="D47" s="48" t="s">
        <v>51</v>
      </c>
      <c r="E47" s="48">
        <v>24</v>
      </c>
      <c r="F47" s="48">
        <v>72</v>
      </c>
      <c r="G47" s="50">
        <v>0</v>
      </c>
      <c r="H47" s="51">
        <v>0</v>
      </c>
    </row>
    <row r="48" spans="1:8" x14ac:dyDescent="0.25">
      <c r="A48" s="47"/>
      <c r="B48" s="48" t="s">
        <v>19</v>
      </c>
      <c r="C48" s="48"/>
      <c r="D48" s="48"/>
      <c r="E48" s="49">
        <v>642670</v>
      </c>
      <c r="F48" s="49">
        <v>1945904</v>
      </c>
      <c r="G48" s="52">
        <v>1</v>
      </c>
      <c r="H48" s="51">
        <v>0.34899999999999998</v>
      </c>
    </row>
    <row r="49" spans="1:8" x14ac:dyDescent="0.25">
      <c r="A49" s="47"/>
      <c r="B49" s="48" t="s">
        <v>20</v>
      </c>
      <c r="C49" s="48" t="s">
        <v>21</v>
      </c>
      <c r="D49" s="48" t="s">
        <v>17</v>
      </c>
      <c r="E49" s="49">
        <v>1214221</v>
      </c>
      <c r="F49" s="49">
        <v>3635373</v>
      </c>
      <c r="G49" s="48"/>
      <c r="H49" s="51">
        <v>0.65100000000000002</v>
      </c>
    </row>
    <row r="50" spans="1:8" ht="13.8" thickBot="1" x14ac:dyDescent="0.3">
      <c r="A50" s="53"/>
      <c r="B50" s="54" t="s">
        <v>22</v>
      </c>
      <c r="C50" s="54"/>
      <c r="D50" s="54"/>
      <c r="E50" s="55">
        <v>1856891</v>
      </c>
      <c r="F50" s="55">
        <v>5581278</v>
      </c>
      <c r="G50" s="54"/>
      <c r="H50" s="56">
        <v>1</v>
      </c>
    </row>
    <row r="52" spans="1:8" x14ac:dyDescent="0.25">
      <c r="A52" s="57" t="s">
        <v>33</v>
      </c>
    </row>
  </sheetData>
  <hyperlinks>
    <hyperlink ref="J1" location="'Table of Contents'!A1" display="Return to Table of Contents" xr:uid="{CFA848E6-C703-4FF5-BB7C-0A066951B953}"/>
  </hyperlink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J52"/>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3" width="25.21875" style="1" bestFit="1" customWidth="1"/>
    <col min="4" max="4" width="20.441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135</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122</v>
      </c>
      <c r="D8" s="48" t="s">
        <v>17</v>
      </c>
      <c r="E8" s="49">
        <v>1194</v>
      </c>
      <c r="F8" s="49">
        <v>3694</v>
      </c>
      <c r="G8" s="50">
        <v>1.6000000000000001E-3</v>
      </c>
      <c r="H8" s="51">
        <v>5.9999999999999995E-4</v>
      </c>
    </row>
    <row r="9" spans="1:10" x14ac:dyDescent="0.25">
      <c r="A9" s="47"/>
      <c r="B9" s="48"/>
      <c r="C9" s="48" t="s">
        <v>21</v>
      </c>
      <c r="D9" s="48" t="s">
        <v>27</v>
      </c>
      <c r="E9" s="49">
        <v>132062</v>
      </c>
      <c r="F9" s="49">
        <v>405431</v>
      </c>
      <c r="G9" s="50">
        <v>0.17599999999999999</v>
      </c>
      <c r="H9" s="51">
        <v>6.9500000000000006E-2</v>
      </c>
    </row>
    <row r="10" spans="1:10" x14ac:dyDescent="0.25">
      <c r="A10" s="47"/>
      <c r="B10" s="48"/>
      <c r="C10" s="48"/>
      <c r="D10" s="48" t="s">
        <v>23</v>
      </c>
      <c r="E10" s="49">
        <v>9308</v>
      </c>
      <c r="F10" s="49">
        <v>29535</v>
      </c>
      <c r="G10" s="50">
        <v>1.2800000000000001E-2</v>
      </c>
      <c r="H10" s="51">
        <v>5.1000000000000004E-3</v>
      </c>
    </row>
    <row r="11" spans="1:10" x14ac:dyDescent="0.25">
      <c r="A11" s="47"/>
      <c r="B11" s="48"/>
      <c r="C11" s="48"/>
      <c r="D11" s="48" t="s">
        <v>29</v>
      </c>
      <c r="E11" s="48">
        <v>17</v>
      </c>
      <c r="F11" s="48">
        <v>58</v>
      </c>
      <c r="G11" s="50">
        <v>0</v>
      </c>
      <c r="H11" s="51">
        <v>0</v>
      </c>
    </row>
    <row r="12" spans="1:10" x14ac:dyDescent="0.25">
      <c r="A12" s="47"/>
      <c r="B12" s="48"/>
      <c r="C12" s="48"/>
      <c r="D12" s="48" t="s">
        <v>24</v>
      </c>
      <c r="E12" s="49">
        <v>3056</v>
      </c>
      <c r="F12" s="49">
        <v>8036</v>
      </c>
      <c r="G12" s="50">
        <v>3.5000000000000001E-3</v>
      </c>
      <c r="H12" s="51">
        <v>1.4E-3</v>
      </c>
    </row>
    <row r="13" spans="1:10" x14ac:dyDescent="0.25">
      <c r="A13" s="47"/>
      <c r="B13" s="48"/>
      <c r="C13" s="48"/>
      <c r="D13" s="48" t="s">
        <v>28</v>
      </c>
      <c r="E13" s="49">
        <v>16598</v>
      </c>
      <c r="F13" s="49">
        <v>51144</v>
      </c>
      <c r="G13" s="50">
        <v>2.2200000000000001E-2</v>
      </c>
      <c r="H13" s="51">
        <v>8.8000000000000005E-3</v>
      </c>
    </row>
    <row r="14" spans="1:10" x14ac:dyDescent="0.25">
      <c r="A14" s="47"/>
      <c r="B14" s="48"/>
      <c r="C14" s="48"/>
      <c r="D14" s="48" t="s">
        <v>18</v>
      </c>
      <c r="E14" s="48">
        <v>244</v>
      </c>
      <c r="F14" s="48">
        <v>770</v>
      </c>
      <c r="G14" s="50">
        <v>2.9999999999999997E-4</v>
      </c>
      <c r="H14" s="51">
        <v>1E-4</v>
      </c>
    </row>
    <row r="15" spans="1:10" x14ac:dyDescent="0.25">
      <c r="A15" s="47"/>
      <c r="B15" s="48"/>
      <c r="C15" s="48"/>
      <c r="D15" s="48" t="s">
        <v>116</v>
      </c>
      <c r="E15" s="49">
        <v>1455</v>
      </c>
      <c r="F15" s="49">
        <v>4612</v>
      </c>
      <c r="G15" s="50">
        <v>2E-3</v>
      </c>
      <c r="H15" s="51">
        <v>8.0000000000000004E-4</v>
      </c>
    </row>
    <row r="16" spans="1:10" x14ac:dyDescent="0.25">
      <c r="A16" s="47"/>
      <c r="B16" s="48"/>
      <c r="C16" s="48"/>
      <c r="D16" s="48" t="s">
        <v>36</v>
      </c>
      <c r="E16" s="48">
        <v>420</v>
      </c>
      <c r="F16" s="49">
        <v>1283</v>
      </c>
      <c r="G16" s="50">
        <v>5.9999999999999995E-4</v>
      </c>
      <c r="H16" s="51">
        <v>2.0000000000000001E-4</v>
      </c>
    </row>
    <row r="17" spans="1:8" x14ac:dyDescent="0.25">
      <c r="A17" s="47"/>
      <c r="B17" s="48"/>
      <c r="C17" s="48"/>
      <c r="D17" s="48" t="s">
        <v>51</v>
      </c>
      <c r="E17" s="49">
        <v>102933</v>
      </c>
      <c r="F17" s="49">
        <v>315204</v>
      </c>
      <c r="G17" s="50">
        <v>0.13700000000000001</v>
      </c>
      <c r="H17" s="51">
        <v>5.3999999999999999E-2</v>
      </c>
    </row>
    <row r="18" spans="1:8" x14ac:dyDescent="0.25">
      <c r="A18" s="47"/>
      <c r="B18" s="48"/>
      <c r="C18" s="48" t="s">
        <v>49</v>
      </c>
      <c r="D18" s="48" t="s">
        <v>17</v>
      </c>
      <c r="E18" s="49">
        <v>145525</v>
      </c>
      <c r="F18" s="49">
        <v>434705</v>
      </c>
      <c r="G18" s="50">
        <v>0.188</v>
      </c>
      <c r="H18" s="51">
        <v>7.4499999999999997E-2</v>
      </c>
    </row>
    <row r="19" spans="1:8" x14ac:dyDescent="0.25">
      <c r="A19" s="47"/>
      <c r="B19" s="48"/>
      <c r="C19" s="48"/>
      <c r="D19" s="48" t="s">
        <v>27</v>
      </c>
      <c r="E19" s="49">
        <v>13460</v>
      </c>
      <c r="F19" s="49">
        <v>40350</v>
      </c>
      <c r="G19" s="50">
        <v>1.7500000000000002E-2</v>
      </c>
      <c r="H19" s="51">
        <v>6.8999999999999999E-3</v>
      </c>
    </row>
    <row r="20" spans="1:8" x14ac:dyDescent="0.25">
      <c r="A20" s="47"/>
      <c r="B20" s="48"/>
      <c r="C20" s="48"/>
      <c r="D20" s="48" t="s">
        <v>29</v>
      </c>
      <c r="E20" s="48">
        <v>458</v>
      </c>
      <c r="F20" s="49">
        <v>1507</v>
      </c>
      <c r="G20" s="50">
        <v>6.9999999999999999E-4</v>
      </c>
      <c r="H20" s="51">
        <v>2.9999999999999997E-4</v>
      </c>
    </row>
    <row r="21" spans="1:8" x14ac:dyDescent="0.25">
      <c r="A21" s="47"/>
      <c r="B21" s="48"/>
      <c r="C21" s="48"/>
      <c r="D21" s="48" t="s">
        <v>28</v>
      </c>
      <c r="E21" s="49">
        <v>2033</v>
      </c>
      <c r="F21" s="49">
        <v>6019</v>
      </c>
      <c r="G21" s="50">
        <v>2.5999999999999999E-3</v>
      </c>
      <c r="H21" s="51">
        <v>1E-3</v>
      </c>
    </row>
    <row r="22" spans="1:8" x14ac:dyDescent="0.25">
      <c r="A22" s="47"/>
      <c r="B22" s="48"/>
      <c r="C22" s="48"/>
      <c r="D22" s="48" t="s">
        <v>18</v>
      </c>
      <c r="E22" s="49">
        <v>264952</v>
      </c>
      <c r="F22" s="49">
        <v>798533</v>
      </c>
      <c r="G22" s="50">
        <v>0.34599999999999997</v>
      </c>
      <c r="H22" s="51">
        <v>0.13700000000000001</v>
      </c>
    </row>
    <row r="23" spans="1:8" x14ac:dyDescent="0.25">
      <c r="A23" s="47"/>
      <c r="B23" s="48"/>
      <c r="C23" s="48"/>
      <c r="D23" s="48" t="s">
        <v>116</v>
      </c>
      <c r="E23" s="48">
        <v>35</v>
      </c>
      <c r="F23" s="48">
        <v>68</v>
      </c>
      <c r="G23" s="50">
        <v>0</v>
      </c>
      <c r="H23" s="51">
        <v>0</v>
      </c>
    </row>
    <row r="24" spans="1:8" x14ac:dyDescent="0.25">
      <c r="A24" s="47"/>
      <c r="B24" s="48"/>
      <c r="C24" s="48"/>
      <c r="D24" s="48" t="s">
        <v>51</v>
      </c>
      <c r="E24" s="49">
        <v>7253</v>
      </c>
      <c r="F24" s="49">
        <v>22029</v>
      </c>
      <c r="G24" s="50">
        <v>9.4999999999999998E-3</v>
      </c>
      <c r="H24" s="51">
        <v>3.8E-3</v>
      </c>
    </row>
    <row r="25" spans="1:8" x14ac:dyDescent="0.25">
      <c r="A25" s="47"/>
      <c r="B25" s="48"/>
      <c r="C25" s="48" t="s">
        <v>48</v>
      </c>
      <c r="D25" s="48" t="s">
        <v>17</v>
      </c>
      <c r="E25" s="49">
        <v>32025</v>
      </c>
      <c r="F25" s="49">
        <v>95087</v>
      </c>
      <c r="G25" s="50">
        <v>4.1200000000000001E-2</v>
      </c>
      <c r="H25" s="51">
        <v>1.6299999999999999E-2</v>
      </c>
    </row>
    <row r="26" spans="1:8" x14ac:dyDescent="0.25">
      <c r="A26" s="47"/>
      <c r="B26" s="48"/>
      <c r="C26" s="48"/>
      <c r="D26" s="48" t="s">
        <v>27</v>
      </c>
      <c r="E26" s="49">
        <v>7482</v>
      </c>
      <c r="F26" s="49">
        <v>21646</v>
      </c>
      <c r="G26" s="50">
        <v>9.4000000000000004E-3</v>
      </c>
      <c r="H26" s="51">
        <v>3.7000000000000002E-3</v>
      </c>
    </row>
    <row r="27" spans="1:8" x14ac:dyDescent="0.25">
      <c r="A27" s="47"/>
      <c r="B27" s="48"/>
      <c r="C27" s="48"/>
      <c r="D27" s="48" t="s">
        <v>37</v>
      </c>
      <c r="E27" s="48">
        <v>1</v>
      </c>
      <c r="F27" s="48">
        <v>4</v>
      </c>
      <c r="G27" s="50">
        <v>0</v>
      </c>
      <c r="H27" s="51">
        <v>0</v>
      </c>
    </row>
    <row r="28" spans="1:8" x14ac:dyDescent="0.25">
      <c r="A28" s="47"/>
      <c r="B28" s="48"/>
      <c r="C28" s="48"/>
      <c r="D28" s="48" t="s">
        <v>24</v>
      </c>
      <c r="E28" s="48">
        <v>336</v>
      </c>
      <c r="F28" s="49">
        <v>1037</v>
      </c>
      <c r="G28" s="50">
        <v>4.0000000000000002E-4</v>
      </c>
      <c r="H28" s="51">
        <v>2.0000000000000001E-4</v>
      </c>
    </row>
    <row r="29" spans="1:8" x14ac:dyDescent="0.25">
      <c r="A29" s="47"/>
      <c r="B29" s="48"/>
      <c r="C29" s="48"/>
      <c r="D29" s="48" t="s">
        <v>28</v>
      </c>
      <c r="E29" s="48">
        <v>791</v>
      </c>
      <c r="F29" s="49">
        <v>2383</v>
      </c>
      <c r="G29" s="50">
        <v>1E-3</v>
      </c>
      <c r="H29" s="51">
        <v>4.0000000000000002E-4</v>
      </c>
    </row>
    <row r="30" spans="1:8" x14ac:dyDescent="0.25">
      <c r="A30" s="47"/>
      <c r="B30" s="48"/>
      <c r="C30" s="48"/>
      <c r="D30" s="48" t="s">
        <v>18</v>
      </c>
      <c r="E30" s="49">
        <v>9858</v>
      </c>
      <c r="F30" s="49">
        <v>29557</v>
      </c>
      <c r="G30" s="50">
        <v>1.2800000000000001E-2</v>
      </c>
      <c r="H30" s="51">
        <v>5.1000000000000004E-3</v>
      </c>
    </row>
    <row r="31" spans="1:8" x14ac:dyDescent="0.25">
      <c r="A31" s="47"/>
      <c r="B31" s="48"/>
      <c r="C31" s="48"/>
      <c r="D31" s="48" t="s">
        <v>36</v>
      </c>
      <c r="E31" s="48">
        <v>100</v>
      </c>
      <c r="F31" s="48">
        <v>300</v>
      </c>
      <c r="G31" s="50">
        <v>1E-4</v>
      </c>
      <c r="H31" s="51">
        <v>1E-4</v>
      </c>
    </row>
    <row r="32" spans="1:8" x14ac:dyDescent="0.25">
      <c r="A32" s="47"/>
      <c r="B32" s="48"/>
      <c r="C32" s="48"/>
      <c r="D32" s="48" t="s">
        <v>51</v>
      </c>
      <c r="E32" s="48">
        <v>654</v>
      </c>
      <c r="F32" s="49">
        <v>2046</v>
      </c>
      <c r="G32" s="50">
        <v>8.9999999999999998E-4</v>
      </c>
      <c r="H32" s="51">
        <v>4.0000000000000002E-4</v>
      </c>
    </row>
    <row r="33" spans="1:8" x14ac:dyDescent="0.25">
      <c r="A33" s="47"/>
      <c r="B33" s="48"/>
      <c r="C33" s="48" t="s">
        <v>31</v>
      </c>
      <c r="D33" s="48" t="s">
        <v>17</v>
      </c>
      <c r="E33" s="49">
        <v>1057</v>
      </c>
      <c r="F33" s="49">
        <v>3129</v>
      </c>
      <c r="G33" s="50">
        <v>1.4E-3</v>
      </c>
      <c r="H33" s="51">
        <v>5.0000000000000001E-4</v>
      </c>
    </row>
    <row r="34" spans="1:8" x14ac:dyDescent="0.25">
      <c r="A34" s="47"/>
      <c r="B34" s="48"/>
      <c r="C34" s="48"/>
      <c r="D34" s="48" t="s">
        <v>27</v>
      </c>
      <c r="E34" s="48">
        <v>563</v>
      </c>
      <c r="F34" s="49">
        <v>1247</v>
      </c>
      <c r="G34" s="50">
        <v>5.0000000000000001E-4</v>
      </c>
      <c r="H34" s="51">
        <v>2.0000000000000001E-4</v>
      </c>
    </row>
    <row r="35" spans="1:8" x14ac:dyDescent="0.25">
      <c r="A35" s="47"/>
      <c r="B35" s="48"/>
      <c r="C35" s="48"/>
      <c r="D35" s="48" t="s">
        <v>28</v>
      </c>
      <c r="E35" s="48">
        <v>71</v>
      </c>
      <c r="F35" s="48">
        <v>199</v>
      </c>
      <c r="G35" s="50">
        <v>1E-4</v>
      </c>
      <c r="H35" s="51">
        <v>0</v>
      </c>
    </row>
    <row r="36" spans="1:8" x14ac:dyDescent="0.25">
      <c r="A36" s="47"/>
      <c r="B36" s="48"/>
      <c r="C36" s="48"/>
      <c r="D36" s="48" t="s">
        <v>18</v>
      </c>
      <c r="E36" s="48">
        <v>116</v>
      </c>
      <c r="F36" s="48">
        <v>348</v>
      </c>
      <c r="G36" s="50">
        <v>2.0000000000000001E-4</v>
      </c>
      <c r="H36" s="51">
        <v>1E-4</v>
      </c>
    </row>
    <row r="37" spans="1:8" x14ac:dyDescent="0.25">
      <c r="A37" s="47"/>
      <c r="B37" s="48"/>
      <c r="C37" s="48"/>
      <c r="D37" s="48" t="s">
        <v>51</v>
      </c>
      <c r="E37" s="48">
        <v>60</v>
      </c>
      <c r="F37" s="48">
        <v>180</v>
      </c>
      <c r="G37" s="50">
        <v>1E-4</v>
      </c>
      <c r="H37" s="51">
        <v>0</v>
      </c>
    </row>
    <row r="38" spans="1:8" x14ac:dyDescent="0.25">
      <c r="A38" s="47"/>
      <c r="B38" s="48"/>
      <c r="C38" s="48" t="s">
        <v>25</v>
      </c>
      <c r="D38" s="48" t="s">
        <v>17</v>
      </c>
      <c r="E38" s="49">
        <v>3250</v>
      </c>
      <c r="F38" s="49">
        <v>9800</v>
      </c>
      <c r="G38" s="50">
        <v>4.1999999999999997E-3</v>
      </c>
      <c r="H38" s="51">
        <v>1.6999999999999999E-3</v>
      </c>
    </row>
    <row r="39" spans="1:8" x14ac:dyDescent="0.25">
      <c r="A39" s="47"/>
      <c r="B39" s="48"/>
      <c r="C39" s="48"/>
      <c r="D39" s="48" t="s">
        <v>27</v>
      </c>
      <c r="E39" s="49">
        <v>2875</v>
      </c>
      <c r="F39" s="49">
        <v>8641</v>
      </c>
      <c r="G39" s="50">
        <v>3.7000000000000002E-3</v>
      </c>
      <c r="H39" s="51">
        <v>1.5E-3</v>
      </c>
    </row>
    <row r="40" spans="1:8" x14ac:dyDescent="0.25">
      <c r="A40" s="47"/>
      <c r="B40" s="48"/>
      <c r="C40" s="48"/>
      <c r="D40" s="48" t="s">
        <v>29</v>
      </c>
      <c r="E40" s="48">
        <v>7</v>
      </c>
      <c r="F40" s="48">
        <v>21</v>
      </c>
      <c r="G40" s="50">
        <v>0</v>
      </c>
      <c r="H40" s="51">
        <v>0</v>
      </c>
    </row>
    <row r="41" spans="1:8" x14ac:dyDescent="0.25">
      <c r="A41" s="47"/>
      <c r="B41" s="48"/>
      <c r="C41" s="48"/>
      <c r="D41" s="48" t="s">
        <v>28</v>
      </c>
      <c r="E41" s="49">
        <v>1261</v>
      </c>
      <c r="F41" s="49">
        <v>3888</v>
      </c>
      <c r="G41" s="50">
        <v>1.6999999999999999E-3</v>
      </c>
      <c r="H41" s="51">
        <v>6.9999999999999999E-4</v>
      </c>
    </row>
    <row r="42" spans="1:8" x14ac:dyDescent="0.25">
      <c r="A42" s="47"/>
      <c r="B42" s="48"/>
      <c r="C42" s="48"/>
      <c r="D42" s="48" t="s">
        <v>116</v>
      </c>
      <c r="E42" s="48">
        <v>19</v>
      </c>
      <c r="F42" s="48">
        <v>64</v>
      </c>
      <c r="G42" s="50">
        <v>0</v>
      </c>
      <c r="H42" s="51">
        <v>0</v>
      </c>
    </row>
    <row r="43" spans="1:8" x14ac:dyDescent="0.25">
      <c r="A43" s="47"/>
      <c r="B43" s="48"/>
      <c r="C43" s="48"/>
      <c r="D43" s="48" t="s">
        <v>51</v>
      </c>
      <c r="E43" s="49">
        <v>1186</v>
      </c>
      <c r="F43" s="49">
        <v>3568</v>
      </c>
      <c r="G43" s="50">
        <v>1.5E-3</v>
      </c>
      <c r="H43" s="51">
        <v>5.9999999999999995E-4</v>
      </c>
    </row>
    <row r="44" spans="1:8" x14ac:dyDescent="0.25">
      <c r="A44" s="47"/>
      <c r="B44" s="48"/>
      <c r="C44" s="48" t="s">
        <v>26</v>
      </c>
      <c r="D44" s="48" t="s">
        <v>17</v>
      </c>
      <c r="E44" s="48">
        <v>11</v>
      </c>
      <c r="F44" s="48">
        <v>33</v>
      </c>
      <c r="G44" s="50">
        <v>0</v>
      </c>
      <c r="H44" s="51">
        <v>0</v>
      </c>
    </row>
    <row r="45" spans="1:8" x14ac:dyDescent="0.25">
      <c r="A45" s="47"/>
      <c r="B45" s="48"/>
      <c r="C45" s="48"/>
      <c r="D45" s="48" t="s">
        <v>27</v>
      </c>
      <c r="E45" s="48">
        <v>6</v>
      </c>
      <c r="F45" s="48">
        <v>30</v>
      </c>
      <c r="G45" s="50">
        <v>0</v>
      </c>
      <c r="H45" s="51">
        <v>0</v>
      </c>
    </row>
    <row r="46" spans="1:8" x14ac:dyDescent="0.25">
      <c r="A46" s="47"/>
      <c r="B46" s="48"/>
      <c r="C46" s="48"/>
      <c r="D46" s="48" t="s">
        <v>18</v>
      </c>
      <c r="E46" s="48">
        <v>382</v>
      </c>
      <c r="F46" s="49">
        <v>1146</v>
      </c>
      <c r="G46" s="50">
        <v>5.0000000000000001E-4</v>
      </c>
      <c r="H46" s="51">
        <v>2.0000000000000001E-4</v>
      </c>
    </row>
    <row r="47" spans="1:8" x14ac:dyDescent="0.25">
      <c r="A47" s="47"/>
      <c r="B47" s="48"/>
      <c r="C47" s="48"/>
      <c r="D47" s="48" t="s">
        <v>51</v>
      </c>
      <c r="E47" s="48">
        <v>30</v>
      </c>
      <c r="F47" s="48">
        <v>90</v>
      </c>
      <c r="G47" s="50">
        <v>0</v>
      </c>
      <c r="H47" s="51">
        <v>0</v>
      </c>
    </row>
    <row r="48" spans="1:8" x14ac:dyDescent="0.25">
      <c r="A48" s="47"/>
      <c r="B48" s="48" t="s">
        <v>19</v>
      </c>
      <c r="C48" s="48"/>
      <c r="D48" s="48"/>
      <c r="E48" s="49">
        <v>763144</v>
      </c>
      <c r="F48" s="49">
        <v>2307422</v>
      </c>
      <c r="G48" s="52">
        <v>1</v>
      </c>
      <c r="H48" s="51">
        <v>0.39600000000000002</v>
      </c>
    </row>
    <row r="49" spans="1:8" x14ac:dyDescent="0.25">
      <c r="A49" s="47"/>
      <c r="B49" s="48" t="s">
        <v>20</v>
      </c>
      <c r="C49" s="48" t="s">
        <v>21</v>
      </c>
      <c r="D49" s="48" t="s">
        <v>17</v>
      </c>
      <c r="E49" s="49">
        <v>1175831</v>
      </c>
      <c r="F49" s="49">
        <v>3526504</v>
      </c>
      <c r="G49" s="48"/>
      <c r="H49" s="51">
        <v>0.60399999999999998</v>
      </c>
    </row>
    <row r="50" spans="1:8" ht="13.8" thickBot="1" x14ac:dyDescent="0.3">
      <c r="A50" s="53"/>
      <c r="B50" s="54" t="s">
        <v>22</v>
      </c>
      <c r="C50" s="54"/>
      <c r="D50" s="54"/>
      <c r="E50" s="55">
        <v>1938975</v>
      </c>
      <c r="F50" s="55">
        <v>5833926</v>
      </c>
      <c r="G50" s="54"/>
      <c r="H50" s="56">
        <v>1</v>
      </c>
    </row>
    <row r="52" spans="1:8" x14ac:dyDescent="0.25">
      <c r="A52" s="57" t="s">
        <v>33</v>
      </c>
    </row>
  </sheetData>
  <mergeCells count="1">
    <mergeCell ref="E5:E7"/>
  </mergeCells>
  <hyperlinks>
    <hyperlink ref="J1" location="'Table of Contents'!A1" display="Return to Table of Contents" xr:uid="{2969AAA6-DA52-4DDB-BFD6-8488CFDC5107}"/>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47"/>
  <sheetViews>
    <sheetView workbookViewId="0">
      <selection sqref="A1:H1"/>
    </sheetView>
  </sheetViews>
  <sheetFormatPr defaultColWidth="11.44140625" defaultRowHeight="13.2" x14ac:dyDescent="0.25"/>
  <cols>
    <col min="1" max="1" width="18.5546875" style="28" bestFit="1" customWidth="1"/>
    <col min="2" max="2" width="14" style="28" bestFit="1" customWidth="1"/>
    <col min="3" max="3" width="26.6640625" style="28" bestFit="1" customWidth="1"/>
    <col min="4" max="4" width="21.88671875" style="28" bestFit="1" customWidth="1"/>
    <col min="5" max="5" width="10.6640625" style="28" bestFit="1" customWidth="1"/>
    <col min="6" max="6" width="11.109375" style="28" bestFit="1" customWidth="1"/>
    <col min="7" max="8" width="8.21875" style="28" bestFit="1" customWidth="1"/>
    <col min="9" max="16384" width="11.44140625" style="28"/>
  </cols>
  <sheetData>
    <row r="1" spans="1:10" s="27" customFormat="1" x14ac:dyDescent="0.25">
      <c r="A1" s="25" t="s">
        <v>0</v>
      </c>
      <c r="B1" s="26"/>
      <c r="C1" s="26"/>
      <c r="D1" s="26"/>
      <c r="E1" s="26"/>
      <c r="F1" s="26"/>
      <c r="G1" s="26"/>
      <c r="H1" s="26"/>
      <c r="J1" s="68" t="s">
        <v>194</v>
      </c>
    </row>
    <row r="2" spans="1:10" x14ac:dyDescent="0.25">
      <c r="A2" s="3" t="s">
        <v>1</v>
      </c>
      <c r="B2" s="4"/>
      <c r="C2" s="4"/>
      <c r="D2" s="4"/>
      <c r="E2" s="4"/>
      <c r="F2" s="4"/>
      <c r="G2" s="4"/>
      <c r="H2" s="4"/>
    </row>
    <row r="3" spans="1:10" x14ac:dyDescent="0.25">
      <c r="A3" s="3" t="s">
        <v>140</v>
      </c>
      <c r="B3" s="4"/>
      <c r="C3" s="4"/>
      <c r="D3" s="4"/>
      <c r="E3" s="4"/>
      <c r="F3" s="4"/>
      <c r="G3" s="4"/>
      <c r="H3" s="4"/>
    </row>
    <row r="4" spans="1:10" ht="13.8" thickBot="1" x14ac:dyDescent="0.3"/>
    <row r="5" spans="1:10" x14ac:dyDescent="0.25">
      <c r="A5" s="29" t="s">
        <v>3</v>
      </c>
      <c r="B5" s="30" t="s">
        <v>4</v>
      </c>
      <c r="C5" s="30" t="s">
        <v>5</v>
      </c>
      <c r="D5" s="30" t="s">
        <v>5</v>
      </c>
      <c r="E5" s="31" t="s">
        <v>6</v>
      </c>
      <c r="F5" s="30" t="s">
        <v>7</v>
      </c>
      <c r="G5" s="30" t="s">
        <v>8</v>
      </c>
      <c r="H5" s="32" t="s">
        <v>8</v>
      </c>
    </row>
    <row r="6" spans="1:10" x14ac:dyDescent="0.25">
      <c r="A6" s="33" t="s">
        <v>9</v>
      </c>
      <c r="B6" s="34" t="s">
        <v>5</v>
      </c>
      <c r="C6" s="34" t="s">
        <v>10</v>
      </c>
      <c r="D6" s="34" t="s">
        <v>11</v>
      </c>
      <c r="E6" s="35"/>
      <c r="F6" s="34" t="s">
        <v>12</v>
      </c>
      <c r="G6" s="34" t="s">
        <v>13</v>
      </c>
      <c r="H6" s="36" t="s">
        <v>14</v>
      </c>
    </row>
    <row r="7" spans="1:10" x14ac:dyDescent="0.25">
      <c r="A7" s="33"/>
      <c r="B7" s="34"/>
      <c r="C7" s="34"/>
      <c r="D7" s="34"/>
      <c r="E7" s="35"/>
      <c r="F7" s="34"/>
      <c r="G7" s="34" t="s">
        <v>12</v>
      </c>
      <c r="H7" s="36" t="s">
        <v>12</v>
      </c>
    </row>
    <row r="8" spans="1:10" x14ac:dyDescent="0.25">
      <c r="A8" s="37" t="s">
        <v>32</v>
      </c>
      <c r="B8" s="38" t="s">
        <v>15</v>
      </c>
      <c r="C8" s="38" t="s">
        <v>122</v>
      </c>
      <c r="D8" s="38" t="s">
        <v>17</v>
      </c>
      <c r="E8" s="39">
        <v>1554</v>
      </c>
      <c r="F8" s="39">
        <v>4789</v>
      </c>
      <c r="G8" s="40">
        <v>3.5791671999999999E-3</v>
      </c>
      <c r="H8" s="41">
        <v>1.9462292999999999E-3</v>
      </c>
    </row>
    <row r="9" spans="1:10" x14ac:dyDescent="0.25">
      <c r="A9" s="37" t="s">
        <v>138</v>
      </c>
      <c r="B9" s="38" t="s">
        <v>138</v>
      </c>
      <c r="C9" s="38" t="s">
        <v>21</v>
      </c>
      <c r="D9" s="38" t="s">
        <v>27</v>
      </c>
      <c r="E9" s="39">
        <v>36093</v>
      </c>
      <c r="F9" s="39">
        <v>111200.5</v>
      </c>
      <c r="G9" s="40">
        <v>8.3108201699999995E-2</v>
      </c>
      <c r="H9" s="41">
        <v>4.5191411600000002E-2</v>
      </c>
    </row>
    <row r="10" spans="1:10" x14ac:dyDescent="0.25">
      <c r="A10" s="37" t="s">
        <v>138</v>
      </c>
      <c r="B10" s="38" t="s">
        <v>138</v>
      </c>
      <c r="C10" s="38" t="s">
        <v>138</v>
      </c>
      <c r="D10" s="38" t="s">
        <v>30</v>
      </c>
      <c r="E10" s="39">
        <v>11</v>
      </c>
      <c r="F10" s="39">
        <v>33</v>
      </c>
      <c r="G10" s="40">
        <v>2.4663300000000002E-5</v>
      </c>
      <c r="H10" s="41">
        <v>1.3411099999999999E-5</v>
      </c>
    </row>
    <row r="11" spans="1:10" x14ac:dyDescent="0.25">
      <c r="A11" s="37" t="s">
        <v>138</v>
      </c>
      <c r="B11" s="38" t="s">
        <v>138</v>
      </c>
      <c r="C11" s="38" t="s">
        <v>138</v>
      </c>
      <c r="D11" s="38" t="s">
        <v>23</v>
      </c>
      <c r="E11" s="39">
        <v>8512</v>
      </c>
      <c r="F11" s="39">
        <v>27306</v>
      </c>
      <c r="G11" s="40">
        <v>2.0407755E-2</v>
      </c>
      <c r="H11" s="41">
        <v>1.1097042600000001E-2</v>
      </c>
    </row>
    <row r="12" spans="1:10" x14ac:dyDescent="0.25">
      <c r="A12" s="37" t="s">
        <v>138</v>
      </c>
      <c r="B12" s="38" t="s">
        <v>138</v>
      </c>
      <c r="C12" s="38" t="s">
        <v>138</v>
      </c>
      <c r="D12" s="38" t="s">
        <v>29</v>
      </c>
      <c r="E12" s="39">
        <v>17</v>
      </c>
      <c r="F12" s="39">
        <v>64</v>
      </c>
      <c r="G12" s="40">
        <v>4.7831799999999998E-5</v>
      </c>
      <c r="H12" s="41">
        <v>2.6009299999999998E-5</v>
      </c>
    </row>
    <row r="13" spans="1:10" x14ac:dyDescent="0.25">
      <c r="A13" s="37" t="s">
        <v>138</v>
      </c>
      <c r="B13" s="38" t="s">
        <v>138</v>
      </c>
      <c r="C13" s="38" t="s">
        <v>138</v>
      </c>
      <c r="D13" s="38" t="s">
        <v>24</v>
      </c>
      <c r="E13" s="39">
        <v>1806</v>
      </c>
      <c r="F13" s="39">
        <v>5574</v>
      </c>
      <c r="G13" s="40">
        <v>4.1658546000000003E-3</v>
      </c>
      <c r="H13" s="41">
        <v>2.2652499999999999E-3</v>
      </c>
    </row>
    <row r="14" spans="1:10" x14ac:dyDescent="0.25">
      <c r="A14" s="37" t="s">
        <v>138</v>
      </c>
      <c r="B14" s="38" t="s">
        <v>138</v>
      </c>
      <c r="C14" s="38" t="s">
        <v>138</v>
      </c>
      <c r="D14" s="38" t="s">
        <v>28</v>
      </c>
      <c r="E14" s="39">
        <v>1036</v>
      </c>
      <c r="F14" s="39">
        <v>3105</v>
      </c>
      <c r="G14" s="40">
        <v>2.3205918000000002E-3</v>
      </c>
      <c r="H14" s="41">
        <v>1.2618588000000001E-3</v>
      </c>
    </row>
    <row r="15" spans="1:10" x14ac:dyDescent="0.25">
      <c r="A15" s="37" t="s">
        <v>138</v>
      </c>
      <c r="B15" s="38" t="s">
        <v>138</v>
      </c>
      <c r="C15" s="38" t="s">
        <v>138</v>
      </c>
      <c r="D15" s="38" t="s">
        <v>18</v>
      </c>
      <c r="E15" s="39">
        <v>228</v>
      </c>
      <c r="F15" s="39">
        <v>577</v>
      </c>
      <c r="G15" s="40">
        <v>4.3123400000000001E-4</v>
      </c>
      <c r="H15" s="41">
        <v>2.3449039999999999E-4</v>
      </c>
    </row>
    <row r="16" spans="1:10" x14ac:dyDescent="0.25">
      <c r="A16" s="37" t="s">
        <v>138</v>
      </c>
      <c r="B16" s="38" t="s">
        <v>138</v>
      </c>
      <c r="C16" s="38" t="s">
        <v>138</v>
      </c>
      <c r="D16" s="38" t="s">
        <v>116</v>
      </c>
      <c r="E16" s="39">
        <v>194</v>
      </c>
      <c r="F16" s="39">
        <v>400</v>
      </c>
      <c r="G16" s="40">
        <v>2.9894900000000001E-4</v>
      </c>
      <c r="H16" s="41">
        <v>1.6255830000000001E-4</v>
      </c>
    </row>
    <row r="17" spans="1:8" x14ac:dyDescent="0.25">
      <c r="A17" s="37" t="s">
        <v>138</v>
      </c>
      <c r="B17" s="38" t="s">
        <v>138</v>
      </c>
      <c r="C17" s="38" t="s">
        <v>138</v>
      </c>
      <c r="D17" s="38" t="s">
        <v>36</v>
      </c>
      <c r="E17" s="39">
        <v>133</v>
      </c>
      <c r="F17" s="39">
        <v>437</v>
      </c>
      <c r="G17" s="40">
        <v>3.2660179999999999E-4</v>
      </c>
      <c r="H17" s="41">
        <v>1.775949E-4</v>
      </c>
    </row>
    <row r="18" spans="1:8" x14ac:dyDescent="0.25">
      <c r="A18" s="37" t="s">
        <v>138</v>
      </c>
      <c r="B18" s="38" t="s">
        <v>138</v>
      </c>
      <c r="C18" s="38" t="s">
        <v>138</v>
      </c>
      <c r="D18" s="38" t="s">
        <v>51</v>
      </c>
      <c r="E18" s="39">
        <v>9898</v>
      </c>
      <c r="F18" s="39">
        <v>29975</v>
      </c>
      <c r="G18" s="40">
        <v>2.24024923E-2</v>
      </c>
      <c r="H18" s="41">
        <v>1.2181712900000001E-2</v>
      </c>
    </row>
    <row r="19" spans="1:8" x14ac:dyDescent="0.25">
      <c r="A19" s="37" t="s">
        <v>138</v>
      </c>
      <c r="B19" s="38" t="s">
        <v>138</v>
      </c>
      <c r="C19" s="38" t="s">
        <v>49</v>
      </c>
      <c r="D19" s="38" t="s">
        <v>17</v>
      </c>
      <c r="E19" s="39">
        <v>131148</v>
      </c>
      <c r="F19" s="39">
        <v>393433.9</v>
      </c>
      <c r="G19" s="40">
        <v>0.29404169860000001</v>
      </c>
      <c r="H19" s="41">
        <v>0.1598898684</v>
      </c>
    </row>
    <row r="20" spans="1:8" x14ac:dyDescent="0.25">
      <c r="A20" s="37" t="s">
        <v>138</v>
      </c>
      <c r="B20" s="38" t="s">
        <v>138</v>
      </c>
      <c r="C20" s="38" t="s">
        <v>138</v>
      </c>
      <c r="D20" s="38" t="s">
        <v>27</v>
      </c>
      <c r="E20" s="39">
        <v>10001</v>
      </c>
      <c r="F20" s="39">
        <v>29922</v>
      </c>
      <c r="G20" s="40">
        <v>2.2362881599999999E-2</v>
      </c>
      <c r="H20" s="41">
        <v>1.21601739E-2</v>
      </c>
    </row>
    <row r="21" spans="1:8" x14ac:dyDescent="0.25">
      <c r="A21" s="37" t="s">
        <v>138</v>
      </c>
      <c r="B21" s="38" t="s">
        <v>138</v>
      </c>
      <c r="C21" s="38" t="s">
        <v>138</v>
      </c>
      <c r="D21" s="38" t="s">
        <v>29</v>
      </c>
      <c r="E21" s="39">
        <v>292</v>
      </c>
      <c r="F21" s="39">
        <v>937</v>
      </c>
      <c r="G21" s="40">
        <v>7.0028810000000001E-4</v>
      </c>
      <c r="H21" s="41">
        <v>3.8079280000000002E-4</v>
      </c>
    </row>
    <row r="22" spans="1:8" x14ac:dyDescent="0.25">
      <c r="A22" s="37" t="s">
        <v>138</v>
      </c>
      <c r="B22" s="38" t="s">
        <v>138</v>
      </c>
      <c r="C22" s="38" t="s">
        <v>138</v>
      </c>
      <c r="D22" s="38" t="s">
        <v>28</v>
      </c>
      <c r="E22" s="39">
        <v>64</v>
      </c>
      <c r="F22" s="39">
        <v>203</v>
      </c>
      <c r="G22" s="40">
        <v>1.517166E-4</v>
      </c>
      <c r="H22" s="41">
        <v>8.2498300000000003E-5</v>
      </c>
    </row>
    <row r="23" spans="1:8" x14ac:dyDescent="0.25">
      <c r="A23" s="37" t="s">
        <v>138</v>
      </c>
      <c r="B23" s="38" t="s">
        <v>138</v>
      </c>
      <c r="C23" s="38" t="s">
        <v>138</v>
      </c>
      <c r="D23" s="38" t="s">
        <v>18</v>
      </c>
      <c r="E23" s="39">
        <v>214700</v>
      </c>
      <c r="F23" s="39">
        <v>654065.37</v>
      </c>
      <c r="G23" s="40">
        <v>0.488830506</v>
      </c>
      <c r="H23" s="41">
        <v>0.26580939240000001</v>
      </c>
    </row>
    <row r="24" spans="1:8" x14ac:dyDescent="0.25">
      <c r="A24" s="37" t="s">
        <v>138</v>
      </c>
      <c r="B24" s="38" t="s">
        <v>138</v>
      </c>
      <c r="C24" s="38" t="s">
        <v>138</v>
      </c>
      <c r="D24" s="38" t="s">
        <v>116</v>
      </c>
      <c r="E24" s="39">
        <v>52</v>
      </c>
      <c r="F24" s="39">
        <v>168</v>
      </c>
      <c r="G24" s="40">
        <v>1.2555859999999999E-4</v>
      </c>
      <c r="H24" s="41">
        <v>6.8274499999999998E-5</v>
      </c>
    </row>
    <row r="25" spans="1:8" x14ac:dyDescent="0.25">
      <c r="A25" s="37" t="s">
        <v>138</v>
      </c>
      <c r="B25" s="38" t="s">
        <v>138</v>
      </c>
      <c r="C25" s="38" t="s">
        <v>138</v>
      </c>
      <c r="D25" s="38" t="s">
        <v>36</v>
      </c>
      <c r="E25" s="39">
        <v>12</v>
      </c>
      <c r="F25" s="39">
        <v>36</v>
      </c>
      <c r="G25" s="40">
        <v>2.6905400000000002E-5</v>
      </c>
      <c r="H25" s="41">
        <v>1.4630199999999999E-5</v>
      </c>
    </row>
    <row r="26" spans="1:8" x14ac:dyDescent="0.25">
      <c r="A26" s="37" t="s">
        <v>138</v>
      </c>
      <c r="B26" s="38" t="s">
        <v>138</v>
      </c>
      <c r="C26" s="38" t="s">
        <v>138</v>
      </c>
      <c r="D26" s="38" t="s">
        <v>51</v>
      </c>
      <c r="E26" s="39">
        <v>731</v>
      </c>
      <c r="F26" s="39">
        <v>2193</v>
      </c>
      <c r="G26" s="40">
        <v>1.6389880000000001E-3</v>
      </c>
      <c r="H26" s="41">
        <v>8.9122590000000003E-4</v>
      </c>
    </row>
    <row r="27" spans="1:8" x14ac:dyDescent="0.25">
      <c r="A27" s="37" t="s">
        <v>138</v>
      </c>
      <c r="B27" s="38" t="s">
        <v>138</v>
      </c>
      <c r="C27" s="38" t="s">
        <v>48</v>
      </c>
      <c r="D27" s="38" t="s">
        <v>17</v>
      </c>
      <c r="E27" s="39">
        <v>15345</v>
      </c>
      <c r="F27" s="39">
        <v>45958</v>
      </c>
      <c r="G27" s="40">
        <v>3.4347747800000002E-2</v>
      </c>
      <c r="H27" s="41">
        <v>1.8677136300000001E-2</v>
      </c>
    </row>
    <row r="28" spans="1:8" x14ac:dyDescent="0.25">
      <c r="A28" s="37" t="s">
        <v>138</v>
      </c>
      <c r="B28" s="38" t="s">
        <v>138</v>
      </c>
      <c r="C28" s="38" t="s">
        <v>138</v>
      </c>
      <c r="D28" s="38" t="s">
        <v>27</v>
      </c>
      <c r="E28" s="39">
        <v>2231</v>
      </c>
      <c r="F28" s="39">
        <v>6578</v>
      </c>
      <c r="G28" s="40">
        <v>4.9162167E-3</v>
      </c>
      <c r="H28" s="41">
        <v>2.6732713000000002E-3</v>
      </c>
    </row>
    <row r="29" spans="1:8" x14ac:dyDescent="0.25">
      <c r="A29" s="37" t="s">
        <v>138</v>
      </c>
      <c r="B29" s="38" t="s">
        <v>138</v>
      </c>
      <c r="C29" s="38" t="s">
        <v>138</v>
      </c>
      <c r="D29" s="38" t="s">
        <v>24</v>
      </c>
      <c r="E29" s="39">
        <v>281</v>
      </c>
      <c r="F29" s="39">
        <v>967</v>
      </c>
      <c r="G29" s="40">
        <v>7.2270929999999998E-4</v>
      </c>
      <c r="H29" s="41">
        <v>3.929847E-4</v>
      </c>
    </row>
    <row r="30" spans="1:8" x14ac:dyDescent="0.25">
      <c r="A30" s="37" t="s">
        <v>138</v>
      </c>
      <c r="B30" s="38" t="s">
        <v>138</v>
      </c>
      <c r="C30" s="38" t="s">
        <v>138</v>
      </c>
      <c r="D30" s="38" t="s">
        <v>18</v>
      </c>
      <c r="E30" s="39">
        <v>4649</v>
      </c>
      <c r="F30" s="39">
        <v>13497</v>
      </c>
      <c r="G30" s="40">
        <v>1.00872874E-2</v>
      </c>
      <c r="H30" s="41">
        <v>5.4851235999999999E-3</v>
      </c>
    </row>
    <row r="31" spans="1:8" x14ac:dyDescent="0.25">
      <c r="A31" s="37" t="s">
        <v>138</v>
      </c>
      <c r="B31" s="38" t="s">
        <v>138</v>
      </c>
      <c r="C31" s="38" t="s">
        <v>138</v>
      </c>
      <c r="D31" s="38" t="s">
        <v>36</v>
      </c>
      <c r="E31" s="39">
        <v>106</v>
      </c>
      <c r="F31" s="39">
        <v>325</v>
      </c>
      <c r="G31" s="40">
        <v>2.4289609999999999E-4</v>
      </c>
      <c r="H31" s="41">
        <v>1.3207860000000001E-4</v>
      </c>
    </row>
    <row r="32" spans="1:8" x14ac:dyDescent="0.25">
      <c r="A32" s="37" t="s">
        <v>138</v>
      </c>
      <c r="B32" s="38" t="s">
        <v>138</v>
      </c>
      <c r="C32" s="38" t="s">
        <v>138</v>
      </c>
      <c r="D32" s="38" t="s">
        <v>51</v>
      </c>
      <c r="E32" s="39">
        <v>180</v>
      </c>
      <c r="F32" s="39">
        <v>540</v>
      </c>
      <c r="G32" s="40">
        <v>4.0358119999999998E-4</v>
      </c>
      <c r="H32" s="41">
        <v>2.1945370000000001E-4</v>
      </c>
    </row>
    <row r="33" spans="1:8" x14ac:dyDescent="0.25">
      <c r="A33" s="37" t="s">
        <v>138</v>
      </c>
      <c r="B33" s="38" t="s">
        <v>138</v>
      </c>
      <c r="C33" s="38" t="s">
        <v>31</v>
      </c>
      <c r="D33" s="38" t="s">
        <v>17</v>
      </c>
      <c r="E33" s="39">
        <v>98</v>
      </c>
      <c r="F33" s="39">
        <v>238</v>
      </c>
      <c r="G33" s="40">
        <v>1.7787470000000001E-4</v>
      </c>
      <c r="H33" s="41">
        <v>9.67222E-5</v>
      </c>
    </row>
    <row r="34" spans="1:8" x14ac:dyDescent="0.25">
      <c r="A34" s="37" t="s">
        <v>138</v>
      </c>
      <c r="B34" s="38" t="s">
        <v>138</v>
      </c>
      <c r="C34" s="38" t="s">
        <v>138</v>
      </c>
      <c r="D34" s="38" t="s">
        <v>27</v>
      </c>
      <c r="E34" s="39">
        <v>287</v>
      </c>
      <c r="F34" s="39">
        <v>629</v>
      </c>
      <c r="G34" s="40">
        <v>4.7009729999999999E-4</v>
      </c>
      <c r="H34" s="41">
        <v>2.5562289999999998E-4</v>
      </c>
    </row>
    <row r="35" spans="1:8" x14ac:dyDescent="0.25">
      <c r="A35" s="37" t="s">
        <v>138</v>
      </c>
      <c r="B35" s="38" t="s">
        <v>138</v>
      </c>
      <c r="C35" s="38" t="s">
        <v>138</v>
      </c>
      <c r="D35" s="38" t="s">
        <v>28</v>
      </c>
      <c r="E35" s="39">
        <v>40</v>
      </c>
      <c r="F35" s="39">
        <v>120</v>
      </c>
      <c r="G35" s="40">
        <v>8.9684699999999999E-5</v>
      </c>
      <c r="H35" s="41">
        <v>4.8767499999999997E-5</v>
      </c>
    </row>
    <row r="36" spans="1:8" x14ac:dyDescent="0.25">
      <c r="A36" s="37" t="s">
        <v>138</v>
      </c>
      <c r="B36" s="38" t="s">
        <v>138</v>
      </c>
      <c r="C36" s="38" t="s">
        <v>138</v>
      </c>
      <c r="D36" s="38" t="s">
        <v>51</v>
      </c>
      <c r="E36" s="39">
        <v>22</v>
      </c>
      <c r="F36" s="39">
        <v>66</v>
      </c>
      <c r="G36" s="40">
        <v>4.9326600000000003E-5</v>
      </c>
      <c r="H36" s="41">
        <v>2.6822099999999999E-5</v>
      </c>
    </row>
    <row r="37" spans="1:8" x14ac:dyDescent="0.25">
      <c r="A37" s="37" t="s">
        <v>138</v>
      </c>
      <c r="B37" s="38" t="s">
        <v>138</v>
      </c>
      <c r="C37" s="38" t="s">
        <v>25</v>
      </c>
      <c r="D37" s="38" t="s">
        <v>17</v>
      </c>
      <c r="E37" s="39">
        <v>668</v>
      </c>
      <c r="F37" s="39">
        <v>2044</v>
      </c>
      <c r="G37" s="40">
        <v>1.5276294999999999E-3</v>
      </c>
      <c r="H37" s="41">
        <v>8.3067289999999995E-4</v>
      </c>
    </row>
    <row r="38" spans="1:8" x14ac:dyDescent="0.25">
      <c r="A38" s="37" t="s">
        <v>138</v>
      </c>
      <c r="B38" s="38" t="s">
        <v>138</v>
      </c>
      <c r="C38" s="38" t="s">
        <v>138</v>
      </c>
      <c r="D38" s="38" t="s">
        <v>27</v>
      </c>
      <c r="E38" s="39">
        <v>802</v>
      </c>
      <c r="F38" s="39">
        <v>2454</v>
      </c>
      <c r="G38" s="40">
        <v>1.8340521999999999E-3</v>
      </c>
      <c r="H38" s="41">
        <v>9.9729520000000011E-4</v>
      </c>
    </row>
    <row r="39" spans="1:8" x14ac:dyDescent="0.25">
      <c r="A39" s="37" t="s">
        <v>138</v>
      </c>
      <c r="B39" s="38" t="s">
        <v>138</v>
      </c>
      <c r="C39" s="38" t="s">
        <v>138</v>
      </c>
      <c r="D39" s="38" t="s">
        <v>28</v>
      </c>
      <c r="E39" s="39">
        <v>5</v>
      </c>
      <c r="F39" s="39">
        <v>15</v>
      </c>
      <c r="G39" s="40">
        <v>1.1210600000000001E-5</v>
      </c>
      <c r="H39" s="41">
        <v>6.0959364000000003E-6</v>
      </c>
    </row>
    <row r="40" spans="1:8" x14ac:dyDescent="0.25">
      <c r="A40" s="37" t="s">
        <v>138</v>
      </c>
      <c r="B40" s="38" t="s">
        <v>138</v>
      </c>
      <c r="C40" s="38" t="s">
        <v>138</v>
      </c>
      <c r="D40" s="38" t="s">
        <v>51</v>
      </c>
      <c r="E40" s="39">
        <v>44</v>
      </c>
      <c r="F40" s="39">
        <v>132</v>
      </c>
      <c r="G40" s="40">
        <v>9.8653200000000006E-5</v>
      </c>
      <c r="H40" s="41">
        <v>5.3644199999999997E-5</v>
      </c>
    </row>
    <row r="41" spans="1:8" x14ac:dyDescent="0.25">
      <c r="A41" s="37" t="s">
        <v>138</v>
      </c>
      <c r="B41" s="38" t="s">
        <v>138</v>
      </c>
      <c r="C41" s="38" t="s">
        <v>26</v>
      </c>
      <c r="D41" s="38" t="s">
        <v>17</v>
      </c>
      <c r="E41" s="39">
        <v>3</v>
      </c>
      <c r="F41" s="39">
        <v>9</v>
      </c>
      <c r="G41" s="40">
        <v>6.7263530000000003E-6</v>
      </c>
      <c r="H41" s="41">
        <v>3.6575617999999998E-6</v>
      </c>
    </row>
    <row r="42" spans="1:8" x14ac:dyDescent="0.25">
      <c r="A42" s="37" t="s">
        <v>138</v>
      </c>
      <c r="B42" s="38" t="s">
        <v>138</v>
      </c>
      <c r="C42" s="38" t="s">
        <v>138</v>
      </c>
      <c r="D42" s="38" t="s">
        <v>27</v>
      </c>
      <c r="E42" s="39">
        <v>10</v>
      </c>
      <c r="F42" s="39">
        <v>30</v>
      </c>
      <c r="G42" s="40">
        <v>2.2421200000000001E-5</v>
      </c>
      <c r="H42" s="41">
        <v>1.2191899999999999E-5</v>
      </c>
    </row>
    <row r="43" spans="1:8" x14ac:dyDescent="0.25">
      <c r="A43" s="37" t="s">
        <v>138</v>
      </c>
      <c r="B43" s="38" t="s">
        <v>139</v>
      </c>
      <c r="C43" s="38" t="s">
        <v>138</v>
      </c>
      <c r="D43" s="38" t="s">
        <v>138</v>
      </c>
      <c r="E43" s="39">
        <v>441253</v>
      </c>
      <c r="F43" s="39">
        <v>1338020.77</v>
      </c>
      <c r="G43" s="40">
        <v>1</v>
      </c>
      <c r="H43" s="41">
        <v>0.54376596629999996</v>
      </c>
    </row>
    <row r="44" spans="1:8" x14ac:dyDescent="0.25">
      <c r="A44" s="37" t="s">
        <v>138</v>
      </c>
      <c r="B44" s="38" t="s">
        <v>20</v>
      </c>
      <c r="C44" s="38" t="s">
        <v>21</v>
      </c>
      <c r="D44" s="38" t="s">
        <v>17</v>
      </c>
      <c r="E44" s="39">
        <v>373882</v>
      </c>
      <c r="F44" s="39">
        <v>1122634.83</v>
      </c>
      <c r="G44" s="40" t="s">
        <v>138</v>
      </c>
      <c r="H44" s="41">
        <v>0.45623403369999999</v>
      </c>
    </row>
    <row r="45" spans="1:8" ht="13.8" thickBot="1" x14ac:dyDescent="0.3">
      <c r="A45" s="42" t="s">
        <v>138</v>
      </c>
      <c r="B45" s="43" t="s">
        <v>22</v>
      </c>
      <c r="C45" s="43" t="s">
        <v>138</v>
      </c>
      <c r="D45" s="43" t="s">
        <v>138</v>
      </c>
      <c r="E45" s="44">
        <v>815135</v>
      </c>
      <c r="F45" s="44">
        <v>2460655.6</v>
      </c>
      <c r="G45" s="45" t="s">
        <v>138</v>
      </c>
      <c r="H45" s="46">
        <v>1</v>
      </c>
    </row>
    <row r="47" spans="1:8" x14ac:dyDescent="0.25">
      <c r="A47" s="57" t="s">
        <v>33</v>
      </c>
    </row>
  </sheetData>
  <hyperlinks>
    <hyperlink ref="J1" location="'Table of Contents'!A1" display="Return to Table of Contents" xr:uid="{662D618E-566A-4943-9B9C-3063FCE69AF9}"/>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J47"/>
  <sheetViews>
    <sheetView workbookViewId="0">
      <selection sqref="A1:H1"/>
    </sheetView>
  </sheetViews>
  <sheetFormatPr defaultColWidth="9.109375" defaultRowHeight="13.2" x14ac:dyDescent="0.25"/>
  <cols>
    <col min="1" max="1" width="18.5546875" style="1" bestFit="1" customWidth="1"/>
    <col min="2" max="2" width="14" style="1" bestFit="1" customWidth="1"/>
    <col min="3" max="3" width="22.21875" style="1" bestFit="1" customWidth="1"/>
    <col min="4" max="4" width="21.88671875" style="1" bestFit="1" customWidth="1"/>
    <col min="5" max="5" width="10.6640625" style="1" bestFit="1" customWidth="1"/>
    <col min="6" max="6" width="11.109375" style="1" bestFit="1" customWidth="1"/>
    <col min="7" max="8" width="8.21875" style="1" bestFit="1" customWidth="1"/>
    <col min="9" max="16384" width="9.109375" style="1"/>
  </cols>
  <sheetData>
    <row r="1" spans="1:10" s="14" customFormat="1" x14ac:dyDescent="0.25">
      <c r="A1" s="3" t="s">
        <v>0</v>
      </c>
      <c r="B1" s="4"/>
      <c r="C1" s="4"/>
      <c r="D1" s="4"/>
      <c r="E1" s="4"/>
      <c r="F1" s="4"/>
      <c r="G1" s="4"/>
      <c r="H1" s="4"/>
      <c r="J1" s="68" t="s">
        <v>194</v>
      </c>
    </row>
    <row r="2" spans="1:10" s="14" customFormat="1" x14ac:dyDescent="0.25">
      <c r="A2" s="3" t="s">
        <v>1</v>
      </c>
      <c r="B2" s="4"/>
      <c r="C2" s="4"/>
      <c r="D2" s="4"/>
      <c r="E2" s="4"/>
      <c r="F2" s="4"/>
      <c r="G2" s="4"/>
      <c r="H2" s="4"/>
    </row>
    <row r="3" spans="1:10" s="14" customFormat="1" x14ac:dyDescent="0.25">
      <c r="A3" s="3" t="s">
        <v>137</v>
      </c>
      <c r="B3" s="4"/>
      <c r="C3" s="4"/>
      <c r="D3" s="4"/>
      <c r="E3" s="4"/>
      <c r="F3" s="4"/>
      <c r="G3" s="4"/>
      <c r="H3" s="4"/>
    </row>
    <row r="4" spans="1:10" ht="13.8" thickBot="1" x14ac:dyDescent="0.3">
      <c r="A4" s="2"/>
    </row>
    <row r="5" spans="1:10" x14ac:dyDescent="0.25">
      <c r="A5" s="5" t="s">
        <v>3</v>
      </c>
      <c r="B5" s="11" t="s">
        <v>4</v>
      </c>
      <c r="C5" s="11" t="s">
        <v>5</v>
      </c>
      <c r="D5" s="11" t="s">
        <v>5</v>
      </c>
      <c r="E5" s="58" t="s">
        <v>6</v>
      </c>
      <c r="F5" s="11" t="s">
        <v>7</v>
      </c>
      <c r="G5" s="11" t="s">
        <v>8</v>
      </c>
      <c r="H5" s="6" t="s">
        <v>8</v>
      </c>
    </row>
    <row r="6" spans="1:10" x14ac:dyDescent="0.25">
      <c r="A6" s="7" t="s">
        <v>9</v>
      </c>
      <c r="B6" s="12" t="s">
        <v>5</v>
      </c>
      <c r="C6" s="12" t="s">
        <v>10</v>
      </c>
      <c r="D6" s="12" t="s">
        <v>11</v>
      </c>
      <c r="E6" s="59"/>
      <c r="F6" s="12" t="s">
        <v>12</v>
      </c>
      <c r="G6" s="12" t="s">
        <v>13</v>
      </c>
      <c r="H6" s="8" t="s">
        <v>14</v>
      </c>
    </row>
    <row r="7" spans="1:10" x14ac:dyDescent="0.25">
      <c r="A7" s="9"/>
      <c r="B7" s="13"/>
      <c r="C7" s="13"/>
      <c r="D7" s="13"/>
      <c r="E7" s="60"/>
      <c r="F7" s="13"/>
      <c r="G7" s="13" t="s">
        <v>12</v>
      </c>
      <c r="H7" s="10" t="s">
        <v>12</v>
      </c>
    </row>
    <row r="8" spans="1:10" x14ac:dyDescent="0.25">
      <c r="A8" s="15" t="s">
        <v>32</v>
      </c>
      <c r="B8" s="16" t="s">
        <v>15</v>
      </c>
      <c r="C8" s="16" t="s">
        <v>21</v>
      </c>
      <c r="D8" s="16" t="s">
        <v>27</v>
      </c>
      <c r="E8" s="17">
        <v>141535</v>
      </c>
      <c r="F8" s="17">
        <v>432570.5</v>
      </c>
      <c r="G8" s="18">
        <v>0.21302925759999999</v>
      </c>
      <c r="H8" s="19">
        <v>7.8105313199999998E-2</v>
      </c>
    </row>
    <row r="9" spans="1:10" x14ac:dyDescent="0.25">
      <c r="A9" s="15" t="s">
        <v>138</v>
      </c>
      <c r="B9" s="16" t="s">
        <v>138</v>
      </c>
      <c r="C9" s="16" t="s">
        <v>138</v>
      </c>
      <c r="D9" s="16" t="s">
        <v>30</v>
      </c>
      <c r="E9" s="17">
        <v>8</v>
      </c>
      <c r="F9" s="17">
        <v>24</v>
      </c>
      <c r="G9" s="18">
        <v>1.1819400000000001E-5</v>
      </c>
      <c r="H9" s="19">
        <v>4.3334612999999999E-6</v>
      </c>
    </row>
    <row r="10" spans="1:10" x14ac:dyDescent="0.25">
      <c r="A10" s="15" t="s">
        <v>138</v>
      </c>
      <c r="B10" s="16" t="s">
        <v>138</v>
      </c>
      <c r="C10" s="16" t="s">
        <v>138</v>
      </c>
      <c r="D10" s="16" t="s">
        <v>23</v>
      </c>
      <c r="E10" s="17">
        <v>6874</v>
      </c>
      <c r="F10" s="17">
        <v>21257</v>
      </c>
      <c r="G10" s="18">
        <v>1.0468496900000001E-2</v>
      </c>
      <c r="H10" s="19">
        <v>3.8381828000000002E-3</v>
      </c>
    </row>
    <row r="11" spans="1:10" x14ac:dyDescent="0.25">
      <c r="A11" s="15" t="s">
        <v>138</v>
      </c>
      <c r="B11" s="16" t="s">
        <v>138</v>
      </c>
      <c r="C11" s="16" t="s">
        <v>138</v>
      </c>
      <c r="D11" s="16" t="s">
        <v>29</v>
      </c>
      <c r="E11" s="17">
        <v>51</v>
      </c>
      <c r="F11" s="17">
        <v>211</v>
      </c>
      <c r="G11" s="18">
        <v>1.039118E-4</v>
      </c>
      <c r="H11" s="19">
        <v>3.8098300000000001E-5</v>
      </c>
    </row>
    <row r="12" spans="1:10" x14ac:dyDescent="0.25">
      <c r="A12" s="15" t="s">
        <v>138</v>
      </c>
      <c r="B12" s="16" t="s">
        <v>138</v>
      </c>
      <c r="C12" s="16" t="s">
        <v>138</v>
      </c>
      <c r="D12" s="16" t="s">
        <v>24</v>
      </c>
      <c r="E12" s="17">
        <v>736</v>
      </c>
      <c r="F12" s="17">
        <v>2331</v>
      </c>
      <c r="G12" s="18">
        <v>1.1479544E-3</v>
      </c>
      <c r="H12" s="19">
        <v>4.2088740000000003E-4</v>
      </c>
    </row>
    <row r="13" spans="1:10" x14ac:dyDescent="0.25">
      <c r="A13" s="15" t="s">
        <v>138</v>
      </c>
      <c r="B13" s="16" t="s">
        <v>138</v>
      </c>
      <c r="C13" s="16" t="s">
        <v>138</v>
      </c>
      <c r="D13" s="16" t="s">
        <v>28</v>
      </c>
      <c r="E13" s="17">
        <v>16391</v>
      </c>
      <c r="F13" s="17">
        <v>50349</v>
      </c>
      <c r="G13" s="18">
        <v>2.47955191E-2</v>
      </c>
      <c r="H13" s="19">
        <v>9.0910600999999994E-3</v>
      </c>
    </row>
    <row r="14" spans="1:10" x14ac:dyDescent="0.25">
      <c r="A14" s="15" t="s">
        <v>138</v>
      </c>
      <c r="B14" s="16" t="s">
        <v>138</v>
      </c>
      <c r="C14" s="16" t="s">
        <v>138</v>
      </c>
      <c r="D14" s="16" t="s">
        <v>18</v>
      </c>
      <c r="E14" s="17">
        <v>308</v>
      </c>
      <c r="F14" s="17">
        <v>1089</v>
      </c>
      <c r="G14" s="18">
        <v>5.3630300000000002E-4</v>
      </c>
      <c r="H14" s="19">
        <v>1.9663079999999999E-4</v>
      </c>
    </row>
    <row r="15" spans="1:10" x14ac:dyDescent="0.25">
      <c r="A15" s="15" t="s">
        <v>138</v>
      </c>
      <c r="B15" s="16" t="s">
        <v>138</v>
      </c>
      <c r="C15" s="16" t="s">
        <v>138</v>
      </c>
      <c r="D15" s="16" t="s">
        <v>116</v>
      </c>
      <c r="E15" s="17">
        <v>1815</v>
      </c>
      <c r="F15" s="17">
        <v>5810</v>
      </c>
      <c r="G15" s="18">
        <v>2.8612677E-3</v>
      </c>
      <c r="H15" s="19">
        <v>1.0490587999999999E-3</v>
      </c>
    </row>
    <row r="16" spans="1:10" x14ac:dyDescent="0.25">
      <c r="A16" s="15" t="s">
        <v>138</v>
      </c>
      <c r="B16" s="16" t="s">
        <v>138</v>
      </c>
      <c r="C16" s="16" t="s">
        <v>138</v>
      </c>
      <c r="D16" s="16" t="s">
        <v>36</v>
      </c>
      <c r="E16" s="17">
        <v>472</v>
      </c>
      <c r="F16" s="17">
        <v>1462</v>
      </c>
      <c r="G16" s="18">
        <v>7.1999539999999999E-4</v>
      </c>
      <c r="H16" s="19">
        <v>2.6397999999999998E-4</v>
      </c>
    </row>
    <row r="17" spans="1:8" x14ac:dyDescent="0.25">
      <c r="A17" s="15" t="s">
        <v>138</v>
      </c>
      <c r="B17" s="16" t="s">
        <v>138</v>
      </c>
      <c r="C17" s="16" t="s">
        <v>138</v>
      </c>
      <c r="D17" s="16" t="s">
        <v>51</v>
      </c>
      <c r="E17" s="17">
        <v>106670</v>
      </c>
      <c r="F17" s="17">
        <v>327886</v>
      </c>
      <c r="G17" s="18">
        <v>0.1614749761</v>
      </c>
      <c r="H17" s="19">
        <v>5.9203387000000003E-2</v>
      </c>
    </row>
    <row r="18" spans="1:8" x14ac:dyDescent="0.25">
      <c r="A18" s="15" t="s">
        <v>138</v>
      </c>
      <c r="B18" s="16" t="s">
        <v>138</v>
      </c>
      <c r="C18" s="16" t="s">
        <v>49</v>
      </c>
      <c r="D18" s="16" t="s">
        <v>17</v>
      </c>
      <c r="E18" s="17">
        <v>129562</v>
      </c>
      <c r="F18" s="17">
        <v>388653</v>
      </c>
      <c r="G18" s="18">
        <v>0.19140107810000001</v>
      </c>
      <c r="H18" s="19">
        <v>7.01755305E-2</v>
      </c>
    </row>
    <row r="19" spans="1:8" x14ac:dyDescent="0.25">
      <c r="A19" s="15" t="s">
        <v>138</v>
      </c>
      <c r="B19" s="16" t="s">
        <v>138</v>
      </c>
      <c r="C19" s="16" t="s">
        <v>138</v>
      </c>
      <c r="D19" s="16" t="s">
        <v>27</v>
      </c>
      <c r="E19" s="17">
        <v>6856</v>
      </c>
      <c r="F19" s="17">
        <v>20637</v>
      </c>
      <c r="G19" s="18">
        <v>1.01631637E-2</v>
      </c>
      <c r="H19" s="19">
        <v>3.7262350000000001E-3</v>
      </c>
    </row>
    <row r="20" spans="1:8" x14ac:dyDescent="0.25">
      <c r="A20" s="15" t="s">
        <v>138</v>
      </c>
      <c r="B20" s="16" t="s">
        <v>138</v>
      </c>
      <c r="C20" s="16" t="s">
        <v>138</v>
      </c>
      <c r="D20" s="16" t="s">
        <v>29</v>
      </c>
      <c r="E20" s="17">
        <v>390</v>
      </c>
      <c r="F20" s="17">
        <v>1285</v>
      </c>
      <c r="G20" s="18">
        <v>6.328277E-4</v>
      </c>
      <c r="H20" s="19">
        <v>2.3202070000000001E-4</v>
      </c>
    </row>
    <row r="21" spans="1:8" x14ac:dyDescent="0.25">
      <c r="A21" s="15" t="s">
        <v>138</v>
      </c>
      <c r="B21" s="16" t="s">
        <v>138</v>
      </c>
      <c r="C21" s="16" t="s">
        <v>138</v>
      </c>
      <c r="D21" s="16" t="s">
        <v>28</v>
      </c>
      <c r="E21" s="17">
        <v>2198</v>
      </c>
      <c r="F21" s="17">
        <v>6576</v>
      </c>
      <c r="G21" s="18">
        <v>3.2385018999999998E-3</v>
      </c>
      <c r="H21" s="19">
        <v>1.1873684E-3</v>
      </c>
    </row>
    <row r="22" spans="1:8" x14ac:dyDescent="0.25">
      <c r="A22" s="15" t="s">
        <v>138</v>
      </c>
      <c r="B22" s="16" t="s">
        <v>138</v>
      </c>
      <c r="C22" s="16" t="s">
        <v>138</v>
      </c>
      <c r="D22" s="16" t="s">
        <v>18</v>
      </c>
      <c r="E22" s="17">
        <v>192602</v>
      </c>
      <c r="F22" s="17">
        <v>581450</v>
      </c>
      <c r="G22" s="18">
        <v>0.2863483798</v>
      </c>
      <c r="H22" s="19">
        <v>0.1049871278</v>
      </c>
    </row>
    <row r="23" spans="1:8" x14ac:dyDescent="0.25">
      <c r="A23" s="15" t="s">
        <v>138</v>
      </c>
      <c r="B23" s="16" t="s">
        <v>138</v>
      </c>
      <c r="C23" s="16" t="s">
        <v>138</v>
      </c>
      <c r="D23" s="16" t="s">
        <v>116</v>
      </c>
      <c r="E23" s="17">
        <v>25</v>
      </c>
      <c r="F23" s="17">
        <v>60</v>
      </c>
      <c r="G23" s="18">
        <v>2.95484E-5</v>
      </c>
      <c r="H23" s="19">
        <v>1.0833699999999999E-5</v>
      </c>
    </row>
    <row r="24" spans="1:8" x14ac:dyDescent="0.25">
      <c r="A24" s="15" t="s">
        <v>138</v>
      </c>
      <c r="B24" s="16" t="s">
        <v>138</v>
      </c>
      <c r="C24" s="16" t="s">
        <v>138</v>
      </c>
      <c r="D24" s="16" t="s">
        <v>51</v>
      </c>
      <c r="E24" s="17">
        <v>5390</v>
      </c>
      <c r="F24" s="17">
        <v>16259</v>
      </c>
      <c r="G24" s="18">
        <v>8.0071172000000003E-3</v>
      </c>
      <c r="H24" s="19">
        <v>2.9357394999999999E-3</v>
      </c>
    </row>
    <row r="25" spans="1:8" x14ac:dyDescent="0.25">
      <c r="A25" s="15" t="s">
        <v>138</v>
      </c>
      <c r="B25" s="16" t="s">
        <v>138</v>
      </c>
      <c r="C25" s="16" t="s">
        <v>48</v>
      </c>
      <c r="D25" s="16" t="s">
        <v>17</v>
      </c>
      <c r="E25" s="17">
        <v>30671</v>
      </c>
      <c r="F25" s="17">
        <v>91089</v>
      </c>
      <c r="G25" s="18">
        <v>4.4858865900000003E-2</v>
      </c>
      <c r="H25" s="19">
        <v>1.6447110599999998E-2</v>
      </c>
    </row>
    <row r="26" spans="1:8" x14ac:dyDescent="0.25">
      <c r="A26" s="15" t="s">
        <v>138</v>
      </c>
      <c r="B26" s="16" t="s">
        <v>138</v>
      </c>
      <c r="C26" s="16" t="s">
        <v>138</v>
      </c>
      <c r="D26" s="16" t="s">
        <v>27</v>
      </c>
      <c r="E26" s="17">
        <v>6777</v>
      </c>
      <c r="F26" s="17">
        <v>19654</v>
      </c>
      <c r="G26" s="18">
        <v>9.6790628000000007E-3</v>
      </c>
      <c r="H26" s="19">
        <v>3.5487436999999998E-3</v>
      </c>
    </row>
    <row r="27" spans="1:8" x14ac:dyDescent="0.25">
      <c r="A27" s="15" t="s">
        <v>138</v>
      </c>
      <c r="B27" s="16" t="s">
        <v>138</v>
      </c>
      <c r="C27" s="16" t="s">
        <v>138</v>
      </c>
      <c r="D27" s="16" t="s">
        <v>24</v>
      </c>
      <c r="E27" s="17">
        <v>144</v>
      </c>
      <c r="F27" s="17">
        <v>456</v>
      </c>
      <c r="G27" s="18">
        <v>2.245677E-4</v>
      </c>
      <c r="H27" s="19">
        <v>8.2335800000000005E-5</v>
      </c>
    </row>
    <row r="28" spans="1:8" x14ac:dyDescent="0.25">
      <c r="A28" s="15" t="s">
        <v>138</v>
      </c>
      <c r="B28" s="16" t="s">
        <v>138</v>
      </c>
      <c r="C28" s="16" t="s">
        <v>138</v>
      </c>
      <c r="D28" s="16" t="s">
        <v>28</v>
      </c>
      <c r="E28" s="17">
        <v>619</v>
      </c>
      <c r="F28" s="17">
        <v>1900</v>
      </c>
      <c r="G28" s="18">
        <v>9.3569849999999995E-4</v>
      </c>
      <c r="H28" s="19">
        <v>3.430657E-4</v>
      </c>
    </row>
    <row r="29" spans="1:8" x14ac:dyDescent="0.25">
      <c r="A29" s="15" t="s">
        <v>138</v>
      </c>
      <c r="B29" s="16" t="s">
        <v>138</v>
      </c>
      <c r="C29" s="16" t="s">
        <v>138</v>
      </c>
      <c r="D29" s="16" t="s">
        <v>18</v>
      </c>
      <c r="E29" s="17">
        <v>8439</v>
      </c>
      <c r="F29" s="17">
        <v>25509</v>
      </c>
      <c r="G29" s="18">
        <v>1.2562491699999999E-2</v>
      </c>
      <c r="H29" s="19">
        <v>4.6059276999999999E-3</v>
      </c>
    </row>
    <row r="30" spans="1:8" x14ac:dyDescent="0.25">
      <c r="A30" s="15" t="s">
        <v>138</v>
      </c>
      <c r="B30" s="16" t="s">
        <v>138</v>
      </c>
      <c r="C30" s="16" t="s">
        <v>138</v>
      </c>
      <c r="D30" s="16" t="s">
        <v>36</v>
      </c>
      <c r="E30" s="17">
        <v>141</v>
      </c>
      <c r="F30" s="17">
        <v>438</v>
      </c>
      <c r="G30" s="18">
        <v>2.1570310000000001E-4</v>
      </c>
      <c r="H30" s="19">
        <v>7.9085700000000001E-5</v>
      </c>
    </row>
    <row r="31" spans="1:8" x14ac:dyDescent="0.25">
      <c r="A31" s="15" t="s">
        <v>138</v>
      </c>
      <c r="B31" s="16" t="s">
        <v>138</v>
      </c>
      <c r="C31" s="16" t="s">
        <v>138</v>
      </c>
      <c r="D31" s="16" t="s">
        <v>51</v>
      </c>
      <c r="E31" s="17">
        <v>566</v>
      </c>
      <c r="F31" s="17">
        <v>1796</v>
      </c>
      <c r="G31" s="18">
        <v>8.8448140000000003E-4</v>
      </c>
      <c r="H31" s="19">
        <v>3.2428740000000001E-4</v>
      </c>
    </row>
    <row r="32" spans="1:8" x14ac:dyDescent="0.25">
      <c r="A32" s="15" t="s">
        <v>138</v>
      </c>
      <c r="B32" s="16" t="s">
        <v>138</v>
      </c>
      <c r="C32" s="16" t="s">
        <v>31</v>
      </c>
      <c r="D32" s="16" t="s">
        <v>17</v>
      </c>
      <c r="E32" s="17">
        <v>125</v>
      </c>
      <c r="F32" s="17">
        <v>380</v>
      </c>
      <c r="G32" s="18">
        <v>1.8713970000000001E-4</v>
      </c>
      <c r="H32" s="19">
        <v>6.8613099999999995E-5</v>
      </c>
    </row>
    <row r="33" spans="1:8" x14ac:dyDescent="0.25">
      <c r="A33" s="15" t="s">
        <v>138</v>
      </c>
      <c r="B33" s="16" t="s">
        <v>138</v>
      </c>
      <c r="C33" s="16" t="s">
        <v>138</v>
      </c>
      <c r="D33" s="16" t="s">
        <v>27</v>
      </c>
      <c r="E33" s="17">
        <v>453</v>
      </c>
      <c r="F33" s="17">
        <v>1230</v>
      </c>
      <c r="G33" s="18">
        <v>6.0574170000000005E-4</v>
      </c>
      <c r="H33" s="19">
        <v>2.220899E-4</v>
      </c>
    </row>
    <row r="34" spans="1:8" x14ac:dyDescent="0.25">
      <c r="A34" s="15" t="s">
        <v>138</v>
      </c>
      <c r="B34" s="16" t="s">
        <v>138</v>
      </c>
      <c r="C34" s="16" t="s">
        <v>25</v>
      </c>
      <c r="D34" s="16" t="s">
        <v>17</v>
      </c>
      <c r="E34" s="17">
        <v>3372</v>
      </c>
      <c r="F34" s="17">
        <v>9920</v>
      </c>
      <c r="G34" s="18">
        <v>4.8853313999999998E-3</v>
      </c>
      <c r="H34" s="19">
        <v>1.791164E-3</v>
      </c>
    </row>
    <row r="35" spans="1:8" x14ac:dyDescent="0.25">
      <c r="A35" s="15" t="s">
        <v>138</v>
      </c>
      <c r="B35" s="16" t="s">
        <v>138</v>
      </c>
      <c r="C35" s="16" t="s">
        <v>138</v>
      </c>
      <c r="D35" s="16" t="s">
        <v>27</v>
      </c>
      <c r="E35" s="17">
        <v>3698</v>
      </c>
      <c r="F35" s="17">
        <v>10922</v>
      </c>
      <c r="G35" s="18">
        <v>5.3787892000000002E-3</v>
      </c>
      <c r="H35" s="19">
        <v>1.9720860000000001E-3</v>
      </c>
    </row>
    <row r="36" spans="1:8" x14ac:dyDescent="0.25">
      <c r="A36" s="15" t="s">
        <v>138</v>
      </c>
      <c r="B36" s="16" t="s">
        <v>138</v>
      </c>
      <c r="C36" s="16" t="s">
        <v>138</v>
      </c>
      <c r="D36" s="16" t="s">
        <v>28</v>
      </c>
      <c r="E36" s="17">
        <v>1444</v>
      </c>
      <c r="F36" s="17">
        <v>4435</v>
      </c>
      <c r="G36" s="18">
        <v>2.1841173999999999E-3</v>
      </c>
      <c r="H36" s="19">
        <v>8.0078750000000002E-4</v>
      </c>
    </row>
    <row r="37" spans="1:8" x14ac:dyDescent="0.25">
      <c r="A37" s="15" t="s">
        <v>138</v>
      </c>
      <c r="B37" s="16" t="s">
        <v>138</v>
      </c>
      <c r="C37" s="16" t="s">
        <v>138</v>
      </c>
      <c r="D37" s="16" t="s">
        <v>116</v>
      </c>
      <c r="E37" s="17">
        <v>29</v>
      </c>
      <c r="F37" s="17">
        <v>87</v>
      </c>
      <c r="G37" s="18">
        <v>4.2845100000000001E-5</v>
      </c>
      <c r="H37" s="19">
        <v>1.5708800000000001E-5</v>
      </c>
    </row>
    <row r="38" spans="1:8" x14ac:dyDescent="0.25">
      <c r="A38" s="15" t="s">
        <v>138</v>
      </c>
      <c r="B38" s="16" t="s">
        <v>138</v>
      </c>
      <c r="C38" s="16" t="s">
        <v>138</v>
      </c>
      <c r="D38" s="16" t="s">
        <v>36</v>
      </c>
      <c r="E38" s="17">
        <v>56</v>
      </c>
      <c r="F38" s="17">
        <v>181</v>
      </c>
      <c r="G38" s="18">
        <v>8.9137599999999998E-5</v>
      </c>
      <c r="H38" s="19">
        <v>3.2681500000000002E-5</v>
      </c>
    </row>
    <row r="39" spans="1:8" x14ac:dyDescent="0.25">
      <c r="A39" s="15" t="s">
        <v>138</v>
      </c>
      <c r="B39" s="16" t="s">
        <v>138</v>
      </c>
      <c r="C39" s="16" t="s">
        <v>138</v>
      </c>
      <c r="D39" s="16" t="s">
        <v>51</v>
      </c>
      <c r="E39" s="17">
        <v>1220</v>
      </c>
      <c r="F39" s="17">
        <v>3660</v>
      </c>
      <c r="G39" s="18">
        <v>1.8024509E-3</v>
      </c>
      <c r="H39" s="19">
        <v>6.6085280000000002E-4</v>
      </c>
    </row>
    <row r="40" spans="1:8" x14ac:dyDescent="0.25">
      <c r="A40" s="15" t="s">
        <v>138</v>
      </c>
      <c r="B40" s="16" t="s">
        <v>138</v>
      </c>
      <c r="C40" s="16" t="s">
        <v>26</v>
      </c>
      <c r="D40" s="16" t="s">
        <v>17</v>
      </c>
      <c r="E40" s="17">
        <v>317</v>
      </c>
      <c r="F40" s="17">
        <v>951</v>
      </c>
      <c r="G40" s="18">
        <v>4.6834170000000002E-4</v>
      </c>
      <c r="H40" s="19">
        <v>1.7171339999999999E-4</v>
      </c>
    </row>
    <row r="41" spans="1:8" x14ac:dyDescent="0.25">
      <c r="A41" s="15" t="s">
        <v>138</v>
      </c>
      <c r="B41" s="16" t="s">
        <v>138</v>
      </c>
      <c r="C41" s="16" t="s">
        <v>138</v>
      </c>
      <c r="D41" s="16" t="s">
        <v>27</v>
      </c>
      <c r="E41" s="17">
        <v>5</v>
      </c>
      <c r="F41" s="17">
        <v>15</v>
      </c>
      <c r="G41" s="18">
        <v>7.3870938000000003E-6</v>
      </c>
      <c r="H41" s="19">
        <v>2.7084133000000002E-6</v>
      </c>
    </row>
    <row r="42" spans="1:8" x14ac:dyDescent="0.25">
      <c r="A42" s="15" t="s">
        <v>138</v>
      </c>
      <c r="B42" s="16" t="s">
        <v>138</v>
      </c>
      <c r="C42" s="16" t="s">
        <v>138</v>
      </c>
      <c r="D42" s="16" t="s">
        <v>51</v>
      </c>
      <c r="E42" s="17">
        <v>12</v>
      </c>
      <c r="F42" s="17">
        <v>36</v>
      </c>
      <c r="G42" s="18">
        <v>1.7728999999999999E-5</v>
      </c>
      <c r="H42" s="19">
        <v>6.5001918999999999E-6</v>
      </c>
    </row>
    <row r="43" spans="1:8" x14ac:dyDescent="0.25">
      <c r="A43" s="15" t="s">
        <v>138</v>
      </c>
      <c r="B43" s="16" t="s">
        <v>139</v>
      </c>
      <c r="C43" s="16" t="s">
        <v>138</v>
      </c>
      <c r="D43" s="16" t="s">
        <v>138</v>
      </c>
      <c r="E43" s="17">
        <v>669971</v>
      </c>
      <c r="F43" s="17">
        <v>2030568.5</v>
      </c>
      <c r="G43" s="18">
        <v>1</v>
      </c>
      <c r="H43" s="19">
        <v>0.3666412497</v>
      </c>
    </row>
    <row r="44" spans="1:8" x14ac:dyDescent="0.25">
      <c r="A44" s="15" t="s">
        <v>138</v>
      </c>
      <c r="B44" s="16" t="s">
        <v>20</v>
      </c>
      <c r="C44" s="16" t="s">
        <v>21</v>
      </c>
      <c r="D44" s="16" t="s">
        <v>17</v>
      </c>
      <c r="E44" s="17">
        <v>1169252</v>
      </c>
      <c r="F44" s="17">
        <v>3507729.5</v>
      </c>
      <c r="G44" s="18" t="s">
        <v>138</v>
      </c>
      <c r="H44" s="19">
        <v>0.6333587503</v>
      </c>
    </row>
    <row r="45" spans="1:8" ht="13.8" thickBot="1" x14ac:dyDescent="0.3">
      <c r="A45" s="20" t="s">
        <v>138</v>
      </c>
      <c r="B45" s="21" t="s">
        <v>22</v>
      </c>
      <c r="C45" s="21" t="s">
        <v>138</v>
      </c>
      <c r="D45" s="21" t="s">
        <v>138</v>
      </c>
      <c r="E45" s="22">
        <v>1839223</v>
      </c>
      <c r="F45" s="22">
        <v>5538298</v>
      </c>
      <c r="G45" s="23" t="s">
        <v>138</v>
      </c>
      <c r="H45" s="24">
        <v>1</v>
      </c>
    </row>
    <row r="47" spans="1:8" x14ac:dyDescent="0.25">
      <c r="A47" s="57" t="s">
        <v>33</v>
      </c>
    </row>
  </sheetData>
  <hyperlinks>
    <hyperlink ref="J1" location="'Table of Contents'!A1" display="Return to Table of Contents" xr:uid="{FFB977D2-0EEE-4BD3-9058-D8FE8D60967F}"/>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J47"/>
  <sheetViews>
    <sheetView workbookViewId="0">
      <selection sqref="A1:H1"/>
    </sheetView>
  </sheetViews>
  <sheetFormatPr defaultColWidth="9.109375" defaultRowHeight="13.2" x14ac:dyDescent="0.25"/>
  <cols>
    <col min="1" max="1" width="34.5546875" style="74" bestFit="1" customWidth="1"/>
    <col min="2" max="2" width="14" style="74" bestFit="1" customWidth="1"/>
    <col min="3" max="3" width="22.21875" style="74" bestFit="1" customWidth="1"/>
    <col min="4" max="4" width="21.88671875" style="74" bestFit="1" customWidth="1"/>
    <col min="5" max="5" width="10.6640625" style="74" bestFit="1" customWidth="1"/>
    <col min="6" max="6" width="11.109375" style="74" customWidth="1"/>
    <col min="7" max="8" width="8.21875" style="74" bestFit="1" customWidth="1"/>
    <col min="9" max="16384" width="9.109375" style="74"/>
  </cols>
  <sheetData>
    <row r="1" spans="1:10" x14ac:dyDescent="0.25">
      <c r="A1" s="133" t="s">
        <v>0</v>
      </c>
      <c r="B1" s="134"/>
      <c r="C1" s="134"/>
      <c r="D1" s="134"/>
      <c r="E1" s="134"/>
      <c r="F1" s="134"/>
      <c r="G1" s="134"/>
      <c r="H1" s="134"/>
      <c r="J1" s="68" t="s">
        <v>194</v>
      </c>
    </row>
    <row r="2" spans="1:10" x14ac:dyDescent="0.25">
      <c r="A2" s="133" t="s">
        <v>1</v>
      </c>
      <c r="B2" s="134"/>
      <c r="C2" s="134"/>
      <c r="D2" s="134"/>
      <c r="E2" s="134"/>
      <c r="F2" s="134"/>
      <c r="G2" s="134"/>
      <c r="H2" s="134"/>
    </row>
    <row r="3" spans="1:10" x14ac:dyDescent="0.25">
      <c r="A3" s="133" t="s">
        <v>163</v>
      </c>
      <c r="B3" s="134"/>
      <c r="C3" s="134"/>
      <c r="D3" s="134"/>
      <c r="E3" s="134"/>
      <c r="F3" s="134"/>
      <c r="G3" s="134"/>
      <c r="H3" s="134"/>
    </row>
    <row r="4" spans="1:10" ht="13.8" thickBot="1" x14ac:dyDescent="0.3">
      <c r="A4" s="27"/>
      <c r="B4" s="27"/>
      <c r="C4" s="27"/>
      <c r="D4" s="27"/>
      <c r="E4" s="27"/>
      <c r="F4" s="27"/>
      <c r="G4" s="27"/>
      <c r="H4" s="27"/>
    </row>
    <row r="5" spans="1:10" ht="52.8" x14ac:dyDescent="0.25">
      <c r="A5" s="69" t="s">
        <v>154</v>
      </c>
      <c r="B5" s="70" t="s">
        <v>155</v>
      </c>
      <c r="C5" s="70" t="s">
        <v>156</v>
      </c>
      <c r="D5" s="70" t="s">
        <v>157</v>
      </c>
      <c r="E5" s="71" t="s">
        <v>6</v>
      </c>
      <c r="F5" s="72" t="s">
        <v>158</v>
      </c>
      <c r="G5" s="70" t="s">
        <v>159</v>
      </c>
      <c r="H5" s="73" t="s">
        <v>160</v>
      </c>
    </row>
    <row r="6" spans="1:10" x14ac:dyDescent="0.25">
      <c r="A6" s="75" t="s">
        <v>32</v>
      </c>
      <c r="B6" s="76" t="s">
        <v>15</v>
      </c>
      <c r="C6" s="76" t="s">
        <v>21</v>
      </c>
      <c r="D6" s="76" t="s">
        <v>27</v>
      </c>
      <c r="E6" s="77">
        <v>122992</v>
      </c>
      <c r="F6" s="77">
        <v>376833.5</v>
      </c>
      <c r="G6" s="78">
        <v>0.14823132520000001</v>
      </c>
      <c r="H6" s="79">
        <v>6.3905203999999993E-2</v>
      </c>
    </row>
    <row r="7" spans="1:10" x14ac:dyDescent="0.25">
      <c r="A7" s="75" t="s">
        <v>138</v>
      </c>
      <c r="B7" s="76" t="s">
        <v>138</v>
      </c>
      <c r="C7" s="76" t="s">
        <v>138</v>
      </c>
      <c r="D7" s="76" t="s">
        <v>37</v>
      </c>
      <c r="E7" s="77">
        <v>3</v>
      </c>
      <c r="F7" s="77">
        <v>3</v>
      </c>
      <c r="G7" s="78">
        <v>1.1800808E-6</v>
      </c>
      <c r="H7" s="79">
        <v>5.0875415999999995E-7</v>
      </c>
    </row>
    <row r="8" spans="1:10" x14ac:dyDescent="0.25">
      <c r="A8" s="75" t="s">
        <v>138</v>
      </c>
      <c r="B8" s="76" t="s">
        <v>138</v>
      </c>
      <c r="C8" s="76" t="s">
        <v>138</v>
      </c>
      <c r="D8" s="76" t="s">
        <v>30</v>
      </c>
      <c r="E8" s="77">
        <v>29</v>
      </c>
      <c r="F8" s="77">
        <v>87</v>
      </c>
      <c r="G8" s="78">
        <v>3.4222299999999999E-5</v>
      </c>
      <c r="H8" s="79">
        <v>1.4753899999999999E-5</v>
      </c>
    </row>
    <row r="9" spans="1:10" x14ac:dyDescent="0.25">
      <c r="A9" s="75" t="s">
        <v>138</v>
      </c>
      <c r="B9" s="76" t="s">
        <v>138</v>
      </c>
      <c r="C9" s="76" t="s">
        <v>138</v>
      </c>
      <c r="D9" s="76" t="s">
        <v>23</v>
      </c>
      <c r="E9" s="77">
        <v>7451</v>
      </c>
      <c r="F9" s="77">
        <v>23864</v>
      </c>
      <c r="G9" s="78">
        <v>9.3871492999999997E-3</v>
      </c>
      <c r="H9" s="79">
        <v>4.0469698000000004E-3</v>
      </c>
    </row>
    <row r="10" spans="1:10" x14ac:dyDescent="0.25">
      <c r="A10" s="75" t="s">
        <v>138</v>
      </c>
      <c r="B10" s="76" t="s">
        <v>138</v>
      </c>
      <c r="C10" s="76" t="s">
        <v>138</v>
      </c>
      <c r="D10" s="76" t="s">
        <v>24</v>
      </c>
      <c r="E10" s="77">
        <v>1577</v>
      </c>
      <c r="F10" s="77">
        <v>4951</v>
      </c>
      <c r="G10" s="78">
        <v>1.9475267E-3</v>
      </c>
      <c r="H10" s="79">
        <v>8.3961400000000003E-4</v>
      </c>
    </row>
    <row r="11" spans="1:10" x14ac:dyDescent="0.25">
      <c r="A11" s="75" t="s">
        <v>138</v>
      </c>
      <c r="B11" s="76" t="s">
        <v>138</v>
      </c>
      <c r="C11" s="76" t="s">
        <v>138</v>
      </c>
      <c r="D11" s="76" t="s">
        <v>28</v>
      </c>
      <c r="E11" s="77">
        <v>14502</v>
      </c>
      <c r="F11" s="77">
        <v>44694</v>
      </c>
      <c r="G11" s="78">
        <v>1.7580843700000001E-2</v>
      </c>
      <c r="H11" s="79">
        <v>7.5794195000000002E-3</v>
      </c>
    </row>
    <row r="12" spans="1:10" x14ac:dyDescent="0.25">
      <c r="A12" s="75" t="s">
        <v>138</v>
      </c>
      <c r="B12" s="76" t="s">
        <v>138</v>
      </c>
      <c r="C12" s="76" t="s">
        <v>138</v>
      </c>
      <c r="D12" s="76" t="s">
        <v>18</v>
      </c>
      <c r="E12" s="77">
        <v>875</v>
      </c>
      <c r="F12" s="77">
        <v>2796</v>
      </c>
      <c r="G12" s="78">
        <v>1.0998353000000001E-3</v>
      </c>
      <c r="H12" s="79">
        <v>4.741589E-4</v>
      </c>
    </row>
    <row r="13" spans="1:10" x14ac:dyDescent="0.25">
      <c r="A13" s="75" t="s">
        <v>138</v>
      </c>
      <c r="B13" s="76" t="s">
        <v>138</v>
      </c>
      <c r="C13" s="76" t="s">
        <v>138</v>
      </c>
      <c r="D13" s="76" t="s">
        <v>116</v>
      </c>
      <c r="E13" s="77">
        <v>1515</v>
      </c>
      <c r="F13" s="77">
        <v>4840</v>
      </c>
      <c r="G13" s="78">
        <v>1.9038637E-3</v>
      </c>
      <c r="H13" s="79">
        <v>8.2079009999999999E-4</v>
      </c>
    </row>
    <row r="14" spans="1:10" x14ac:dyDescent="0.25">
      <c r="A14" s="75" t="s">
        <v>138</v>
      </c>
      <c r="B14" s="76" t="s">
        <v>138</v>
      </c>
      <c r="C14" s="76" t="s">
        <v>138</v>
      </c>
      <c r="D14" s="76" t="s">
        <v>36</v>
      </c>
      <c r="E14" s="77">
        <v>400</v>
      </c>
      <c r="F14" s="77">
        <v>1273</v>
      </c>
      <c r="G14" s="78">
        <v>5.0074760000000005E-4</v>
      </c>
      <c r="H14" s="79">
        <v>2.1588139999999999E-4</v>
      </c>
    </row>
    <row r="15" spans="1:10" x14ac:dyDescent="0.25">
      <c r="A15" s="75" t="s">
        <v>138</v>
      </c>
      <c r="B15" s="76" t="s">
        <v>138</v>
      </c>
      <c r="C15" s="76" t="s">
        <v>138</v>
      </c>
      <c r="D15" s="76" t="s">
        <v>162</v>
      </c>
      <c r="E15" s="77">
        <v>135846</v>
      </c>
      <c r="F15" s="77">
        <v>416844</v>
      </c>
      <c r="G15" s="78">
        <v>0.1639698661</v>
      </c>
      <c r="H15" s="79">
        <v>7.0690373500000001E-2</v>
      </c>
    </row>
    <row r="16" spans="1:10" x14ac:dyDescent="0.25">
      <c r="A16" s="75" t="s">
        <v>138</v>
      </c>
      <c r="B16" s="76" t="s">
        <v>138</v>
      </c>
      <c r="C16" s="76" t="s">
        <v>161</v>
      </c>
      <c r="D16" s="76" t="s">
        <v>17</v>
      </c>
      <c r="E16" s="77">
        <v>168995</v>
      </c>
      <c r="F16" s="77">
        <v>507044</v>
      </c>
      <c r="G16" s="78">
        <v>0.1994509619</v>
      </c>
      <c r="H16" s="79">
        <v>8.5986915299999994E-2</v>
      </c>
    </row>
    <row r="17" spans="1:8" x14ac:dyDescent="0.25">
      <c r="A17" s="75" t="s">
        <v>138</v>
      </c>
      <c r="B17" s="76" t="s">
        <v>138</v>
      </c>
      <c r="C17" s="76" t="s">
        <v>138</v>
      </c>
      <c r="D17" s="76" t="s">
        <v>27</v>
      </c>
      <c r="E17" s="77">
        <v>10596</v>
      </c>
      <c r="F17" s="77">
        <v>31601</v>
      </c>
      <c r="G17" s="78">
        <v>1.2430577700000001E-2</v>
      </c>
      <c r="H17" s="79">
        <v>5.3590468000000004E-3</v>
      </c>
    </row>
    <row r="18" spans="1:8" x14ac:dyDescent="0.25">
      <c r="A18" s="75" t="s">
        <v>138</v>
      </c>
      <c r="B18" s="76" t="s">
        <v>138</v>
      </c>
      <c r="C18" s="76" t="s">
        <v>138</v>
      </c>
      <c r="D18" s="76" t="s">
        <v>29</v>
      </c>
      <c r="E18" s="77">
        <v>337</v>
      </c>
      <c r="F18" s="77">
        <v>1089</v>
      </c>
      <c r="G18" s="78">
        <v>4.283693E-4</v>
      </c>
      <c r="H18" s="79">
        <v>1.8467780000000001E-4</v>
      </c>
    </row>
    <row r="19" spans="1:8" x14ac:dyDescent="0.25">
      <c r="A19" s="75" t="s">
        <v>138</v>
      </c>
      <c r="B19" s="76" t="s">
        <v>138</v>
      </c>
      <c r="C19" s="76" t="s">
        <v>138</v>
      </c>
      <c r="D19" s="76" t="s">
        <v>28</v>
      </c>
      <c r="E19" s="77">
        <v>1446</v>
      </c>
      <c r="F19" s="77">
        <v>4304</v>
      </c>
      <c r="G19" s="78">
        <v>1.6930226E-3</v>
      </c>
      <c r="H19" s="79">
        <v>7.2989259999999999E-4</v>
      </c>
    </row>
    <row r="20" spans="1:8" x14ac:dyDescent="0.25">
      <c r="A20" s="75" t="s">
        <v>138</v>
      </c>
      <c r="B20" s="76" t="s">
        <v>138</v>
      </c>
      <c r="C20" s="76" t="s">
        <v>138</v>
      </c>
      <c r="D20" s="76" t="s">
        <v>18</v>
      </c>
      <c r="E20" s="77">
        <v>295132</v>
      </c>
      <c r="F20" s="77">
        <v>890323</v>
      </c>
      <c r="G20" s="78">
        <v>0.35021769069999997</v>
      </c>
      <c r="H20" s="79">
        <v>0.1509851777</v>
      </c>
    </row>
    <row r="21" spans="1:8" x14ac:dyDescent="0.25">
      <c r="A21" s="75" t="s">
        <v>138</v>
      </c>
      <c r="B21" s="76" t="s">
        <v>138</v>
      </c>
      <c r="C21" s="76" t="s">
        <v>138</v>
      </c>
      <c r="D21" s="76" t="s">
        <v>116</v>
      </c>
      <c r="E21" s="77">
        <v>12</v>
      </c>
      <c r="F21" s="77">
        <v>12</v>
      </c>
      <c r="G21" s="78">
        <v>4.7203231999999998E-6</v>
      </c>
      <c r="H21" s="79">
        <v>2.0350167E-6</v>
      </c>
    </row>
    <row r="22" spans="1:8" x14ac:dyDescent="0.25">
      <c r="A22" s="75" t="s">
        <v>138</v>
      </c>
      <c r="B22" s="76" t="s">
        <v>138</v>
      </c>
      <c r="C22" s="76" t="s">
        <v>138</v>
      </c>
      <c r="D22" s="76" t="s">
        <v>162</v>
      </c>
      <c r="E22" s="77">
        <v>7590</v>
      </c>
      <c r="F22" s="77">
        <v>23702</v>
      </c>
      <c r="G22" s="78">
        <v>9.3234249999999998E-3</v>
      </c>
      <c r="H22" s="79">
        <v>4.0194970999999999E-3</v>
      </c>
    </row>
    <row r="23" spans="1:8" x14ac:dyDescent="0.25">
      <c r="A23" s="75" t="s">
        <v>138</v>
      </c>
      <c r="B23" s="76" t="s">
        <v>138</v>
      </c>
      <c r="C23" s="76" t="s">
        <v>48</v>
      </c>
      <c r="D23" s="76" t="s">
        <v>17</v>
      </c>
      <c r="E23" s="77">
        <v>35670</v>
      </c>
      <c r="F23" s="77">
        <v>106993.32</v>
      </c>
      <c r="G23" s="78">
        <v>4.2086920600000001E-2</v>
      </c>
      <c r="H23" s="79">
        <v>1.8144432299999999E-2</v>
      </c>
    </row>
    <row r="24" spans="1:8" x14ac:dyDescent="0.25">
      <c r="A24" s="75" t="s">
        <v>138</v>
      </c>
      <c r="B24" s="76" t="s">
        <v>138</v>
      </c>
      <c r="C24" s="76" t="s">
        <v>138</v>
      </c>
      <c r="D24" s="76" t="s">
        <v>27</v>
      </c>
      <c r="E24" s="77">
        <v>7166</v>
      </c>
      <c r="F24" s="77">
        <v>21811</v>
      </c>
      <c r="G24" s="78">
        <v>8.5795807000000005E-3</v>
      </c>
      <c r="H24" s="79">
        <v>3.6988123999999998E-3</v>
      </c>
    </row>
    <row r="25" spans="1:8" x14ac:dyDescent="0.25">
      <c r="A25" s="75" t="s">
        <v>138</v>
      </c>
      <c r="B25" s="76" t="s">
        <v>138</v>
      </c>
      <c r="C25" s="76" t="s">
        <v>138</v>
      </c>
      <c r="D25" s="76" t="s">
        <v>24</v>
      </c>
      <c r="E25" s="77">
        <v>389</v>
      </c>
      <c r="F25" s="77">
        <v>1259</v>
      </c>
      <c r="G25" s="78">
        <v>4.9524059999999997E-4</v>
      </c>
      <c r="H25" s="79">
        <v>2.135072E-4</v>
      </c>
    </row>
    <row r="26" spans="1:8" x14ac:dyDescent="0.25">
      <c r="A26" s="75" t="s">
        <v>138</v>
      </c>
      <c r="B26" s="76" t="s">
        <v>138</v>
      </c>
      <c r="C26" s="76" t="s">
        <v>138</v>
      </c>
      <c r="D26" s="76" t="s">
        <v>28</v>
      </c>
      <c r="E26" s="77">
        <v>593</v>
      </c>
      <c r="F26" s="77">
        <v>1767</v>
      </c>
      <c r="G26" s="78">
        <v>6.9506760000000005E-4</v>
      </c>
      <c r="H26" s="79">
        <v>2.9965619999999999E-4</v>
      </c>
    </row>
    <row r="27" spans="1:8" x14ac:dyDescent="0.25">
      <c r="A27" s="75" t="s">
        <v>138</v>
      </c>
      <c r="B27" s="76" t="s">
        <v>138</v>
      </c>
      <c r="C27" s="76" t="s">
        <v>138</v>
      </c>
      <c r="D27" s="76" t="s">
        <v>18</v>
      </c>
      <c r="E27" s="77">
        <v>13534</v>
      </c>
      <c r="F27" s="77">
        <v>43571</v>
      </c>
      <c r="G27" s="78">
        <v>1.7139100099999999E-2</v>
      </c>
      <c r="H27" s="79">
        <v>7.3889758999999998E-3</v>
      </c>
    </row>
    <row r="28" spans="1:8" x14ac:dyDescent="0.25">
      <c r="A28" s="75" t="s">
        <v>138</v>
      </c>
      <c r="B28" s="76" t="s">
        <v>138</v>
      </c>
      <c r="C28" s="76" t="s">
        <v>138</v>
      </c>
      <c r="D28" s="76" t="s">
        <v>36</v>
      </c>
      <c r="E28" s="77">
        <v>144</v>
      </c>
      <c r="F28" s="77">
        <v>437</v>
      </c>
      <c r="G28" s="78">
        <v>1.718984E-4</v>
      </c>
      <c r="H28" s="79">
        <v>7.4108499999999997E-5</v>
      </c>
    </row>
    <row r="29" spans="1:8" x14ac:dyDescent="0.25">
      <c r="A29" s="75" t="s">
        <v>138</v>
      </c>
      <c r="B29" s="76" t="s">
        <v>138</v>
      </c>
      <c r="C29" s="76" t="s">
        <v>138</v>
      </c>
      <c r="D29" s="76" t="s">
        <v>162</v>
      </c>
      <c r="E29" s="77">
        <v>808</v>
      </c>
      <c r="F29" s="77">
        <v>2547</v>
      </c>
      <c r="G29" s="78">
        <v>1.0018886E-3</v>
      </c>
      <c r="H29" s="79">
        <v>4.3193229999999999E-4</v>
      </c>
    </row>
    <row r="30" spans="1:8" x14ac:dyDescent="0.25">
      <c r="A30" s="75" t="s">
        <v>138</v>
      </c>
      <c r="B30" s="76" t="s">
        <v>138</v>
      </c>
      <c r="C30" s="76" t="s">
        <v>31</v>
      </c>
      <c r="D30" s="76" t="s">
        <v>17</v>
      </c>
      <c r="E30" s="77">
        <v>266</v>
      </c>
      <c r="F30" s="77">
        <v>866</v>
      </c>
      <c r="G30" s="78">
        <v>3.4065000000000001E-4</v>
      </c>
      <c r="H30" s="79">
        <v>1.4686039999999999E-4</v>
      </c>
    </row>
    <row r="31" spans="1:8" x14ac:dyDescent="0.25">
      <c r="A31" s="75" t="s">
        <v>138</v>
      </c>
      <c r="B31" s="76" t="s">
        <v>138</v>
      </c>
      <c r="C31" s="76" t="s">
        <v>138</v>
      </c>
      <c r="D31" s="76" t="s">
        <v>27</v>
      </c>
      <c r="E31" s="77">
        <v>148</v>
      </c>
      <c r="F31" s="77">
        <v>401</v>
      </c>
      <c r="G31" s="78">
        <v>1.5773750000000001E-4</v>
      </c>
      <c r="H31" s="79">
        <v>6.80035E-5</v>
      </c>
    </row>
    <row r="32" spans="1:8" x14ac:dyDescent="0.25">
      <c r="A32" s="75" t="s">
        <v>138</v>
      </c>
      <c r="B32" s="76" t="s">
        <v>138</v>
      </c>
      <c r="C32" s="76" t="s">
        <v>138</v>
      </c>
      <c r="D32" s="76" t="s">
        <v>28</v>
      </c>
      <c r="E32" s="77">
        <v>233</v>
      </c>
      <c r="F32" s="77">
        <v>635</v>
      </c>
      <c r="G32" s="78">
        <v>2.4978380000000001E-4</v>
      </c>
      <c r="H32" s="79">
        <v>1.0768630000000001E-4</v>
      </c>
    </row>
    <row r="33" spans="1:8" x14ac:dyDescent="0.25">
      <c r="A33" s="75" t="s">
        <v>138</v>
      </c>
      <c r="B33" s="76" t="s">
        <v>138</v>
      </c>
      <c r="C33" s="76" t="s">
        <v>138</v>
      </c>
      <c r="D33" s="76" t="s">
        <v>18</v>
      </c>
      <c r="E33" s="77">
        <v>352</v>
      </c>
      <c r="F33" s="77">
        <v>1005</v>
      </c>
      <c r="G33" s="78">
        <v>3.9532709999999998E-4</v>
      </c>
      <c r="H33" s="79">
        <v>1.704326E-4</v>
      </c>
    </row>
    <row r="34" spans="1:8" x14ac:dyDescent="0.25">
      <c r="A34" s="75" t="s">
        <v>138</v>
      </c>
      <c r="B34" s="76" t="s">
        <v>138</v>
      </c>
      <c r="C34" s="76" t="s">
        <v>138</v>
      </c>
      <c r="D34" s="76" t="s">
        <v>36</v>
      </c>
      <c r="E34" s="77">
        <v>15</v>
      </c>
      <c r="F34" s="77">
        <v>30</v>
      </c>
      <c r="G34" s="78">
        <v>1.1800800000000001E-5</v>
      </c>
      <c r="H34" s="79">
        <v>5.0875416000000001E-6</v>
      </c>
    </row>
    <row r="35" spans="1:8" x14ac:dyDescent="0.25">
      <c r="A35" s="75" t="s">
        <v>138</v>
      </c>
      <c r="B35" s="76" t="s">
        <v>138</v>
      </c>
      <c r="C35" s="76" t="s">
        <v>25</v>
      </c>
      <c r="D35" s="76" t="s">
        <v>17</v>
      </c>
      <c r="E35" s="77">
        <v>3851</v>
      </c>
      <c r="F35" s="77">
        <v>11543</v>
      </c>
      <c r="G35" s="78">
        <v>4.5405575000000004E-3</v>
      </c>
      <c r="H35" s="79">
        <v>1.9575164E-3</v>
      </c>
    </row>
    <row r="36" spans="1:8" x14ac:dyDescent="0.25">
      <c r="A36" s="75" t="s">
        <v>138</v>
      </c>
      <c r="B36" s="76" t="s">
        <v>138</v>
      </c>
      <c r="C36" s="76" t="s">
        <v>138</v>
      </c>
      <c r="D36" s="76" t="s">
        <v>27</v>
      </c>
      <c r="E36" s="77">
        <v>3046</v>
      </c>
      <c r="F36" s="77">
        <v>9096</v>
      </c>
      <c r="G36" s="78">
        <v>3.578005E-3</v>
      </c>
      <c r="H36" s="79">
        <v>1.5425426E-3</v>
      </c>
    </row>
    <row r="37" spans="1:8" x14ac:dyDescent="0.25">
      <c r="A37" s="75" t="s">
        <v>138</v>
      </c>
      <c r="B37" s="76" t="s">
        <v>138</v>
      </c>
      <c r="C37" s="76" t="s">
        <v>138</v>
      </c>
      <c r="D37" s="76" t="s">
        <v>29</v>
      </c>
      <c r="E37" s="77">
        <v>10</v>
      </c>
      <c r="F37" s="77">
        <v>30</v>
      </c>
      <c r="G37" s="78">
        <v>1.1800800000000001E-5</v>
      </c>
      <c r="H37" s="79">
        <v>5.0875416000000001E-6</v>
      </c>
    </row>
    <row r="38" spans="1:8" x14ac:dyDescent="0.25">
      <c r="A38" s="75" t="s">
        <v>138</v>
      </c>
      <c r="B38" s="76" t="s">
        <v>138</v>
      </c>
      <c r="C38" s="76" t="s">
        <v>138</v>
      </c>
      <c r="D38" s="76" t="s">
        <v>28</v>
      </c>
      <c r="E38" s="77">
        <v>866</v>
      </c>
      <c r="F38" s="77">
        <v>2689</v>
      </c>
      <c r="G38" s="78">
        <v>1.0577458E-3</v>
      </c>
      <c r="H38" s="79">
        <v>4.5601330000000001E-4</v>
      </c>
    </row>
    <row r="39" spans="1:8" x14ac:dyDescent="0.25">
      <c r="A39" s="75" t="s">
        <v>138</v>
      </c>
      <c r="B39" s="76" t="s">
        <v>138</v>
      </c>
      <c r="C39" s="76" t="s">
        <v>138</v>
      </c>
      <c r="D39" s="76" t="s">
        <v>116</v>
      </c>
      <c r="E39" s="77">
        <v>36</v>
      </c>
      <c r="F39" s="77">
        <v>114</v>
      </c>
      <c r="G39" s="78">
        <v>4.4843099999999998E-5</v>
      </c>
      <c r="H39" s="79">
        <v>1.9332699999999999E-5</v>
      </c>
    </row>
    <row r="40" spans="1:8" x14ac:dyDescent="0.25">
      <c r="A40" s="75" t="s">
        <v>138</v>
      </c>
      <c r="B40" s="76" t="s">
        <v>138</v>
      </c>
      <c r="C40" s="76" t="s">
        <v>138</v>
      </c>
      <c r="D40" s="76" t="s">
        <v>36</v>
      </c>
      <c r="E40" s="77">
        <v>71</v>
      </c>
      <c r="F40" s="77">
        <v>214</v>
      </c>
      <c r="G40" s="78">
        <v>8.4179100000000002E-5</v>
      </c>
      <c r="H40" s="79">
        <v>3.6291100000000002E-5</v>
      </c>
    </row>
    <row r="41" spans="1:8" x14ac:dyDescent="0.25">
      <c r="A41" s="75" t="s">
        <v>138</v>
      </c>
      <c r="B41" s="76" t="s">
        <v>138</v>
      </c>
      <c r="C41" s="76" t="s">
        <v>138</v>
      </c>
      <c r="D41" s="76" t="s">
        <v>162</v>
      </c>
      <c r="E41" s="77">
        <v>953</v>
      </c>
      <c r="F41" s="77">
        <v>2897</v>
      </c>
      <c r="G41" s="78">
        <v>1.1395647000000001E-3</v>
      </c>
      <c r="H41" s="79">
        <v>4.9128690000000005E-4</v>
      </c>
    </row>
    <row r="42" spans="1:8" x14ac:dyDescent="0.25">
      <c r="A42" s="75" t="s">
        <v>138</v>
      </c>
      <c r="B42" s="76" t="s">
        <v>138</v>
      </c>
      <c r="C42" s="76" t="s">
        <v>26</v>
      </c>
      <c r="D42" s="76" t="s">
        <v>162</v>
      </c>
      <c r="E42" s="77">
        <v>11</v>
      </c>
      <c r="F42" s="77">
        <v>33</v>
      </c>
      <c r="G42" s="78">
        <v>1.29809E-5</v>
      </c>
      <c r="H42" s="79">
        <v>5.5962958000000001E-6</v>
      </c>
    </row>
    <row r="43" spans="1:8" x14ac:dyDescent="0.25">
      <c r="A43" s="75" t="s">
        <v>138</v>
      </c>
      <c r="B43" s="76" t="s">
        <v>139</v>
      </c>
      <c r="C43" s="76" t="s">
        <v>138</v>
      </c>
      <c r="D43" s="76" t="s">
        <v>138</v>
      </c>
      <c r="E43" s="77">
        <v>837460</v>
      </c>
      <c r="F43" s="77">
        <v>2542198.8199999998</v>
      </c>
      <c r="G43" s="78">
        <v>1</v>
      </c>
      <c r="H43" s="79">
        <v>0.43111807800000002</v>
      </c>
    </row>
    <row r="44" spans="1:8" x14ac:dyDescent="0.25">
      <c r="A44" s="75" t="s">
        <v>138</v>
      </c>
      <c r="B44" s="76" t="s">
        <v>20</v>
      </c>
      <c r="C44" s="76" t="s">
        <v>21</v>
      </c>
      <c r="D44" s="76" t="s">
        <v>17</v>
      </c>
      <c r="E44" s="77">
        <v>1114743</v>
      </c>
      <c r="F44" s="77">
        <v>3354558.82</v>
      </c>
      <c r="G44" s="78" t="s">
        <v>138</v>
      </c>
      <c r="H44" s="79">
        <v>0.56888192199999998</v>
      </c>
    </row>
    <row r="45" spans="1:8" ht="13.8" thickBot="1" x14ac:dyDescent="0.3">
      <c r="A45" s="80" t="s">
        <v>138</v>
      </c>
      <c r="B45" s="81" t="s">
        <v>22</v>
      </c>
      <c r="C45" s="81" t="s">
        <v>138</v>
      </c>
      <c r="D45" s="81" t="s">
        <v>138</v>
      </c>
      <c r="E45" s="82">
        <v>1952203</v>
      </c>
      <c r="F45" s="82">
        <v>5896757.6399999997</v>
      </c>
      <c r="G45" s="83" t="s">
        <v>138</v>
      </c>
      <c r="H45" s="84">
        <v>1</v>
      </c>
    </row>
    <row r="47" spans="1:8" x14ac:dyDescent="0.25">
      <c r="A47" s="74" t="s">
        <v>33</v>
      </c>
    </row>
  </sheetData>
  <mergeCells count="3">
    <mergeCell ref="A1:H1"/>
    <mergeCell ref="A2:H2"/>
    <mergeCell ref="A3:H3"/>
  </mergeCells>
  <hyperlinks>
    <hyperlink ref="J1" location="'Table of Contents'!A1" display="Return to Table of Contents" xr:uid="{84805D63-3CDD-4281-A658-0C96729F87D5}"/>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J46"/>
  <sheetViews>
    <sheetView workbookViewId="0">
      <selection sqref="A1:H1"/>
    </sheetView>
  </sheetViews>
  <sheetFormatPr defaultColWidth="9.109375" defaultRowHeight="13.2" x14ac:dyDescent="0.25"/>
  <cols>
    <col min="1" max="1" width="34.5546875" style="74" bestFit="1" customWidth="1"/>
    <col min="2" max="2" width="14" style="74" bestFit="1" customWidth="1"/>
    <col min="3" max="3" width="22.21875" style="74" bestFit="1" customWidth="1"/>
    <col min="4" max="4" width="21.88671875" style="74" bestFit="1" customWidth="1"/>
    <col min="5" max="5" width="10.6640625" style="74" bestFit="1" customWidth="1"/>
    <col min="6" max="6" width="11.109375" style="74" customWidth="1"/>
    <col min="7" max="8" width="8.21875" style="74" bestFit="1" customWidth="1"/>
    <col min="9" max="16384" width="9.109375" style="74"/>
  </cols>
  <sheetData>
    <row r="1" spans="1:10" x14ac:dyDescent="0.25">
      <c r="A1" s="133" t="s">
        <v>0</v>
      </c>
      <c r="B1" s="134"/>
      <c r="C1" s="134"/>
      <c r="D1" s="134"/>
      <c r="E1" s="134"/>
      <c r="F1" s="134"/>
      <c r="G1" s="134"/>
      <c r="H1" s="134"/>
      <c r="J1" s="68" t="s">
        <v>194</v>
      </c>
    </row>
    <row r="2" spans="1:10" x14ac:dyDescent="0.25">
      <c r="A2" s="133" t="s">
        <v>1</v>
      </c>
      <c r="B2" s="134"/>
      <c r="C2" s="134"/>
      <c r="D2" s="134"/>
      <c r="E2" s="134"/>
      <c r="F2" s="134"/>
      <c r="G2" s="134"/>
      <c r="H2" s="134"/>
    </row>
    <row r="3" spans="1:10" x14ac:dyDescent="0.25">
      <c r="A3" s="133" t="s">
        <v>166</v>
      </c>
      <c r="B3" s="134"/>
      <c r="C3" s="134"/>
      <c r="D3" s="134"/>
      <c r="E3" s="134"/>
      <c r="F3" s="134"/>
      <c r="G3" s="134"/>
      <c r="H3" s="134"/>
    </row>
    <row r="4" spans="1:10" ht="13.8" thickBot="1" x14ac:dyDescent="0.3">
      <c r="A4" s="27"/>
      <c r="B4" s="27"/>
      <c r="C4" s="27"/>
      <c r="D4" s="27"/>
      <c r="E4" s="27"/>
      <c r="F4" s="27"/>
      <c r="G4" s="27"/>
      <c r="H4" s="27"/>
    </row>
    <row r="5" spans="1:10" ht="52.8" x14ac:dyDescent="0.25">
      <c r="A5" s="69" t="s">
        <v>154</v>
      </c>
      <c r="B5" s="70" t="s">
        <v>155</v>
      </c>
      <c r="C5" s="70" t="s">
        <v>156</v>
      </c>
      <c r="D5" s="70" t="s">
        <v>157</v>
      </c>
      <c r="E5" s="71" t="s">
        <v>6</v>
      </c>
      <c r="F5" s="72" t="s">
        <v>158</v>
      </c>
      <c r="G5" s="70" t="s">
        <v>159</v>
      </c>
      <c r="H5" s="73" t="s">
        <v>160</v>
      </c>
    </row>
    <row r="6" spans="1:10" x14ac:dyDescent="0.25">
      <c r="A6" s="75" t="s">
        <v>32</v>
      </c>
      <c r="B6" s="76" t="s">
        <v>15</v>
      </c>
      <c r="C6" s="76" t="s">
        <v>21</v>
      </c>
      <c r="D6" s="76" t="s">
        <v>27</v>
      </c>
      <c r="E6" s="77">
        <v>32274</v>
      </c>
      <c r="F6" s="77">
        <v>98914.5</v>
      </c>
      <c r="G6" s="78">
        <v>6.8807238899999998E-2</v>
      </c>
      <c r="H6" s="79">
        <v>3.9315508800000003E-2</v>
      </c>
    </row>
    <row r="7" spans="1:10" x14ac:dyDescent="0.25">
      <c r="A7" s="75" t="s">
        <v>138</v>
      </c>
      <c r="B7" s="76" t="s">
        <v>138</v>
      </c>
      <c r="C7" s="76" t="s">
        <v>138</v>
      </c>
      <c r="D7" s="76" t="s">
        <v>30</v>
      </c>
      <c r="E7" s="77">
        <v>21</v>
      </c>
      <c r="F7" s="77">
        <v>49</v>
      </c>
      <c r="G7" s="78">
        <v>3.4085499999999997E-5</v>
      </c>
      <c r="H7" s="79">
        <v>1.9476000000000001E-5</v>
      </c>
    </row>
    <row r="8" spans="1:10" x14ac:dyDescent="0.25">
      <c r="A8" s="75" t="s">
        <v>138</v>
      </c>
      <c r="B8" s="76" t="s">
        <v>138</v>
      </c>
      <c r="C8" s="76" t="s">
        <v>138</v>
      </c>
      <c r="D8" s="76" t="s">
        <v>23</v>
      </c>
      <c r="E8" s="77">
        <v>8106</v>
      </c>
      <c r="F8" s="77">
        <v>25833</v>
      </c>
      <c r="G8" s="78">
        <v>1.7970038800000001E-2</v>
      </c>
      <c r="H8" s="79">
        <v>1.02678327E-2</v>
      </c>
    </row>
    <row r="9" spans="1:10" x14ac:dyDescent="0.25">
      <c r="A9" s="75" t="s">
        <v>138</v>
      </c>
      <c r="B9" s="76" t="s">
        <v>138</v>
      </c>
      <c r="C9" s="76" t="s">
        <v>138</v>
      </c>
      <c r="D9" s="76" t="s">
        <v>29</v>
      </c>
      <c r="E9" s="77">
        <v>1</v>
      </c>
      <c r="F9" s="77">
        <v>3</v>
      </c>
      <c r="G9" s="78">
        <v>2.0868700999999998E-6</v>
      </c>
      <c r="H9" s="79">
        <v>1.1924088999999999E-6</v>
      </c>
    </row>
    <row r="10" spans="1:10" x14ac:dyDescent="0.25">
      <c r="A10" s="75" t="s">
        <v>138</v>
      </c>
      <c r="B10" s="76" t="s">
        <v>138</v>
      </c>
      <c r="C10" s="76" t="s">
        <v>138</v>
      </c>
      <c r="D10" s="76" t="s">
        <v>24</v>
      </c>
      <c r="E10" s="77">
        <v>1202</v>
      </c>
      <c r="F10" s="77">
        <v>3808</v>
      </c>
      <c r="G10" s="78">
        <v>2.6489337999999999E-3</v>
      </c>
      <c r="H10" s="79">
        <v>1.5135642999999999E-3</v>
      </c>
    </row>
    <row r="11" spans="1:10" x14ac:dyDescent="0.25">
      <c r="A11" s="75" t="s">
        <v>138</v>
      </c>
      <c r="B11" s="76" t="s">
        <v>138</v>
      </c>
      <c r="C11" s="76" t="s">
        <v>138</v>
      </c>
      <c r="D11" s="76" t="s">
        <v>28</v>
      </c>
      <c r="E11" s="77">
        <v>664</v>
      </c>
      <c r="F11" s="77">
        <v>2000</v>
      </c>
      <c r="G11" s="78">
        <v>1.3912467999999999E-3</v>
      </c>
      <c r="H11" s="79">
        <v>7.949392E-4</v>
      </c>
    </row>
    <row r="12" spans="1:10" x14ac:dyDescent="0.25">
      <c r="A12" s="75" t="s">
        <v>138</v>
      </c>
      <c r="B12" s="76" t="s">
        <v>138</v>
      </c>
      <c r="C12" s="76" t="s">
        <v>138</v>
      </c>
      <c r="D12" s="76" t="s">
        <v>18</v>
      </c>
      <c r="E12" s="77">
        <v>800</v>
      </c>
      <c r="F12" s="77">
        <v>2524</v>
      </c>
      <c r="G12" s="78">
        <v>1.7557534E-3</v>
      </c>
      <c r="H12" s="79">
        <v>1.0032133000000001E-3</v>
      </c>
    </row>
    <row r="13" spans="1:10" x14ac:dyDescent="0.25">
      <c r="A13" s="75" t="s">
        <v>138</v>
      </c>
      <c r="B13" s="76" t="s">
        <v>138</v>
      </c>
      <c r="C13" s="76" t="s">
        <v>138</v>
      </c>
      <c r="D13" s="76" t="s">
        <v>116</v>
      </c>
      <c r="E13" s="77">
        <v>110</v>
      </c>
      <c r="F13" s="77">
        <v>290</v>
      </c>
      <c r="G13" s="78">
        <v>2.0173080000000001E-4</v>
      </c>
      <c r="H13" s="79">
        <v>1.152662E-4</v>
      </c>
    </row>
    <row r="14" spans="1:10" x14ac:dyDescent="0.25">
      <c r="A14" s="75" t="s">
        <v>138</v>
      </c>
      <c r="B14" s="76" t="s">
        <v>138</v>
      </c>
      <c r="C14" s="76" t="s">
        <v>138</v>
      </c>
      <c r="D14" s="76" t="s">
        <v>36</v>
      </c>
      <c r="E14" s="77">
        <v>138</v>
      </c>
      <c r="F14" s="77">
        <v>458</v>
      </c>
      <c r="G14" s="78">
        <v>3.1859549999999998E-4</v>
      </c>
      <c r="H14" s="79">
        <v>1.8204110000000001E-4</v>
      </c>
    </row>
    <row r="15" spans="1:10" x14ac:dyDescent="0.25">
      <c r="A15" s="75" t="s">
        <v>138</v>
      </c>
      <c r="B15" s="76" t="s">
        <v>138</v>
      </c>
      <c r="C15" s="76" t="s">
        <v>138</v>
      </c>
      <c r="D15" s="76" t="s">
        <v>162</v>
      </c>
      <c r="E15" s="77">
        <v>11534</v>
      </c>
      <c r="F15" s="77">
        <v>34634</v>
      </c>
      <c r="G15" s="78">
        <v>2.40922202E-2</v>
      </c>
      <c r="H15" s="79">
        <v>1.37659629E-2</v>
      </c>
    </row>
    <row r="16" spans="1:10" x14ac:dyDescent="0.25">
      <c r="A16" s="75" t="s">
        <v>138</v>
      </c>
      <c r="B16" s="76" t="s">
        <v>138</v>
      </c>
      <c r="C16" s="76" t="s">
        <v>161</v>
      </c>
      <c r="D16" s="76" t="s">
        <v>17</v>
      </c>
      <c r="E16" s="77">
        <v>140539</v>
      </c>
      <c r="F16" s="77">
        <v>422562</v>
      </c>
      <c r="G16" s="78">
        <v>0.29394400720000002</v>
      </c>
      <c r="H16" s="79">
        <v>0.167955558</v>
      </c>
    </row>
    <row r="17" spans="1:8" x14ac:dyDescent="0.25">
      <c r="A17" s="75" t="s">
        <v>138</v>
      </c>
      <c r="B17" s="76" t="s">
        <v>138</v>
      </c>
      <c r="C17" s="76" t="s">
        <v>138</v>
      </c>
      <c r="D17" s="76" t="s">
        <v>27</v>
      </c>
      <c r="E17" s="77">
        <v>9890</v>
      </c>
      <c r="F17" s="77">
        <v>29747</v>
      </c>
      <c r="G17" s="78">
        <v>2.06927087E-2</v>
      </c>
      <c r="H17" s="79">
        <v>1.18235288E-2</v>
      </c>
    </row>
    <row r="18" spans="1:8" x14ac:dyDescent="0.25">
      <c r="A18" s="75" t="s">
        <v>138</v>
      </c>
      <c r="B18" s="76" t="s">
        <v>138</v>
      </c>
      <c r="C18" s="76" t="s">
        <v>138</v>
      </c>
      <c r="D18" s="76" t="s">
        <v>29</v>
      </c>
      <c r="E18" s="77">
        <v>269</v>
      </c>
      <c r="F18" s="77">
        <v>845</v>
      </c>
      <c r="G18" s="78">
        <v>5.8780180000000005E-4</v>
      </c>
      <c r="H18" s="79">
        <v>3.3586180000000002E-4</v>
      </c>
    </row>
    <row r="19" spans="1:8" x14ac:dyDescent="0.25">
      <c r="A19" s="75" t="s">
        <v>138</v>
      </c>
      <c r="B19" s="76" t="s">
        <v>138</v>
      </c>
      <c r="C19" s="76" t="s">
        <v>138</v>
      </c>
      <c r="D19" s="76" t="s">
        <v>28</v>
      </c>
      <c r="E19" s="77">
        <v>34</v>
      </c>
      <c r="F19" s="77">
        <v>102</v>
      </c>
      <c r="G19" s="78">
        <v>7.0953599999999998E-5</v>
      </c>
      <c r="H19" s="79">
        <v>4.0541899999999999E-5</v>
      </c>
    </row>
    <row r="20" spans="1:8" x14ac:dyDescent="0.25">
      <c r="A20" s="75" t="s">
        <v>138</v>
      </c>
      <c r="B20" s="76" t="s">
        <v>138</v>
      </c>
      <c r="C20" s="76" t="s">
        <v>138</v>
      </c>
      <c r="D20" s="76" t="s">
        <v>18</v>
      </c>
      <c r="E20" s="77">
        <v>240387</v>
      </c>
      <c r="F20" s="77">
        <v>732753</v>
      </c>
      <c r="G20" s="78">
        <v>0.50972011939999995</v>
      </c>
      <c r="H20" s="79">
        <v>0.29124705719999999</v>
      </c>
    </row>
    <row r="21" spans="1:8" x14ac:dyDescent="0.25">
      <c r="A21" s="75" t="s">
        <v>138</v>
      </c>
      <c r="B21" s="76" t="s">
        <v>138</v>
      </c>
      <c r="C21" s="76" t="s">
        <v>138</v>
      </c>
      <c r="D21" s="76" t="s">
        <v>116</v>
      </c>
      <c r="E21" s="77">
        <v>47</v>
      </c>
      <c r="F21" s="77">
        <v>139</v>
      </c>
      <c r="G21" s="78">
        <v>9.6691600000000001E-5</v>
      </c>
      <c r="H21" s="79">
        <v>5.5248299999999998E-5</v>
      </c>
    </row>
    <row r="22" spans="1:8" x14ac:dyDescent="0.25">
      <c r="A22" s="75" t="s">
        <v>138</v>
      </c>
      <c r="B22" s="76" t="s">
        <v>138</v>
      </c>
      <c r="C22" s="76" t="s">
        <v>138</v>
      </c>
      <c r="D22" s="76" t="s">
        <v>162</v>
      </c>
      <c r="E22" s="77">
        <v>1187</v>
      </c>
      <c r="F22" s="77">
        <v>3563</v>
      </c>
      <c r="G22" s="78">
        <v>2.4785061000000001E-3</v>
      </c>
      <c r="H22" s="79">
        <v>1.4161842999999999E-3</v>
      </c>
    </row>
    <row r="23" spans="1:8" x14ac:dyDescent="0.25">
      <c r="A23" s="75" t="s">
        <v>138</v>
      </c>
      <c r="B23" s="76" t="s">
        <v>138</v>
      </c>
      <c r="C23" s="76" t="s">
        <v>48</v>
      </c>
      <c r="D23" s="76" t="s">
        <v>17</v>
      </c>
      <c r="E23" s="77">
        <v>16308</v>
      </c>
      <c r="F23" s="77">
        <v>49082</v>
      </c>
      <c r="G23" s="78">
        <v>3.4142586799999999E-2</v>
      </c>
      <c r="H23" s="79">
        <v>1.9508603900000001E-2</v>
      </c>
    </row>
    <row r="24" spans="1:8" x14ac:dyDescent="0.25">
      <c r="A24" s="75" t="s">
        <v>138</v>
      </c>
      <c r="B24" s="76" t="s">
        <v>138</v>
      </c>
      <c r="C24" s="76" t="s">
        <v>138</v>
      </c>
      <c r="D24" s="76" t="s">
        <v>27</v>
      </c>
      <c r="E24" s="77">
        <v>2346</v>
      </c>
      <c r="F24" s="77">
        <v>7296</v>
      </c>
      <c r="G24" s="78">
        <v>5.0752682E-3</v>
      </c>
      <c r="H24" s="79">
        <v>2.8999384E-3</v>
      </c>
    </row>
    <row r="25" spans="1:8" x14ac:dyDescent="0.25">
      <c r="A25" s="75" t="s">
        <v>138</v>
      </c>
      <c r="B25" s="76" t="s">
        <v>138</v>
      </c>
      <c r="C25" s="76" t="s">
        <v>138</v>
      </c>
      <c r="D25" s="76" t="s">
        <v>24</v>
      </c>
      <c r="E25" s="77">
        <v>335</v>
      </c>
      <c r="F25" s="77">
        <v>1084</v>
      </c>
      <c r="G25" s="78">
        <v>7.5405570000000002E-4</v>
      </c>
      <c r="H25" s="79">
        <v>4.3085710000000002E-4</v>
      </c>
    </row>
    <row r="26" spans="1:8" x14ac:dyDescent="0.25">
      <c r="A26" s="75" t="s">
        <v>138</v>
      </c>
      <c r="B26" s="76" t="s">
        <v>138</v>
      </c>
      <c r="C26" s="76" t="s">
        <v>138</v>
      </c>
      <c r="D26" s="76" t="s">
        <v>28</v>
      </c>
      <c r="E26" s="77">
        <v>6</v>
      </c>
      <c r="F26" s="77">
        <v>18</v>
      </c>
      <c r="G26" s="78">
        <v>1.25212E-5</v>
      </c>
      <c r="H26" s="79">
        <v>7.1544532000000003E-6</v>
      </c>
    </row>
    <row r="27" spans="1:8" x14ac:dyDescent="0.25">
      <c r="A27" s="75" t="s">
        <v>138</v>
      </c>
      <c r="B27" s="76" t="s">
        <v>138</v>
      </c>
      <c r="C27" s="76" t="s">
        <v>138</v>
      </c>
      <c r="D27" s="76" t="s">
        <v>18</v>
      </c>
      <c r="E27" s="77">
        <v>4696</v>
      </c>
      <c r="F27" s="77">
        <v>14097</v>
      </c>
      <c r="G27" s="78">
        <v>9.8062028000000002E-3</v>
      </c>
      <c r="H27" s="79">
        <v>5.6031292000000002E-3</v>
      </c>
    </row>
    <row r="28" spans="1:8" x14ac:dyDescent="0.25">
      <c r="A28" s="75" t="s">
        <v>138</v>
      </c>
      <c r="B28" s="76" t="s">
        <v>138</v>
      </c>
      <c r="C28" s="76" t="s">
        <v>138</v>
      </c>
      <c r="D28" s="76" t="s">
        <v>36</v>
      </c>
      <c r="E28" s="77">
        <v>122</v>
      </c>
      <c r="F28" s="77">
        <v>366</v>
      </c>
      <c r="G28" s="78">
        <v>2.5459819999999999E-4</v>
      </c>
      <c r="H28" s="79">
        <v>1.454739E-4</v>
      </c>
    </row>
    <row r="29" spans="1:8" x14ac:dyDescent="0.25">
      <c r="A29" s="75" t="s">
        <v>138</v>
      </c>
      <c r="B29" s="76" t="s">
        <v>138</v>
      </c>
      <c r="C29" s="76" t="s">
        <v>138</v>
      </c>
      <c r="D29" s="76" t="s">
        <v>162</v>
      </c>
      <c r="E29" s="77">
        <v>761</v>
      </c>
      <c r="F29" s="77">
        <v>2028</v>
      </c>
      <c r="G29" s="78">
        <v>1.4107242E-3</v>
      </c>
      <c r="H29" s="79">
        <v>8.0606839999999998E-4</v>
      </c>
    </row>
    <row r="30" spans="1:8" x14ac:dyDescent="0.25">
      <c r="A30" s="75" t="s">
        <v>138</v>
      </c>
      <c r="B30" s="76" t="s">
        <v>138</v>
      </c>
      <c r="C30" s="76" t="s">
        <v>31</v>
      </c>
      <c r="D30" s="76" t="s">
        <v>17</v>
      </c>
      <c r="E30" s="77">
        <v>22</v>
      </c>
      <c r="F30" s="77">
        <v>72</v>
      </c>
      <c r="G30" s="78">
        <v>5.0084899999999999E-5</v>
      </c>
      <c r="H30" s="79">
        <v>2.8617799999999999E-5</v>
      </c>
    </row>
    <row r="31" spans="1:8" x14ac:dyDescent="0.25">
      <c r="A31" s="75" t="s">
        <v>138</v>
      </c>
      <c r="B31" s="76" t="s">
        <v>138</v>
      </c>
      <c r="C31" s="76" t="s">
        <v>138</v>
      </c>
      <c r="D31" s="76" t="s">
        <v>27</v>
      </c>
      <c r="E31" s="77">
        <v>56</v>
      </c>
      <c r="F31" s="77">
        <v>169</v>
      </c>
      <c r="G31" s="78">
        <v>1.1756039999999999E-4</v>
      </c>
      <c r="H31" s="79">
        <v>6.7172400000000001E-5</v>
      </c>
    </row>
    <row r="32" spans="1:8" x14ac:dyDescent="0.25">
      <c r="A32" s="75" t="s">
        <v>138</v>
      </c>
      <c r="B32" s="76" t="s">
        <v>138</v>
      </c>
      <c r="C32" s="76" t="s">
        <v>138</v>
      </c>
      <c r="D32" s="76" t="s">
        <v>28</v>
      </c>
      <c r="E32" s="77">
        <v>2</v>
      </c>
      <c r="F32" s="77">
        <v>6</v>
      </c>
      <c r="G32" s="78">
        <v>4.1737402999999996E-6</v>
      </c>
      <c r="H32" s="79">
        <v>2.3848176999999999E-6</v>
      </c>
    </row>
    <row r="33" spans="1:8" x14ac:dyDescent="0.25">
      <c r="A33" s="75" t="s">
        <v>138</v>
      </c>
      <c r="B33" s="76" t="s">
        <v>138</v>
      </c>
      <c r="C33" s="76" t="s">
        <v>138</v>
      </c>
      <c r="D33" s="76" t="s">
        <v>18</v>
      </c>
      <c r="E33" s="77">
        <v>1</v>
      </c>
      <c r="F33" s="77">
        <v>3</v>
      </c>
      <c r="G33" s="78">
        <v>2.0868700999999998E-6</v>
      </c>
      <c r="H33" s="79">
        <v>1.1924088999999999E-6</v>
      </c>
    </row>
    <row r="34" spans="1:8" x14ac:dyDescent="0.25">
      <c r="A34" s="75" t="s">
        <v>138</v>
      </c>
      <c r="B34" s="76" t="s">
        <v>138</v>
      </c>
      <c r="C34" s="76" t="s">
        <v>25</v>
      </c>
      <c r="D34" s="76" t="s">
        <v>17</v>
      </c>
      <c r="E34" s="77">
        <v>935</v>
      </c>
      <c r="F34" s="77">
        <v>2835</v>
      </c>
      <c r="G34" s="78">
        <v>1.9720923E-3</v>
      </c>
      <c r="H34" s="79">
        <v>1.1268264E-3</v>
      </c>
    </row>
    <row r="35" spans="1:8" x14ac:dyDescent="0.25">
      <c r="A35" s="75" t="s">
        <v>138</v>
      </c>
      <c r="B35" s="76" t="s">
        <v>138</v>
      </c>
      <c r="C35" s="76" t="s">
        <v>138</v>
      </c>
      <c r="D35" s="76" t="s">
        <v>27</v>
      </c>
      <c r="E35" s="77">
        <v>587</v>
      </c>
      <c r="F35" s="77">
        <v>1809</v>
      </c>
      <c r="G35" s="78">
        <v>1.2583827E-3</v>
      </c>
      <c r="H35" s="79">
        <v>7.190225E-4</v>
      </c>
    </row>
    <row r="36" spans="1:8" x14ac:dyDescent="0.25">
      <c r="A36" s="75" t="s">
        <v>138</v>
      </c>
      <c r="B36" s="76" t="s">
        <v>138</v>
      </c>
      <c r="C36" s="76" t="s">
        <v>138</v>
      </c>
      <c r="D36" s="76" t="s">
        <v>28</v>
      </c>
      <c r="E36" s="77">
        <v>62</v>
      </c>
      <c r="F36" s="77">
        <v>186</v>
      </c>
      <c r="G36" s="78">
        <v>1.2938589999999999E-4</v>
      </c>
      <c r="H36" s="79">
        <v>7.3929299999999997E-5</v>
      </c>
    </row>
    <row r="37" spans="1:8" x14ac:dyDescent="0.25">
      <c r="A37" s="75" t="s">
        <v>138</v>
      </c>
      <c r="B37" s="76" t="s">
        <v>138</v>
      </c>
      <c r="C37" s="76" t="s">
        <v>138</v>
      </c>
      <c r="D37" s="76" t="s">
        <v>116</v>
      </c>
      <c r="E37" s="77">
        <v>38</v>
      </c>
      <c r="F37" s="77">
        <v>38</v>
      </c>
      <c r="G37" s="78">
        <v>2.6433700000000001E-5</v>
      </c>
      <c r="H37" s="79">
        <v>1.5103799999999999E-5</v>
      </c>
    </row>
    <row r="38" spans="1:8" x14ac:dyDescent="0.25">
      <c r="A38" s="75" t="s">
        <v>138</v>
      </c>
      <c r="B38" s="76" t="s">
        <v>138</v>
      </c>
      <c r="C38" s="76" t="s">
        <v>138</v>
      </c>
      <c r="D38" s="76" t="s">
        <v>36</v>
      </c>
      <c r="E38" s="77">
        <v>17</v>
      </c>
      <c r="F38" s="77">
        <v>33</v>
      </c>
      <c r="G38" s="78">
        <v>2.2955600000000001E-5</v>
      </c>
      <c r="H38" s="79">
        <v>1.3116500000000001E-5</v>
      </c>
    </row>
    <row r="39" spans="1:8" x14ac:dyDescent="0.25">
      <c r="A39" s="75" t="s">
        <v>138</v>
      </c>
      <c r="B39" s="76" t="s">
        <v>138</v>
      </c>
      <c r="C39" s="76" t="s">
        <v>138</v>
      </c>
      <c r="D39" s="76" t="s">
        <v>162</v>
      </c>
      <c r="E39" s="77">
        <v>57</v>
      </c>
      <c r="F39" s="77">
        <v>171</v>
      </c>
      <c r="G39" s="78">
        <v>1.1895159999999999E-4</v>
      </c>
      <c r="H39" s="79">
        <v>6.7967300000000002E-5</v>
      </c>
    </row>
    <row r="40" spans="1:8" x14ac:dyDescent="0.25">
      <c r="A40" s="75" t="s">
        <v>138</v>
      </c>
      <c r="B40" s="76" t="s">
        <v>138</v>
      </c>
      <c r="C40" s="76" t="s">
        <v>26</v>
      </c>
      <c r="D40" s="76" t="s">
        <v>17</v>
      </c>
      <c r="E40" s="77">
        <v>2</v>
      </c>
      <c r="F40" s="77">
        <v>6</v>
      </c>
      <c r="G40" s="78">
        <v>4.1737402999999996E-6</v>
      </c>
      <c r="H40" s="79">
        <v>2.3848176999999999E-6</v>
      </c>
    </row>
    <row r="41" spans="1:8" x14ac:dyDescent="0.25">
      <c r="A41" s="75" t="s">
        <v>138</v>
      </c>
      <c r="B41" s="76" t="s">
        <v>138</v>
      </c>
      <c r="C41" s="76" t="s">
        <v>138</v>
      </c>
      <c r="D41" s="76" t="s">
        <v>27</v>
      </c>
      <c r="E41" s="77">
        <v>12</v>
      </c>
      <c r="F41" s="77">
        <v>36</v>
      </c>
      <c r="G41" s="78">
        <v>2.5042399999999999E-5</v>
      </c>
      <c r="H41" s="79">
        <v>1.4308899999999999E-5</v>
      </c>
    </row>
    <row r="42" spans="1:8" x14ac:dyDescent="0.25">
      <c r="A42" s="75" t="s">
        <v>138</v>
      </c>
      <c r="B42" s="76" t="s">
        <v>139</v>
      </c>
      <c r="C42" s="76" t="s">
        <v>138</v>
      </c>
      <c r="D42" s="76" t="s">
        <v>138</v>
      </c>
      <c r="E42" s="77">
        <v>473568</v>
      </c>
      <c r="F42" s="77">
        <v>1437559.5</v>
      </c>
      <c r="G42" s="78">
        <v>1</v>
      </c>
      <c r="H42" s="79">
        <v>0.57138622959999996</v>
      </c>
    </row>
    <row r="43" spans="1:8" x14ac:dyDescent="0.25">
      <c r="A43" s="75" t="s">
        <v>138</v>
      </c>
      <c r="B43" s="76" t="s">
        <v>20</v>
      </c>
      <c r="C43" s="76" t="s">
        <v>21</v>
      </c>
      <c r="D43" s="76" t="s">
        <v>17</v>
      </c>
      <c r="E43" s="77">
        <v>358753</v>
      </c>
      <c r="F43" s="77">
        <v>1078356.05</v>
      </c>
      <c r="G43" s="78" t="s">
        <v>138</v>
      </c>
      <c r="H43" s="79">
        <v>0.42861377039999998</v>
      </c>
    </row>
    <row r="44" spans="1:8" ht="13.8" thickBot="1" x14ac:dyDescent="0.3">
      <c r="A44" s="80" t="s">
        <v>138</v>
      </c>
      <c r="B44" s="81" t="s">
        <v>22</v>
      </c>
      <c r="C44" s="81" t="s">
        <v>138</v>
      </c>
      <c r="D44" s="81" t="s">
        <v>138</v>
      </c>
      <c r="E44" s="82">
        <v>832321</v>
      </c>
      <c r="F44" s="82">
        <v>2515915.5499999998</v>
      </c>
      <c r="G44" s="83" t="s">
        <v>138</v>
      </c>
      <c r="H44" s="84">
        <v>1</v>
      </c>
    </row>
    <row r="46" spans="1:8" x14ac:dyDescent="0.25">
      <c r="A46" s="74" t="s">
        <v>33</v>
      </c>
    </row>
  </sheetData>
  <mergeCells count="3">
    <mergeCell ref="A1:H1"/>
    <mergeCell ref="A2:H2"/>
    <mergeCell ref="A3:H3"/>
  </mergeCells>
  <hyperlinks>
    <hyperlink ref="J1" location="'Table of Contents'!A1" display="Return to Table of Contents" xr:uid="{E06803D3-2E37-4CAF-9BBF-5777FE5D9CE6}"/>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J47"/>
  <sheetViews>
    <sheetView workbookViewId="0">
      <selection sqref="A1:H1"/>
    </sheetView>
  </sheetViews>
  <sheetFormatPr defaultColWidth="9.109375" defaultRowHeight="13.2" x14ac:dyDescent="0.25"/>
  <cols>
    <col min="1" max="1" width="34.5546875" style="74" bestFit="1" customWidth="1"/>
    <col min="2" max="2" width="14" style="74" bestFit="1" customWidth="1"/>
    <col min="3" max="3" width="22.21875" style="74" bestFit="1" customWidth="1"/>
    <col min="4" max="4" width="21.88671875" style="74" bestFit="1" customWidth="1"/>
    <col min="5" max="5" width="10.6640625" style="74" bestFit="1" customWidth="1"/>
    <col min="6" max="6" width="11.109375" style="74" customWidth="1"/>
    <col min="7" max="8" width="8.21875" style="74" bestFit="1" customWidth="1"/>
    <col min="9" max="16384" width="9.109375" style="74"/>
  </cols>
  <sheetData>
    <row r="1" spans="1:10" x14ac:dyDescent="0.25">
      <c r="A1" s="133" t="s">
        <v>0</v>
      </c>
      <c r="B1" s="134"/>
      <c r="C1" s="134"/>
      <c r="D1" s="134"/>
      <c r="E1" s="134"/>
      <c r="F1" s="134"/>
      <c r="G1" s="134"/>
      <c r="H1" s="134"/>
      <c r="J1" s="68" t="s">
        <v>194</v>
      </c>
    </row>
    <row r="2" spans="1:10" x14ac:dyDescent="0.25">
      <c r="A2" s="133" t="s">
        <v>1</v>
      </c>
      <c r="B2" s="134"/>
      <c r="C2" s="134"/>
      <c r="D2" s="134"/>
      <c r="E2" s="134"/>
      <c r="F2" s="134"/>
      <c r="G2" s="134"/>
      <c r="H2" s="134"/>
    </row>
    <row r="3" spans="1:10" x14ac:dyDescent="0.25">
      <c r="A3" s="133" t="s">
        <v>165</v>
      </c>
      <c r="B3" s="134"/>
      <c r="C3" s="134"/>
      <c r="D3" s="134"/>
      <c r="E3" s="134"/>
      <c r="F3" s="134"/>
      <c r="G3" s="134"/>
      <c r="H3" s="134"/>
    </row>
    <row r="4" spans="1:10" ht="13.8" thickBot="1" x14ac:dyDescent="0.3">
      <c r="A4" s="27"/>
      <c r="B4" s="27"/>
      <c r="C4" s="27"/>
      <c r="D4" s="27"/>
      <c r="E4" s="27"/>
      <c r="F4" s="27"/>
      <c r="G4" s="27"/>
      <c r="H4" s="27"/>
    </row>
    <row r="5" spans="1:10" ht="52.8" x14ac:dyDescent="0.25">
      <c r="A5" s="69" t="s">
        <v>154</v>
      </c>
      <c r="B5" s="70" t="s">
        <v>155</v>
      </c>
      <c r="C5" s="70" t="s">
        <v>156</v>
      </c>
      <c r="D5" s="70" t="s">
        <v>157</v>
      </c>
      <c r="E5" s="71" t="s">
        <v>6</v>
      </c>
      <c r="F5" s="72" t="s">
        <v>158</v>
      </c>
      <c r="G5" s="70" t="s">
        <v>159</v>
      </c>
      <c r="H5" s="73" t="s">
        <v>160</v>
      </c>
    </row>
    <row r="6" spans="1:10" x14ac:dyDescent="0.25">
      <c r="A6" s="86" t="s">
        <v>32</v>
      </c>
      <c r="B6" s="87" t="s">
        <v>15</v>
      </c>
      <c r="C6" s="87" t="s">
        <v>21</v>
      </c>
      <c r="D6" s="87" t="s">
        <v>27</v>
      </c>
      <c r="E6" s="88">
        <v>136281</v>
      </c>
      <c r="F6" s="88">
        <v>413141.75</v>
      </c>
      <c r="G6" s="89">
        <v>0.1841360236</v>
      </c>
      <c r="H6" s="90">
        <v>7.2137129300000005E-2</v>
      </c>
    </row>
    <row r="7" spans="1:10" x14ac:dyDescent="0.25">
      <c r="A7" s="86" t="s">
        <v>138</v>
      </c>
      <c r="B7" s="87" t="s">
        <v>138</v>
      </c>
      <c r="C7" s="87" t="s">
        <v>138</v>
      </c>
      <c r="D7" s="87" t="s">
        <v>30</v>
      </c>
      <c r="E7" s="88">
        <v>6</v>
      </c>
      <c r="F7" s="88">
        <v>18</v>
      </c>
      <c r="G7" s="89">
        <v>8.0225452999999994E-6</v>
      </c>
      <c r="H7" s="90">
        <v>3.1429124000000001E-6</v>
      </c>
    </row>
    <row r="8" spans="1:10" x14ac:dyDescent="0.25">
      <c r="A8" s="86" t="s">
        <v>138</v>
      </c>
      <c r="B8" s="87" t="s">
        <v>138</v>
      </c>
      <c r="C8" s="87" t="s">
        <v>138</v>
      </c>
      <c r="D8" s="87" t="s">
        <v>23</v>
      </c>
      <c r="E8" s="88">
        <v>7372</v>
      </c>
      <c r="F8" s="88">
        <v>22872</v>
      </c>
      <c r="G8" s="89">
        <v>1.0193981E-2</v>
      </c>
      <c r="H8" s="90">
        <v>3.9935939999999996E-3</v>
      </c>
    </row>
    <row r="9" spans="1:10" x14ac:dyDescent="0.25">
      <c r="A9" s="86" t="s">
        <v>138</v>
      </c>
      <c r="B9" s="87" t="s">
        <v>138</v>
      </c>
      <c r="C9" s="87" t="s">
        <v>138</v>
      </c>
      <c r="D9" s="87" t="s">
        <v>24</v>
      </c>
      <c r="E9" s="88">
        <v>843</v>
      </c>
      <c r="F9" s="88">
        <v>2633</v>
      </c>
      <c r="G9" s="89">
        <v>1.1735201E-3</v>
      </c>
      <c r="H9" s="90">
        <v>4.5973820000000002E-4</v>
      </c>
    </row>
    <row r="10" spans="1:10" x14ac:dyDescent="0.25">
      <c r="A10" s="86" t="s">
        <v>138</v>
      </c>
      <c r="B10" s="87" t="s">
        <v>138</v>
      </c>
      <c r="C10" s="87" t="s">
        <v>138</v>
      </c>
      <c r="D10" s="87" t="s">
        <v>28</v>
      </c>
      <c r="E10" s="88">
        <v>14935</v>
      </c>
      <c r="F10" s="88">
        <v>45805</v>
      </c>
      <c r="G10" s="89">
        <v>2.0415149399999999E-2</v>
      </c>
      <c r="H10" s="90">
        <v>7.9978389999999996E-3</v>
      </c>
    </row>
    <row r="11" spans="1:10" x14ac:dyDescent="0.25">
      <c r="A11" s="86" t="s">
        <v>138</v>
      </c>
      <c r="B11" s="87" t="s">
        <v>138</v>
      </c>
      <c r="C11" s="87" t="s">
        <v>138</v>
      </c>
      <c r="D11" s="87" t="s">
        <v>18</v>
      </c>
      <c r="E11" s="88">
        <v>997</v>
      </c>
      <c r="F11" s="88">
        <v>3083.5</v>
      </c>
      <c r="G11" s="89">
        <v>1.3743066E-3</v>
      </c>
      <c r="H11" s="90">
        <v>5.3839839999999996E-4</v>
      </c>
    </row>
    <row r="12" spans="1:10" x14ac:dyDescent="0.25">
      <c r="A12" s="86" t="s">
        <v>138</v>
      </c>
      <c r="B12" s="87" t="s">
        <v>138</v>
      </c>
      <c r="C12" s="87" t="s">
        <v>138</v>
      </c>
      <c r="D12" s="87" t="s">
        <v>116</v>
      </c>
      <c r="E12" s="88">
        <v>1877</v>
      </c>
      <c r="F12" s="88">
        <v>6005</v>
      </c>
      <c r="G12" s="89">
        <v>2.6764102999999998E-3</v>
      </c>
      <c r="H12" s="90">
        <v>1.0485105000000001E-3</v>
      </c>
    </row>
    <row r="13" spans="1:10" x14ac:dyDescent="0.25">
      <c r="A13" s="86" t="s">
        <v>138</v>
      </c>
      <c r="B13" s="87" t="s">
        <v>138</v>
      </c>
      <c r="C13" s="87" t="s">
        <v>138</v>
      </c>
      <c r="D13" s="87" t="s">
        <v>36</v>
      </c>
      <c r="E13" s="88">
        <v>752</v>
      </c>
      <c r="F13" s="88">
        <v>2110</v>
      </c>
      <c r="G13" s="89">
        <v>9.4042059999999996E-4</v>
      </c>
      <c r="H13" s="90">
        <v>3.684192E-4</v>
      </c>
    </row>
    <row r="14" spans="1:10" x14ac:dyDescent="0.25">
      <c r="A14" s="86" t="s">
        <v>138</v>
      </c>
      <c r="B14" s="87" t="s">
        <v>138</v>
      </c>
      <c r="C14" s="87" t="s">
        <v>138</v>
      </c>
      <c r="D14" s="87" t="s">
        <v>162</v>
      </c>
      <c r="E14" s="88">
        <v>138940</v>
      </c>
      <c r="F14" s="88">
        <v>425576</v>
      </c>
      <c r="G14" s="89">
        <v>0.1896779311</v>
      </c>
      <c r="H14" s="90">
        <v>7.4308227000000004E-2</v>
      </c>
    </row>
    <row r="15" spans="1:10" x14ac:dyDescent="0.25">
      <c r="A15" s="86" t="s">
        <v>138</v>
      </c>
      <c r="B15" s="87" t="s">
        <v>138</v>
      </c>
      <c r="C15" s="87" t="s">
        <v>161</v>
      </c>
      <c r="D15" s="87" t="s">
        <v>17</v>
      </c>
      <c r="E15" s="88">
        <v>146214</v>
      </c>
      <c r="F15" s="88">
        <v>439623</v>
      </c>
      <c r="G15" s="89">
        <v>0.1959386363</v>
      </c>
      <c r="H15" s="90">
        <v>7.6760920900000001E-2</v>
      </c>
    </row>
    <row r="16" spans="1:10" x14ac:dyDescent="0.25">
      <c r="A16" s="86" t="s">
        <v>138</v>
      </c>
      <c r="B16" s="87" t="s">
        <v>138</v>
      </c>
      <c r="C16" s="87" t="s">
        <v>138</v>
      </c>
      <c r="D16" s="87" t="s">
        <v>27</v>
      </c>
      <c r="E16" s="88">
        <v>3431</v>
      </c>
      <c r="F16" s="88">
        <v>10006</v>
      </c>
      <c r="G16" s="89">
        <v>4.4596438000000004E-3</v>
      </c>
      <c r="H16" s="90">
        <v>1.7471101000000001E-3</v>
      </c>
    </row>
    <row r="17" spans="1:8" x14ac:dyDescent="0.25">
      <c r="A17" s="86" t="s">
        <v>138</v>
      </c>
      <c r="B17" s="87" t="s">
        <v>138</v>
      </c>
      <c r="C17" s="87" t="s">
        <v>138</v>
      </c>
      <c r="D17" s="87" t="s">
        <v>29</v>
      </c>
      <c r="E17" s="88">
        <v>254</v>
      </c>
      <c r="F17" s="88">
        <v>795</v>
      </c>
      <c r="G17" s="89">
        <v>3.543291E-4</v>
      </c>
      <c r="H17" s="90">
        <v>1.3881200000000001E-4</v>
      </c>
    </row>
    <row r="18" spans="1:8" x14ac:dyDescent="0.25">
      <c r="A18" s="86" t="s">
        <v>138</v>
      </c>
      <c r="B18" s="87" t="s">
        <v>138</v>
      </c>
      <c r="C18" s="87" t="s">
        <v>138</v>
      </c>
      <c r="D18" s="87" t="s">
        <v>28</v>
      </c>
      <c r="E18" s="88">
        <v>1642</v>
      </c>
      <c r="F18" s="88">
        <v>4879</v>
      </c>
      <c r="G18" s="89">
        <v>2.1745555000000001E-3</v>
      </c>
      <c r="H18" s="90">
        <v>8.5190389999999997E-4</v>
      </c>
    </row>
    <row r="19" spans="1:8" x14ac:dyDescent="0.25">
      <c r="A19" s="86" t="s">
        <v>138</v>
      </c>
      <c r="B19" s="87" t="s">
        <v>138</v>
      </c>
      <c r="C19" s="87" t="s">
        <v>138</v>
      </c>
      <c r="D19" s="87" t="s">
        <v>18</v>
      </c>
      <c r="E19" s="88">
        <v>219585</v>
      </c>
      <c r="F19" s="88">
        <v>661376.18999999994</v>
      </c>
      <c r="G19" s="89">
        <v>0.29477335980000002</v>
      </c>
      <c r="H19" s="90">
        <v>0.1154804126</v>
      </c>
    </row>
    <row r="20" spans="1:8" x14ac:dyDescent="0.25">
      <c r="A20" s="86" t="s">
        <v>138</v>
      </c>
      <c r="B20" s="87" t="s">
        <v>138</v>
      </c>
      <c r="C20" s="87" t="s">
        <v>138</v>
      </c>
      <c r="D20" s="87" t="s">
        <v>116</v>
      </c>
      <c r="E20" s="88">
        <v>76</v>
      </c>
      <c r="F20" s="88">
        <v>209</v>
      </c>
      <c r="G20" s="89">
        <v>9.3150699999999996E-5</v>
      </c>
      <c r="H20" s="90">
        <v>3.6492699999999997E-5</v>
      </c>
    </row>
    <row r="21" spans="1:8" x14ac:dyDescent="0.25">
      <c r="A21" s="86" t="s">
        <v>138</v>
      </c>
      <c r="B21" s="87" t="s">
        <v>138</v>
      </c>
      <c r="C21" s="87" t="s">
        <v>138</v>
      </c>
      <c r="D21" s="87" t="s">
        <v>162</v>
      </c>
      <c r="E21" s="88">
        <v>6955</v>
      </c>
      <c r="F21" s="88">
        <v>21344</v>
      </c>
      <c r="G21" s="89">
        <v>9.5129559999999995E-3</v>
      </c>
      <c r="H21" s="90">
        <v>3.7267957E-3</v>
      </c>
    </row>
    <row r="22" spans="1:8" x14ac:dyDescent="0.25">
      <c r="A22" s="86" t="s">
        <v>138</v>
      </c>
      <c r="B22" s="87" t="s">
        <v>138</v>
      </c>
      <c r="C22" s="87" t="s">
        <v>48</v>
      </c>
      <c r="D22" s="87" t="s">
        <v>17</v>
      </c>
      <c r="E22" s="88">
        <v>32413</v>
      </c>
      <c r="F22" s="88">
        <v>97781</v>
      </c>
      <c r="G22" s="89">
        <v>4.35806948E-2</v>
      </c>
      <c r="H22" s="90">
        <v>1.70731732E-2</v>
      </c>
    </row>
    <row r="23" spans="1:8" x14ac:dyDescent="0.25">
      <c r="A23" s="86" t="s">
        <v>138</v>
      </c>
      <c r="B23" s="87" t="s">
        <v>138</v>
      </c>
      <c r="C23" s="87" t="s">
        <v>138</v>
      </c>
      <c r="D23" s="87" t="s">
        <v>27</v>
      </c>
      <c r="E23" s="88">
        <v>6985</v>
      </c>
      <c r="F23" s="88">
        <v>21006</v>
      </c>
      <c r="G23" s="89">
        <v>9.3623104000000006E-3</v>
      </c>
      <c r="H23" s="90">
        <v>3.6677787999999998E-3</v>
      </c>
    </row>
    <row r="24" spans="1:8" x14ac:dyDescent="0.25">
      <c r="A24" s="86" t="s">
        <v>138</v>
      </c>
      <c r="B24" s="87" t="s">
        <v>138</v>
      </c>
      <c r="C24" s="87" t="s">
        <v>138</v>
      </c>
      <c r="D24" s="87" t="s">
        <v>24</v>
      </c>
      <c r="E24" s="88">
        <v>206</v>
      </c>
      <c r="F24" s="88">
        <v>675</v>
      </c>
      <c r="G24" s="89">
        <v>3.008455E-4</v>
      </c>
      <c r="H24" s="90">
        <v>1.178592E-4</v>
      </c>
    </row>
    <row r="25" spans="1:8" x14ac:dyDescent="0.25">
      <c r="A25" s="86" t="s">
        <v>138</v>
      </c>
      <c r="B25" s="87" t="s">
        <v>138</v>
      </c>
      <c r="C25" s="87" t="s">
        <v>138</v>
      </c>
      <c r="D25" s="87" t="s">
        <v>28</v>
      </c>
      <c r="E25" s="88">
        <v>429</v>
      </c>
      <c r="F25" s="88">
        <v>1325</v>
      </c>
      <c r="G25" s="89">
        <v>5.9054850000000005E-4</v>
      </c>
      <c r="H25" s="90">
        <v>2.313533E-4</v>
      </c>
    </row>
    <row r="26" spans="1:8" x14ac:dyDescent="0.25">
      <c r="A26" s="86" t="s">
        <v>138</v>
      </c>
      <c r="B26" s="87" t="s">
        <v>138</v>
      </c>
      <c r="C26" s="87" t="s">
        <v>138</v>
      </c>
      <c r="D26" s="87" t="s">
        <v>18</v>
      </c>
      <c r="E26" s="88">
        <v>8634</v>
      </c>
      <c r="F26" s="88">
        <v>26900</v>
      </c>
      <c r="G26" s="89">
        <v>1.19892483E-2</v>
      </c>
      <c r="H26" s="90">
        <v>4.6969079999999996E-3</v>
      </c>
    </row>
    <row r="27" spans="1:8" x14ac:dyDescent="0.25">
      <c r="A27" s="86" t="s">
        <v>138</v>
      </c>
      <c r="B27" s="87" t="s">
        <v>138</v>
      </c>
      <c r="C27" s="87" t="s">
        <v>138</v>
      </c>
      <c r="D27" s="87" t="s">
        <v>36</v>
      </c>
      <c r="E27" s="88">
        <v>250</v>
      </c>
      <c r="F27" s="88">
        <v>750</v>
      </c>
      <c r="G27" s="89">
        <v>3.3427270000000001E-4</v>
      </c>
      <c r="H27" s="90">
        <v>1.3095469999999999E-4</v>
      </c>
    </row>
    <row r="28" spans="1:8" x14ac:dyDescent="0.25">
      <c r="A28" s="86" t="s">
        <v>138</v>
      </c>
      <c r="B28" s="87" t="s">
        <v>138</v>
      </c>
      <c r="C28" s="87" t="s">
        <v>138</v>
      </c>
      <c r="D28" s="87" t="s">
        <v>162</v>
      </c>
      <c r="E28" s="88">
        <v>1734</v>
      </c>
      <c r="F28" s="88">
        <v>5270</v>
      </c>
      <c r="G28" s="89">
        <v>2.3488229999999999E-3</v>
      </c>
      <c r="H28" s="90">
        <v>9.2017490000000004E-4</v>
      </c>
    </row>
    <row r="29" spans="1:8" x14ac:dyDescent="0.25">
      <c r="A29" s="86" t="s">
        <v>138</v>
      </c>
      <c r="B29" s="87" t="s">
        <v>138</v>
      </c>
      <c r="C29" s="87" t="s">
        <v>31</v>
      </c>
      <c r="D29" s="87" t="s">
        <v>17</v>
      </c>
      <c r="E29" s="88">
        <v>100</v>
      </c>
      <c r="F29" s="88">
        <v>306</v>
      </c>
      <c r="G29" s="89">
        <v>1.3638330000000001E-4</v>
      </c>
      <c r="H29" s="90">
        <v>5.3429500000000001E-5</v>
      </c>
    </row>
    <row r="30" spans="1:8" x14ac:dyDescent="0.25">
      <c r="A30" s="86" t="s">
        <v>138</v>
      </c>
      <c r="B30" s="87" t="s">
        <v>138</v>
      </c>
      <c r="C30" s="87" t="s">
        <v>138</v>
      </c>
      <c r="D30" s="87" t="s">
        <v>27</v>
      </c>
      <c r="E30" s="88">
        <v>178</v>
      </c>
      <c r="F30" s="88">
        <v>541</v>
      </c>
      <c r="G30" s="89">
        <v>2.4112210000000001E-4</v>
      </c>
      <c r="H30" s="90">
        <v>9.4462000000000005E-5</v>
      </c>
    </row>
    <row r="31" spans="1:8" x14ac:dyDescent="0.25">
      <c r="A31" s="86" t="s">
        <v>138</v>
      </c>
      <c r="B31" s="87" t="s">
        <v>138</v>
      </c>
      <c r="C31" s="87" t="s">
        <v>138</v>
      </c>
      <c r="D31" s="87" t="s">
        <v>28</v>
      </c>
      <c r="E31" s="88">
        <v>55</v>
      </c>
      <c r="F31" s="88">
        <v>165</v>
      </c>
      <c r="G31" s="89">
        <v>7.3540000000000004E-5</v>
      </c>
      <c r="H31" s="90">
        <v>2.881E-5</v>
      </c>
    </row>
    <row r="32" spans="1:8" x14ac:dyDescent="0.25">
      <c r="A32" s="86" t="s">
        <v>138</v>
      </c>
      <c r="B32" s="87" t="s">
        <v>138</v>
      </c>
      <c r="C32" s="87" t="s">
        <v>138</v>
      </c>
      <c r="D32" s="87" t="s">
        <v>18</v>
      </c>
      <c r="E32" s="88">
        <v>5</v>
      </c>
      <c r="F32" s="88">
        <v>15</v>
      </c>
      <c r="G32" s="89">
        <v>6.6854545000000003E-6</v>
      </c>
      <c r="H32" s="90">
        <v>2.6190937000000001E-6</v>
      </c>
    </row>
    <row r="33" spans="1:8" x14ac:dyDescent="0.25">
      <c r="A33" s="86" t="s">
        <v>138</v>
      </c>
      <c r="B33" s="87" t="s">
        <v>138</v>
      </c>
      <c r="C33" s="87" t="s">
        <v>138</v>
      </c>
      <c r="D33" s="87" t="s">
        <v>36</v>
      </c>
      <c r="E33" s="88">
        <v>14</v>
      </c>
      <c r="F33" s="88">
        <v>42</v>
      </c>
      <c r="G33" s="89">
        <v>1.8719299999999999E-5</v>
      </c>
      <c r="H33" s="90">
        <v>7.3334623000000002E-6</v>
      </c>
    </row>
    <row r="34" spans="1:8" x14ac:dyDescent="0.25">
      <c r="A34" s="86" t="s">
        <v>138</v>
      </c>
      <c r="B34" s="87" t="s">
        <v>138</v>
      </c>
      <c r="C34" s="87" t="s">
        <v>25</v>
      </c>
      <c r="D34" s="87" t="s">
        <v>17</v>
      </c>
      <c r="E34" s="88">
        <v>3764</v>
      </c>
      <c r="F34" s="88">
        <v>11141.75</v>
      </c>
      <c r="G34" s="89">
        <v>4.9658441000000001E-3</v>
      </c>
      <c r="H34" s="90">
        <v>1.9454190999999999E-3</v>
      </c>
    </row>
    <row r="35" spans="1:8" x14ac:dyDescent="0.25">
      <c r="A35" s="86" t="s">
        <v>138</v>
      </c>
      <c r="B35" s="87" t="s">
        <v>138</v>
      </c>
      <c r="C35" s="87" t="s">
        <v>138</v>
      </c>
      <c r="D35" s="87" t="s">
        <v>27</v>
      </c>
      <c r="E35" s="88">
        <v>3890</v>
      </c>
      <c r="F35" s="88">
        <v>11418.75</v>
      </c>
      <c r="G35" s="89">
        <v>5.0893021999999996E-3</v>
      </c>
      <c r="H35" s="90">
        <v>1.9937851000000001E-3</v>
      </c>
    </row>
    <row r="36" spans="1:8" x14ac:dyDescent="0.25">
      <c r="A36" s="86" t="s">
        <v>138</v>
      </c>
      <c r="B36" s="87" t="s">
        <v>138</v>
      </c>
      <c r="C36" s="87" t="s">
        <v>138</v>
      </c>
      <c r="D36" s="87" t="s">
        <v>28</v>
      </c>
      <c r="E36" s="88">
        <v>880</v>
      </c>
      <c r="F36" s="88">
        <v>2683</v>
      </c>
      <c r="G36" s="89">
        <v>1.1958050000000001E-3</v>
      </c>
      <c r="H36" s="90">
        <v>4.6846859999999998E-4</v>
      </c>
    </row>
    <row r="37" spans="1:8" x14ac:dyDescent="0.25">
      <c r="A37" s="86" t="s">
        <v>138</v>
      </c>
      <c r="B37" s="87" t="s">
        <v>138</v>
      </c>
      <c r="C37" s="87" t="s">
        <v>138</v>
      </c>
      <c r="D37" s="87" t="s">
        <v>116</v>
      </c>
      <c r="E37" s="88">
        <v>27</v>
      </c>
      <c r="F37" s="88">
        <v>45</v>
      </c>
      <c r="G37" s="89">
        <v>2.00564E-5</v>
      </c>
      <c r="H37" s="90">
        <v>7.8572809999999998E-6</v>
      </c>
    </row>
    <row r="38" spans="1:8" x14ac:dyDescent="0.25">
      <c r="A38" s="86" t="s">
        <v>138</v>
      </c>
      <c r="B38" s="87" t="s">
        <v>138</v>
      </c>
      <c r="C38" s="87" t="s">
        <v>138</v>
      </c>
      <c r="D38" s="87" t="s">
        <v>36</v>
      </c>
      <c r="E38" s="88">
        <v>55</v>
      </c>
      <c r="F38" s="88">
        <v>164</v>
      </c>
      <c r="G38" s="89">
        <v>7.3094299999999996E-5</v>
      </c>
      <c r="H38" s="90">
        <v>2.86354E-5</v>
      </c>
    </row>
    <row r="39" spans="1:8" x14ac:dyDescent="0.25">
      <c r="A39" s="86" t="s">
        <v>138</v>
      </c>
      <c r="B39" s="87" t="s">
        <v>138</v>
      </c>
      <c r="C39" s="87" t="s">
        <v>138</v>
      </c>
      <c r="D39" s="87" t="s">
        <v>162</v>
      </c>
      <c r="E39" s="88">
        <v>1248</v>
      </c>
      <c r="F39" s="88">
        <v>3744</v>
      </c>
      <c r="G39" s="89">
        <v>1.6686894E-3</v>
      </c>
      <c r="H39" s="90">
        <v>6.5372580000000002E-4</v>
      </c>
    </row>
    <row r="40" spans="1:8" x14ac:dyDescent="0.25">
      <c r="A40" s="86" t="s">
        <v>138</v>
      </c>
      <c r="B40" s="87" t="s">
        <v>138</v>
      </c>
      <c r="C40" s="87" t="s">
        <v>26</v>
      </c>
      <c r="D40" s="87" t="s">
        <v>17</v>
      </c>
      <c r="E40" s="88">
        <v>24</v>
      </c>
      <c r="F40" s="88">
        <v>72</v>
      </c>
      <c r="G40" s="89">
        <v>3.20902E-5</v>
      </c>
      <c r="H40" s="90">
        <v>1.25716E-5</v>
      </c>
    </row>
    <row r="41" spans="1:8" x14ac:dyDescent="0.25">
      <c r="A41" s="86" t="s">
        <v>138</v>
      </c>
      <c r="B41" s="87" t="s">
        <v>138</v>
      </c>
      <c r="C41" s="87" t="s">
        <v>138</v>
      </c>
      <c r="D41" s="87" t="s">
        <v>18</v>
      </c>
      <c r="E41" s="88">
        <v>42</v>
      </c>
      <c r="F41" s="88">
        <v>126</v>
      </c>
      <c r="G41" s="89">
        <v>5.61578E-5</v>
      </c>
      <c r="H41" s="90">
        <v>2.20004E-5</v>
      </c>
    </row>
    <row r="42" spans="1:8" x14ac:dyDescent="0.25">
      <c r="A42" s="86" t="s">
        <v>138</v>
      </c>
      <c r="B42" s="87" t="s">
        <v>138</v>
      </c>
      <c r="C42" s="87" t="s">
        <v>138</v>
      </c>
      <c r="D42" s="87" t="s">
        <v>162</v>
      </c>
      <c r="E42" s="88">
        <v>10</v>
      </c>
      <c r="F42" s="88">
        <v>30</v>
      </c>
      <c r="G42" s="89">
        <v>1.3370899999999999E-5</v>
      </c>
      <c r="H42" s="90">
        <v>5.2381873000000002E-6</v>
      </c>
    </row>
    <row r="43" spans="1:8" x14ac:dyDescent="0.25">
      <c r="A43" s="86" t="s">
        <v>138</v>
      </c>
      <c r="B43" s="87" t="s">
        <v>139</v>
      </c>
      <c r="C43" s="87" t="s">
        <v>138</v>
      </c>
      <c r="D43" s="87" t="s">
        <v>138</v>
      </c>
      <c r="E43" s="88">
        <v>741103</v>
      </c>
      <c r="F43" s="88">
        <v>2243676.94</v>
      </c>
      <c r="G43" s="89">
        <v>1</v>
      </c>
      <c r="H43" s="90">
        <v>0.39176000379999998</v>
      </c>
    </row>
    <row r="44" spans="1:8" x14ac:dyDescent="0.25">
      <c r="A44" s="86" t="s">
        <v>138</v>
      </c>
      <c r="B44" s="87" t="s">
        <v>20</v>
      </c>
      <c r="C44" s="87" t="s">
        <v>21</v>
      </c>
      <c r="D44" s="87" t="s">
        <v>17</v>
      </c>
      <c r="E44" s="88">
        <v>1167550</v>
      </c>
      <c r="F44" s="88">
        <v>3483495.1</v>
      </c>
      <c r="G44" s="89" t="s">
        <v>138</v>
      </c>
      <c r="H44" s="90">
        <v>0.60823999620000002</v>
      </c>
    </row>
    <row r="45" spans="1:8" ht="13.8" thickBot="1" x14ac:dyDescent="0.3">
      <c r="A45" s="91" t="s">
        <v>138</v>
      </c>
      <c r="B45" s="92" t="s">
        <v>22</v>
      </c>
      <c r="C45" s="92" t="s">
        <v>138</v>
      </c>
      <c r="D45" s="92" t="s">
        <v>138</v>
      </c>
      <c r="E45" s="93">
        <v>1908653</v>
      </c>
      <c r="F45" s="93">
        <v>5727172.04</v>
      </c>
      <c r="G45" s="94" t="s">
        <v>138</v>
      </c>
      <c r="H45" s="95">
        <v>1</v>
      </c>
    </row>
    <row r="47" spans="1:8" x14ac:dyDescent="0.25">
      <c r="A47" s="74" t="s">
        <v>33</v>
      </c>
    </row>
  </sheetData>
  <mergeCells count="3">
    <mergeCell ref="A1:H1"/>
    <mergeCell ref="A2:H2"/>
    <mergeCell ref="A3:H3"/>
  </mergeCells>
  <hyperlinks>
    <hyperlink ref="J1" location="'Table of Contents'!A1" display="Return to Table of Contents" xr:uid="{EDF25828-E72C-4E7B-84A7-D5D6B64B9A99}"/>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B8297-014B-4EF1-A884-35DDB4FE5E2C}">
  <dimension ref="A1:J45"/>
  <sheetViews>
    <sheetView workbookViewId="0">
      <selection sqref="A1:H1"/>
    </sheetView>
  </sheetViews>
  <sheetFormatPr defaultColWidth="9.109375" defaultRowHeight="13.2" x14ac:dyDescent="0.25"/>
  <cols>
    <col min="1" max="1" width="34.5546875" style="74" bestFit="1" customWidth="1"/>
    <col min="2" max="2" width="14" style="74" bestFit="1" customWidth="1"/>
    <col min="3" max="3" width="22.21875" style="74" bestFit="1" customWidth="1"/>
    <col min="4" max="4" width="21.88671875" style="74" bestFit="1" customWidth="1"/>
    <col min="5" max="5" width="10.6640625" style="74" bestFit="1" customWidth="1"/>
    <col min="6" max="6" width="11.109375" style="74" customWidth="1"/>
    <col min="7" max="8" width="8.21875" style="74" bestFit="1" customWidth="1"/>
    <col min="9" max="16384" width="9.109375" style="74"/>
  </cols>
  <sheetData>
    <row r="1" spans="1:10" x14ac:dyDescent="0.25">
      <c r="A1" s="133" t="s">
        <v>0</v>
      </c>
      <c r="B1" s="134"/>
      <c r="C1" s="134"/>
      <c r="D1" s="134"/>
      <c r="E1" s="134"/>
      <c r="F1" s="134"/>
      <c r="G1" s="134"/>
      <c r="H1" s="134"/>
      <c r="J1" s="68" t="s">
        <v>194</v>
      </c>
    </row>
    <row r="2" spans="1:10" x14ac:dyDescent="0.25">
      <c r="A2" s="133" t="s">
        <v>1</v>
      </c>
      <c r="B2" s="134"/>
      <c r="C2" s="134"/>
      <c r="D2" s="134"/>
      <c r="E2" s="134"/>
      <c r="F2" s="134"/>
      <c r="G2" s="134"/>
      <c r="H2" s="134"/>
    </row>
    <row r="3" spans="1:10" x14ac:dyDescent="0.25">
      <c r="A3" s="133" t="s">
        <v>169</v>
      </c>
      <c r="B3" s="134"/>
      <c r="C3" s="134"/>
      <c r="D3" s="134"/>
      <c r="E3" s="134"/>
      <c r="F3" s="134"/>
      <c r="G3" s="134"/>
      <c r="H3" s="134"/>
    </row>
    <row r="4" spans="1:10" ht="13.8" thickBot="1" x14ac:dyDescent="0.3">
      <c r="A4" s="27"/>
      <c r="B4" s="27"/>
      <c r="C4" s="27"/>
      <c r="D4" s="27"/>
      <c r="E4" s="27"/>
      <c r="F4" s="27"/>
      <c r="G4" s="27"/>
      <c r="H4" s="27"/>
    </row>
    <row r="5" spans="1:10" ht="52.8" x14ac:dyDescent="0.25">
      <c r="A5" s="69" t="s">
        <v>154</v>
      </c>
      <c r="B5" s="70" t="s">
        <v>155</v>
      </c>
      <c r="C5" s="70" t="s">
        <v>156</v>
      </c>
      <c r="D5" s="70" t="s">
        <v>157</v>
      </c>
      <c r="E5" s="71" t="s">
        <v>6</v>
      </c>
      <c r="F5" s="72" t="s">
        <v>158</v>
      </c>
      <c r="G5" s="70" t="s">
        <v>159</v>
      </c>
      <c r="H5" s="73" t="s">
        <v>160</v>
      </c>
    </row>
    <row r="6" spans="1:10" x14ac:dyDescent="0.25">
      <c r="A6" s="86" t="s">
        <v>32</v>
      </c>
      <c r="B6" s="87" t="s">
        <v>15</v>
      </c>
      <c r="C6" s="87" t="s">
        <v>21</v>
      </c>
      <c r="D6" s="87" t="s">
        <v>27</v>
      </c>
      <c r="E6" s="88">
        <v>117944</v>
      </c>
      <c r="F6" s="88">
        <v>359737.75</v>
      </c>
      <c r="G6" s="89">
        <v>0.13964074909999999</v>
      </c>
      <c r="H6" s="90">
        <v>6.20874867E-2</v>
      </c>
    </row>
    <row r="7" spans="1:10" x14ac:dyDescent="0.25">
      <c r="A7" s="86" t="s">
        <v>138</v>
      </c>
      <c r="B7" s="87" t="s">
        <v>138</v>
      </c>
      <c r="C7" s="87" t="s">
        <v>138</v>
      </c>
      <c r="D7" s="87" t="s">
        <v>23</v>
      </c>
      <c r="E7" s="88">
        <v>8895</v>
      </c>
      <c r="F7" s="88">
        <v>28276</v>
      </c>
      <c r="G7" s="89">
        <v>1.09760008E-2</v>
      </c>
      <c r="H7" s="90">
        <v>4.8801822000000003E-3</v>
      </c>
    </row>
    <row r="8" spans="1:10" x14ac:dyDescent="0.25">
      <c r="A8" s="86" t="s">
        <v>138</v>
      </c>
      <c r="B8" s="87" t="s">
        <v>138</v>
      </c>
      <c r="C8" s="87" t="s">
        <v>138</v>
      </c>
      <c r="D8" s="87" t="s">
        <v>29</v>
      </c>
      <c r="E8" s="88">
        <v>1</v>
      </c>
      <c r="F8" s="88">
        <v>3</v>
      </c>
      <c r="G8" s="89">
        <v>1.1645212000000001E-6</v>
      </c>
      <c r="H8" s="90">
        <v>5.1777291000000003E-7</v>
      </c>
    </row>
    <row r="9" spans="1:10" x14ac:dyDescent="0.25">
      <c r="A9" s="86" t="s">
        <v>138</v>
      </c>
      <c r="B9" s="87" t="s">
        <v>138</v>
      </c>
      <c r="C9" s="87" t="s">
        <v>138</v>
      </c>
      <c r="D9" s="87" t="s">
        <v>24</v>
      </c>
      <c r="E9" s="88">
        <v>1406</v>
      </c>
      <c r="F9" s="88">
        <v>4406</v>
      </c>
      <c r="G9" s="89">
        <v>1.7102935000000001E-3</v>
      </c>
      <c r="H9" s="90">
        <v>7.6043580000000001E-4</v>
      </c>
    </row>
    <row r="10" spans="1:10" x14ac:dyDescent="0.25">
      <c r="A10" s="86" t="s">
        <v>138</v>
      </c>
      <c r="B10" s="87" t="s">
        <v>138</v>
      </c>
      <c r="C10" s="87" t="s">
        <v>138</v>
      </c>
      <c r="D10" s="87" t="s">
        <v>28</v>
      </c>
      <c r="E10" s="88">
        <v>13436</v>
      </c>
      <c r="F10" s="88">
        <v>41574</v>
      </c>
      <c r="G10" s="89">
        <v>1.6137935199999998E-2</v>
      </c>
      <c r="H10" s="90">
        <v>7.1752969000000002E-3</v>
      </c>
    </row>
    <row r="11" spans="1:10" x14ac:dyDescent="0.25">
      <c r="A11" s="86" t="s">
        <v>138</v>
      </c>
      <c r="B11" s="87" t="s">
        <v>138</v>
      </c>
      <c r="C11" s="87" t="s">
        <v>138</v>
      </c>
      <c r="D11" s="87" t="s">
        <v>116</v>
      </c>
      <c r="E11" s="88">
        <v>1521</v>
      </c>
      <c r="F11" s="88">
        <v>4899</v>
      </c>
      <c r="G11" s="89">
        <v>1.9016631999999999E-3</v>
      </c>
      <c r="H11" s="90">
        <v>8.455232E-4</v>
      </c>
    </row>
    <row r="12" spans="1:10" x14ac:dyDescent="0.25">
      <c r="A12" s="86" t="s">
        <v>138</v>
      </c>
      <c r="B12" s="87" t="s">
        <v>138</v>
      </c>
      <c r="C12" s="87" t="s">
        <v>138</v>
      </c>
      <c r="D12" s="87" t="s">
        <v>36</v>
      </c>
      <c r="E12" s="88">
        <v>792</v>
      </c>
      <c r="F12" s="88">
        <v>2461</v>
      </c>
      <c r="G12" s="89">
        <v>9.5529559999999998E-4</v>
      </c>
      <c r="H12" s="90">
        <v>4.2474640000000002E-4</v>
      </c>
    </row>
    <row r="13" spans="1:10" x14ac:dyDescent="0.25">
      <c r="A13" s="86" t="s">
        <v>138</v>
      </c>
      <c r="B13" s="87" t="s">
        <v>138</v>
      </c>
      <c r="C13" s="87" t="s">
        <v>138</v>
      </c>
      <c r="D13" s="87" t="s">
        <v>162</v>
      </c>
      <c r="E13" s="88">
        <v>139667</v>
      </c>
      <c r="F13" s="88">
        <v>425815</v>
      </c>
      <c r="G13" s="89">
        <v>0.16529020259999999</v>
      </c>
      <c r="H13" s="90">
        <v>7.34918232E-2</v>
      </c>
    </row>
    <row r="14" spans="1:10" x14ac:dyDescent="0.25">
      <c r="A14" s="86" t="s">
        <v>138</v>
      </c>
      <c r="B14" s="87" t="s">
        <v>138</v>
      </c>
      <c r="C14" s="87" t="s">
        <v>161</v>
      </c>
      <c r="D14" s="87" t="s">
        <v>17</v>
      </c>
      <c r="E14" s="88">
        <v>198692</v>
      </c>
      <c r="F14" s="88">
        <v>595889</v>
      </c>
      <c r="G14" s="89">
        <v>0.2313084638</v>
      </c>
      <c r="H14" s="90">
        <v>0.1028450596</v>
      </c>
    </row>
    <row r="15" spans="1:10" x14ac:dyDescent="0.25">
      <c r="A15" s="86" t="s">
        <v>138</v>
      </c>
      <c r="B15" s="87" t="s">
        <v>138</v>
      </c>
      <c r="C15" s="87" t="s">
        <v>138</v>
      </c>
      <c r="D15" s="87" t="s">
        <v>27</v>
      </c>
      <c r="E15" s="88">
        <v>4275</v>
      </c>
      <c r="F15" s="88">
        <v>12202</v>
      </c>
      <c r="G15" s="89">
        <v>4.7364959999999998E-3</v>
      </c>
      <c r="H15" s="90">
        <v>2.1059550000000001E-3</v>
      </c>
    </row>
    <row r="16" spans="1:10" x14ac:dyDescent="0.25">
      <c r="A16" s="86" t="s">
        <v>138</v>
      </c>
      <c r="B16" s="87" t="s">
        <v>138</v>
      </c>
      <c r="C16" s="87" t="s">
        <v>138</v>
      </c>
      <c r="D16" s="87" t="s">
        <v>29</v>
      </c>
      <c r="E16" s="88">
        <v>207</v>
      </c>
      <c r="F16" s="88">
        <v>665</v>
      </c>
      <c r="G16" s="89">
        <v>2.581355E-4</v>
      </c>
      <c r="H16" s="90">
        <v>1.1477299999999999E-4</v>
      </c>
    </row>
    <row r="17" spans="1:8" x14ac:dyDescent="0.25">
      <c r="A17" s="86" t="s">
        <v>138</v>
      </c>
      <c r="B17" s="87" t="s">
        <v>138</v>
      </c>
      <c r="C17" s="87" t="s">
        <v>138</v>
      </c>
      <c r="D17" s="87" t="s">
        <v>28</v>
      </c>
      <c r="E17" s="88">
        <v>1524</v>
      </c>
      <c r="F17" s="88">
        <v>4523</v>
      </c>
      <c r="G17" s="89">
        <v>1.7557098000000001E-3</v>
      </c>
      <c r="H17" s="90">
        <v>7.8062900000000002E-4</v>
      </c>
    </row>
    <row r="18" spans="1:8" x14ac:dyDescent="0.25">
      <c r="A18" s="86" t="s">
        <v>138</v>
      </c>
      <c r="B18" s="87" t="s">
        <v>138</v>
      </c>
      <c r="C18" s="87" t="s">
        <v>138</v>
      </c>
      <c r="D18" s="87" t="s">
        <v>18</v>
      </c>
      <c r="E18" s="88">
        <v>291345</v>
      </c>
      <c r="F18" s="88">
        <v>879900.25</v>
      </c>
      <c r="G18" s="89">
        <v>0.34155417389999998</v>
      </c>
      <c r="H18" s="90">
        <v>0.1518628363</v>
      </c>
    </row>
    <row r="19" spans="1:8" x14ac:dyDescent="0.25">
      <c r="A19" s="86" t="s">
        <v>138</v>
      </c>
      <c r="B19" s="87" t="s">
        <v>138</v>
      </c>
      <c r="C19" s="87" t="s">
        <v>138</v>
      </c>
      <c r="D19" s="87" t="s">
        <v>116</v>
      </c>
      <c r="E19" s="88">
        <v>80</v>
      </c>
      <c r="F19" s="88">
        <v>210</v>
      </c>
      <c r="G19" s="89">
        <v>8.1516500000000005E-5</v>
      </c>
      <c r="H19" s="90">
        <v>3.6244100000000001E-5</v>
      </c>
    </row>
    <row r="20" spans="1:8" x14ac:dyDescent="0.25">
      <c r="A20" s="86" t="s">
        <v>138</v>
      </c>
      <c r="B20" s="87" t="s">
        <v>138</v>
      </c>
      <c r="C20" s="87" t="s">
        <v>138</v>
      </c>
      <c r="D20" s="87" t="s">
        <v>162</v>
      </c>
      <c r="E20" s="88">
        <v>5051</v>
      </c>
      <c r="F20" s="88">
        <v>15611</v>
      </c>
      <c r="G20" s="89">
        <v>6.0597803000000004E-3</v>
      </c>
      <c r="H20" s="90">
        <v>2.6943176000000001E-3</v>
      </c>
    </row>
    <row r="21" spans="1:8" x14ac:dyDescent="0.25">
      <c r="A21" s="86" t="s">
        <v>138</v>
      </c>
      <c r="B21" s="87" t="s">
        <v>138</v>
      </c>
      <c r="C21" s="87" t="s">
        <v>48</v>
      </c>
      <c r="D21" s="87" t="s">
        <v>17</v>
      </c>
      <c r="E21" s="88">
        <v>39695</v>
      </c>
      <c r="F21" s="88">
        <v>118733</v>
      </c>
      <c r="G21" s="89">
        <v>4.6089033100000003E-2</v>
      </c>
      <c r="H21" s="90">
        <v>2.04922435E-2</v>
      </c>
    </row>
    <row r="22" spans="1:8" x14ac:dyDescent="0.25">
      <c r="A22" s="86" t="s">
        <v>138</v>
      </c>
      <c r="B22" s="87" t="s">
        <v>138</v>
      </c>
      <c r="C22" s="87" t="s">
        <v>138</v>
      </c>
      <c r="D22" s="87" t="s">
        <v>27</v>
      </c>
      <c r="E22" s="88">
        <v>6770</v>
      </c>
      <c r="F22" s="88">
        <v>20004</v>
      </c>
      <c r="G22" s="89">
        <v>7.7650276000000001E-3</v>
      </c>
      <c r="H22" s="90">
        <v>3.4525097000000001E-3</v>
      </c>
    </row>
    <row r="23" spans="1:8" x14ac:dyDescent="0.25">
      <c r="A23" s="86" t="s">
        <v>138</v>
      </c>
      <c r="B23" s="87" t="s">
        <v>138</v>
      </c>
      <c r="C23" s="87" t="s">
        <v>138</v>
      </c>
      <c r="D23" s="87" t="s">
        <v>24</v>
      </c>
      <c r="E23" s="88">
        <v>424</v>
      </c>
      <c r="F23" s="88">
        <v>1368</v>
      </c>
      <c r="G23" s="89">
        <v>5.3102170000000003E-4</v>
      </c>
      <c r="H23" s="90">
        <v>2.361044E-4</v>
      </c>
    </row>
    <row r="24" spans="1:8" x14ac:dyDescent="0.25">
      <c r="A24" s="86" t="s">
        <v>138</v>
      </c>
      <c r="B24" s="87" t="s">
        <v>138</v>
      </c>
      <c r="C24" s="87" t="s">
        <v>138</v>
      </c>
      <c r="D24" s="87" t="s">
        <v>28</v>
      </c>
      <c r="E24" s="88">
        <v>401</v>
      </c>
      <c r="F24" s="88">
        <v>1191</v>
      </c>
      <c r="G24" s="89">
        <v>4.623149E-4</v>
      </c>
      <c r="H24" s="90">
        <v>2.0555580000000001E-4</v>
      </c>
    </row>
    <row r="25" spans="1:8" x14ac:dyDescent="0.25">
      <c r="A25" s="86" t="s">
        <v>138</v>
      </c>
      <c r="B25" s="87" t="s">
        <v>138</v>
      </c>
      <c r="C25" s="87" t="s">
        <v>138</v>
      </c>
      <c r="D25" s="87" t="s">
        <v>18</v>
      </c>
      <c r="E25" s="88">
        <v>8854</v>
      </c>
      <c r="F25" s="88">
        <v>27570</v>
      </c>
      <c r="G25" s="89">
        <v>1.07019501E-2</v>
      </c>
      <c r="H25" s="90">
        <v>4.758333E-3</v>
      </c>
    </row>
    <row r="26" spans="1:8" x14ac:dyDescent="0.25">
      <c r="A26" s="86" t="s">
        <v>138</v>
      </c>
      <c r="B26" s="87" t="s">
        <v>138</v>
      </c>
      <c r="C26" s="87" t="s">
        <v>138</v>
      </c>
      <c r="D26" s="87" t="s">
        <v>36</v>
      </c>
      <c r="E26" s="88">
        <v>257</v>
      </c>
      <c r="F26" s="88">
        <v>790</v>
      </c>
      <c r="G26" s="89">
        <v>3.066573E-4</v>
      </c>
      <c r="H26" s="90">
        <v>1.3634690000000001E-4</v>
      </c>
    </row>
    <row r="27" spans="1:8" x14ac:dyDescent="0.25">
      <c r="A27" s="86" t="s">
        <v>138</v>
      </c>
      <c r="B27" s="87" t="s">
        <v>138</v>
      </c>
      <c r="C27" s="87" t="s">
        <v>138</v>
      </c>
      <c r="D27" s="87" t="s">
        <v>162</v>
      </c>
      <c r="E27" s="88">
        <v>1384</v>
      </c>
      <c r="F27" s="88">
        <v>4299</v>
      </c>
      <c r="G27" s="89">
        <v>1.6687589000000001E-3</v>
      </c>
      <c r="H27" s="90">
        <v>7.4196859999999996E-4</v>
      </c>
    </row>
    <row r="28" spans="1:8" x14ac:dyDescent="0.25">
      <c r="A28" s="86" t="s">
        <v>138</v>
      </c>
      <c r="B28" s="87" t="s">
        <v>138</v>
      </c>
      <c r="C28" s="87" t="s">
        <v>31</v>
      </c>
      <c r="D28" s="87" t="s">
        <v>17</v>
      </c>
      <c r="E28" s="88">
        <v>167</v>
      </c>
      <c r="F28" s="88">
        <v>514</v>
      </c>
      <c r="G28" s="89">
        <v>1.995213E-4</v>
      </c>
      <c r="H28" s="90">
        <v>8.87118E-5</v>
      </c>
    </row>
    <row r="29" spans="1:8" x14ac:dyDescent="0.25">
      <c r="A29" s="86" t="s">
        <v>138</v>
      </c>
      <c r="B29" s="87" t="s">
        <v>138</v>
      </c>
      <c r="C29" s="87" t="s">
        <v>138</v>
      </c>
      <c r="D29" s="87" t="s">
        <v>27</v>
      </c>
      <c r="E29" s="88">
        <v>19</v>
      </c>
      <c r="F29" s="88">
        <v>76</v>
      </c>
      <c r="G29" s="89">
        <v>2.9501200000000001E-5</v>
      </c>
      <c r="H29" s="90">
        <v>1.31169E-5</v>
      </c>
    </row>
    <row r="30" spans="1:8" x14ac:dyDescent="0.25">
      <c r="A30" s="86" t="s">
        <v>138</v>
      </c>
      <c r="B30" s="87" t="s">
        <v>138</v>
      </c>
      <c r="C30" s="87" t="s">
        <v>138</v>
      </c>
      <c r="D30" s="87" t="s">
        <v>28</v>
      </c>
      <c r="E30" s="88">
        <v>9</v>
      </c>
      <c r="F30" s="88">
        <v>36</v>
      </c>
      <c r="G30" s="89">
        <v>1.3974299999999999E-5</v>
      </c>
      <c r="H30" s="90">
        <v>6.2132749000000003E-6</v>
      </c>
    </row>
    <row r="31" spans="1:8" x14ac:dyDescent="0.25">
      <c r="A31" s="86" t="s">
        <v>138</v>
      </c>
      <c r="B31" s="87" t="s">
        <v>138</v>
      </c>
      <c r="C31" s="87" t="s">
        <v>138</v>
      </c>
      <c r="D31" s="87" t="s">
        <v>18</v>
      </c>
      <c r="E31" s="88">
        <v>56</v>
      </c>
      <c r="F31" s="88">
        <v>168</v>
      </c>
      <c r="G31" s="89">
        <v>6.5213200000000001E-5</v>
      </c>
      <c r="H31" s="90">
        <v>2.89953E-5</v>
      </c>
    </row>
    <row r="32" spans="1:8" x14ac:dyDescent="0.25">
      <c r="A32" s="86" t="s">
        <v>138</v>
      </c>
      <c r="B32" s="87" t="s">
        <v>138</v>
      </c>
      <c r="C32" s="87" t="s">
        <v>25</v>
      </c>
      <c r="D32" s="87" t="s">
        <v>17</v>
      </c>
      <c r="E32" s="88">
        <v>3496</v>
      </c>
      <c r="F32" s="88">
        <v>10471</v>
      </c>
      <c r="G32" s="89">
        <v>4.0645673000000004E-3</v>
      </c>
      <c r="H32" s="90">
        <v>1.8071999999999999E-3</v>
      </c>
    </row>
    <row r="33" spans="1:8" x14ac:dyDescent="0.25">
      <c r="A33" s="86" t="s">
        <v>138</v>
      </c>
      <c r="B33" s="87" t="s">
        <v>138</v>
      </c>
      <c r="C33" s="87" t="s">
        <v>138</v>
      </c>
      <c r="D33" s="87" t="s">
        <v>27</v>
      </c>
      <c r="E33" s="88">
        <v>3589</v>
      </c>
      <c r="F33" s="88">
        <v>10805</v>
      </c>
      <c r="G33" s="89">
        <v>4.1942172999999998E-3</v>
      </c>
      <c r="H33" s="90">
        <v>1.8648454000000001E-3</v>
      </c>
    </row>
    <row r="34" spans="1:8" x14ac:dyDescent="0.25">
      <c r="A34" s="86" t="s">
        <v>138</v>
      </c>
      <c r="B34" s="87" t="s">
        <v>138</v>
      </c>
      <c r="C34" s="87" t="s">
        <v>138</v>
      </c>
      <c r="D34" s="87" t="s">
        <v>29</v>
      </c>
      <c r="E34" s="88">
        <v>2</v>
      </c>
      <c r="F34" s="88">
        <v>6</v>
      </c>
      <c r="G34" s="89">
        <v>2.3290425000000001E-6</v>
      </c>
      <c r="H34" s="90">
        <v>1.0355458E-6</v>
      </c>
    </row>
    <row r="35" spans="1:8" x14ac:dyDescent="0.25">
      <c r="A35" s="86" t="s">
        <v>138</v>
      </c>
      <c r="B35" s="87" t="s">
        <v>138</v>
      </c>
      <c r="C35" s="87" t="s">
        <v>138</v>
      </c>
      <c r="D35" s="87" t="s">
        <v>28</v>
      </c>
      <c r="E35" s="88">
        <v>262</v>
      </c>
      <c r="F35" s="88">
        <v>850</v>
      </c>
      <c r="G35" s="89">
        <v>3.299477E-4</v>
      </c>
      <c r="H35" s="90">
        <v>1.4670230000000001E-4</v>
      </c>
    </row>
    <row r="36" spans="1:8" x14ac:dyDescent="0.25">
      <c r="A36" s="86" t="s">
        <v>138</v>
      </c>
      <c r="B36" s="87" t="s">
        <v>138</v>
      </c>
      <c r="C36" s="87" t="s">
        <v>138</v>
      </c>
      <c r="D36" s="87" t="s">
        <v>36</v>
      </c>
      <c r="E36" s="88">
        <v>43</v>
      </c>
      <c r="F36" s="88">
        <v>130</v>
      </c>
      <c r="G36" s="89">
        <v>5.04626E-5</v>
      </c>
      <c r="H36" s="90">
        <v>2.2436799999999998E-5</v>
      </c>
    </row>
    <row r="37" spans="1:8" x14ac:dyDescent="0.25">
      <c r="A37" s="86" t="s">
        <v>138</v>
      </c>
      <c r="B37" s="87" t="s">
        <v>138</v>
      </c>
      <c r="C37" s="87" t="s">
        <v>138</v>
      </c>
      <c r="D37" s="87" t="s">
        <v>162</v>
      </c>
      <c r="E37" s="88">
        <v>909</v>
      </c>
      <c r="F37" s="88">
        <v>2751</v>
      </c>
      <c r="G37" s="89">
        <v>1.067866E-3</v>
      </c>
      <c r="H37" s="90">
        <v>4.747978E-4</v>
      </c>
    </row>
    <row r="38" spans="1:8" x14ac:dyDescent="0.25">
      <c r="A38" s="86" t="s">
        <v>138</v>
      </c>
      <c r="B38" s="87" t="s">
        <v>138</v>
      </c>
      <c r="C38" s="87" t="s">
        <v>26</v>
      </c>
      <c r="D38" s="87" t="s">
        <v>17</v>
      </c>
      <c r="E38" s="88">
        <v>33</v>
      </c>
      <c r="F38" s="88">
        <v>99</v>
      </c>
      <c r="G38" s="89">
        <v>3.8429200000000001E-5</v>
      </c>
      <c r="H38" s="90">
        <v>1.70865E-5</v>
      </c>
    </row>
    <row r="39" spans="1:8" x14ac:dyDescent="0.25">
      <c r="A39" s="86" t="s">
        <v>138</v>
      </c>
      <c r="B39" s="87" t="s">
        <v>138</v>
      </c>
      <c r="C39" s="87" t="s">
        <v>138</v>
      </c>
      <c r="D39" s="87" t="s">
        <v>27</v>
      </c>
      <c r="E39" s="88">
        <v>25</v>
      </c>
      <c r="F39" s="88">
        <v>100</v>
      </c>
      <c r="G39" s="89">
        <v>3.8817399999999999E-5</v>
      </c>
      <c r="H39" s="90">
        <v>1.7259099999999999E-5</v>
      </c>
    </row>
    <row r="40" spans="1:8" x14ac:dyDescent="0.25">
      <c r="A40" s="86" t="s">
        <v>138</v>
      </c>
      <c r="B40" s="87" t="s">
        <v>138</v>
      </c>
      <c r="C40" s="87" t="s">
        <v>138</v>
      </c>
      <c r="D40" s="87" t="s">
        <v>162</v>
      </c>
      <c r="E40" s="88">
        <v>11</v>
      </c>
      <c r="F40" s="88">
        <v>33</v>
      </c>
      <c r="G40" s="89">
        <v>1.28097E-5</v>
      </c>
      <c r="H40" s="90">
        <v>5.6955020000000004E-6</v>
      </c>
    </row>
    <row r="41" spans="1:8" x14ac:dyDescent="0.25">
      <c r="A41" s="86" t="s">
        <v>138</v>
      </c>
      <c r="B41" s="87" t="s">
        <v>139</v>
      </c>
      <c r="C41" s="87" t="s">
        <v>138</v>
      </c>
      <c r="D41" s="87" t="s">
        <v>138</v>
      </c>
      <c r="E41" s="88">
        <v>851242</v>
      </c>
      <c r="F41" s="88">
        <v>2576166</v>
      </c>
      <c r="G41" s="89">
        <v>1</v>
      </c>
      <c r="H41" s="90">
        <v>0.44462298480000001</v>
      </c>
    </row>
    <row r="42" spans="1:8" x14ac:dyDescent="0.25">
      <c r="A42" s="86" t="s">
        <v>138</v>
      </c>
      <c r="B42" s="87" t="s">
        <v>20</v>
      </c>
      <c r="C42" s="87" t="s">
        <v>21</v>
      </c>
      <c r="D42" s="87" t="s">
        <v>17</v>
      </c>
      <c r="E42" s="88">
        <v>1075469</v>
      </c>
      <c r="F42" s="88">
        <v>3217879.94</v>
      </c>
      <c r="G42" s="89" t="s">
        <v>138</v>
      </c>
      <c r="H42" s="90">
        <v>0.55537701520000005</v>
      </c>
    </row>
    <row r="43" spans="1:8" x14ac:dyDescent="0.25">
      <c r="A43" s="86" t="s">
        <v>138</v>
      </c>
      <c r="B43" s="87" t="s">
        <v>22</v>
      </c>
      <c r="C43" s="87" t="s">
        <v>138</v>
      </c>
      <c r="D43" s="87" t="s">
        <v>138</v>
      </c>
      <c r="E43" s="88">
        <v>1926711</v>
      </c>
      <c r="F43" s="88">
        <v>5794045.9400000004</v>
      </c>
      <c r="G43" s="89" t="s">
        <v>138</v>
      </c>
      <c r="H43" s="90">
        <v>1</v>
      </c>
    </row>
    <row r="45" spans="1:8" x14ac:dyDescent="0.25">
      <c r="A45" s="74" t="s">
        <v>33</v>
      </c>
    </row>
  </sheetData>
  <mergeCells count="3">
    <mergeCell ref="A1:H1"/>
    <mergeCell ref="A2:H2"/>
    <mergeCell ref="A3:H3"/>
  </mergeCells>
  <hyperlinks>
    <hyperlink ref="J1" location="'Table of Contents'!A1" display="Return to Table of Contents" xr:uid="{4029F00D-9335-4F84-B774-41782F941377}"/>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C94ED-8D6D-4C39-8C6E-6E8D01E241EA}">
  <dimension ref="A1:J40"/>
  <sheetViews>
    <sheetView workbookViewId="0">
      <selection sqref="A1:H1"/>
    </sheetView>
  </sheetViews>
  <sheetFormatPr defaultColWidth="9.109375" defaultRowHeight="13.2" x14ac:dyDescent="0.25"/>
  <cols>
    <col min="1" max="1" width="34.5546875" style="74" bestFit="1" customWidth="1"/>
    <col min="2" max="2" width="14" style="74" bestFit="1" customWidth="1"/>
    <col min="3" max="3" width="22.21875" style="74" bestFit="1" customWidth="1"/>
    <col min="4" max="4" width="21.88671875" style="74" bestFit="1" customWidth="1"/>
    <col min="5" max="5" width="10.6640625" style="74" bestFit="1" customWidth="1"/>
    <col min="6" max="6" width="11.109375" style="74" customWidth="1"/>
    <col min="7" max="8" width="8.21875" style="74" bestFit="1" customWidth="1"/>
    <col min="9" max="16384" width="9.109375" style="74"/>
  </cols>
  <sheetData>
    <row r="1" spans="1:10" x14ac:dyDescent="0.25">
      <c r="A1" s="133" t="s">
        <v>0</v>
      </c>
      <c r="B1" s="134"/>
      <c r="C1" s="134"/>
      <c r="D1" s="134"/>
      <c r="E1" s="134"/>
      <c r="F1" s="134"/>
      <c r="G1" s="134"/>
      <c r="H1" s="134"/>
      <c r="J1" s="68" t="s">
        <v>194</v>
      </c>
    </row>
    <row r="2" spans="1:10" x14ac:dyDescent="0.25">
      <c r="A2" s="133" t="s">
        <v>1</v>
      </c>
      <c r="B2" s="134"/>
      <c r="C2" s="134"/>
      <c r="D2" s="134"/>
      <c r="E2" s="134"/>
      <c r="F2" s="134"/>
      <c r="G2" s="134"/>
      <c r="H2" s="134"/>
    </row>
    <row r="3" spans="1:10" x14ac:dyDescent="0.25">
      <c r="A3" s="133" t="s">
        <v>171</v>
      </c>
      <c r="B3" s="134"/>
      <c r="C3" s="134"/>
      <c r="D3" s="134"/>
      <c r="E3" s="134"/>
      <c r="F3" s="134"/>
      <c r="G3" s="134"/>
      <c r="H3" s="134"/>
    </row>
    <row r="4" spans="1:10" ht="13.8" thickBot="1" x14ac:dyDescent="0.3">
      <c r="A4" s="27"/>
      <c r="B4" s="27"/>
      <c r="C4" s="27"/>
      <c r="D4" s="27"/>
      <c r="E4" s="27"/>
      <c r="F4" s="27"/>
      <c r="G4" s="27"/>
      <c r="H4" s="27"/>
    </row>
    <row r="5" spans="1:10" ht="52.8" x14ac:dyDescent="0.25">
      <c r="A5" s="69" t="s">
        <v>154</v>
      </c>
      <c r="B5" s="70" t="s">
        <v>155</v>
      </c>
      <c r="C5" s="70" t="s">
        <v>156</v>
      </c>
      <c r="D5" s="70" t="s">
        <v>157</v>
      </c>
      <c r="E5" s="71" t="s">
        <v>6</v>
      </c>
      <c r="F5" s="72" t="s">
        <v>158</v>
      </c>
      <c r="G5" s="70" t="s">
        <v>159</v>
      </c>
      <c r="H5" s="73" t="s">
        <v>160</v>
      </c>
    </row>
    <row r="6" spans="1:10" x14ac:dyDescent="0.25">
      <c r="A6" s="86" t="s">
        <v>32</v>
      </c>
      <c r="B6" s="87" t="s">
        <v>15</v>
      </c>
      <c r="C6" s="87" t="s">
        <v>21</v>
      </c>
      <c r="D6" s="87" t="s">
        <v>27</v>
      </c>
      <c r="E6" s="88">
        <v>28906</v>
      </c>
      <c r="F6" s="88">
        <v>87992.5</v>
      </c>
      <c r="G6" s="89">
        <v>6.2154457099999998E-2</v>
      </c>
      <c r="H6" s="90">
        <v>3.7325983299999997E-2</v>
      </c>
    </row>
    <row r="7" spans="1:10" x14ac:dyDescent="0.25">
      <c r="A7" s="86" t="s">
        <v>138</v>
      </c>
      <c r="B7" s="87" t="s">
        <v>138</v>
      </c>
      <c r="C7" s="87" t="s">
        <v>138</v>
      </c>
      <c r="D7" s="87" t="s">
        <v>30</v>
      </c>
      <c r="E7" s="88">
        <v>9</v>
      </c>
      <c r="F7" s="88">
        <v>27</v>
      </c>
      <c r="G7" s="89">
        <v>1.9071699999999999E-5</v>
      </c>
      <c r="H7" s="90">
        <v>1.1453299999999999E-5</v>
      </c>
    </row>
    <row r="8" spans="1:10" x14ac:dyDescent="0.25">
      <c r="A8" s="86" t="s">
        <v>138</v>
      </c>
      <c r="B8" s="87" t="s">
        <v>138</v>
      </c>
      <c r="C8" s="87" t="s">
        <v>138</v>
      </c>
      <c r="D8" s="87" t="s">
        <v>23</v>
      </c>
      <c r="E8" s="88">
        <v>7907</v>
      </c>
      <c r="F8" s="88">
        <v>25467</v>
      </c>
      <c r="G8" s="89">
        <v>1.79888918E-2</v>
      </c>
      <c r="H8" s="90">
        <v>1.08029754E-2</v>
      </c>
    </row>
    <row r="9" spans="1:10" x14ac:dyDescent="0.25">
      <c r="A9" s="86" t="s">
        <v>138</v>
      </c>
      <c r="B9" s="87" t="s">
        <v>138</v>
      </c>
      <c r="C9" s="87" t="s">
        <v>138</v>
      </c>
      <c r="D9" s="87" t="s">
        <v>29</v>
      </c>
      <c r="E9" s="88">
        <v>3</v>
      </c>
      <c r="F9" s="88">
        <v>9</v>
      </c>
      <c r="G9" s="89">
        <v>6.3572476999999997E-6</v>
      </c>
      <c r="H9" s="90">
        <v>3.8177555E-6</v>
      </c>
    </row>
    <row r="10" spans="1:10" x14ac:dyDescent="0.25">
      <c r="A10" s="86" t="s">
        <v>138</v>
      </c>
      <c r="B10" s="87" t="s">
        <v>138</v>
      </c>
      <c r="C10" s="87" t="s">
        <v>138</v>
      </c>
      <c r="D10" s="87" t="s">
        <v>24</v>
      </c>
      <c r="E10" s="88">
        <v>1072</v>
      </c>
      <c r="F10" s="88">
        <v>3323</v>
      </c>
      <c r="G10" s="89">
        <v>2.3472370999999999E-3</v>
      </c>
      <c r="H10" s="90">
        <v>1.4096002000000001E-3</v>
      </c>
    </row>
    <row r="11" spans="1:10" x14ac:dyDescent="0.25">
      <c r="A11" s="86" t="s">
        <v>138</v>
      </c>
      <c r="B11" s="87" t="s">
        <v>138</v>
      </c>
      <c r="C11" s="87" t="s">
        <v>138</v>
      </c>
      <c r="D11" s="87" t="s">
        <v>28</v>
      </c>
      <c r="E11" s="88">
        <v>520</v>
      </c>
      <c r="F11" s="88">
        <v>1564</v>
      </c>
      <c r="G11" s="89">
        <v>1.1047483999999999E-3</v>
      </c>
      <c r="H11" s="90">
        <v>6.634411E-4</v>
      </c>
    </row>
    <row r="12" spans="1:10" x14ac:dyDescent="0.25">
      <c r="A12" s="86" t="s">
        <v>138</v>
      </c>
      <c r="B12" s="87" t="s">
        <v>138</v>
      </c>
      <c r="C12" s="87" t="s">
        <v>138</v>
      </c>
      <c r="D12" s="87" t="s">
        <v>116</v>
      </c>
      <c r="E12" s="88">
        <v>124</v>
      </c>
      <c r="F12" s="88">
        <v>330</v>
      </c>
      <c r="G12" s="89">
        <v>2.3309909999999999E-4</v>
      </c>
      <c r="H12" s="90">
        <v>1.3998440000000001E-4</v>
      </c>
    </row>
    <row r="13" spans="1:10" x14ac:dyDescent="0.25">
      <c r="A13" s="86" t="s">
        <v>138</v>
      </c>
      <c r="B13" s="87" t="s">
        <v>138</v>
      </c>
      <c r="C13" s="87" t="s">
        <v>138</v>
      </c>
      <c r="D13" s="87" t="s">
        <v>36</v>
      </c>
      <c r="E13" s="88">
        <v>304</v>
      </c>
      <c r="F13" s="88">
        <v>1144</v>
      </c>
      <c r="G13" s="89">
        <v>8.0807679999999997E-4</v>
      </c>
      <c r="H13" s="90">
        <v>4.8527910000000001E-4</v>
      </c>
    </row>
    <row r="14" spans="1:10" x14ac:dyDescent="0.25">
      <c r="A14" s="86" t="s">
        <v>138</v>
      </c>
      <c r="B14" s="87" t="s">
        <v>138</v>
      </c>
      <c r="C14" s="87" t="s">
        <v>138</v>
      </c>
      <c r="D14" s="87" t="s">
        <v>162</v>
      </c>
      <c r="E14" s="88">
        <v>10681</v>
      </c>
      <c r="F14" s="88">
        <v>31406</v>
      </c>
      <c r="G14" s="89">
        <v>2.21839689E-2</v>
      </c>
      <c r="H14" s="90">
        <v>1.3322269899999999E-2</v>
      </c>
    </row>
    <row r="15" spans="1:10" x14ac:dyDescent="0.25">
      <c r="A15" s="86" t="s">
        <v>138</v>
      </c>
      <c r="B15" s="87" t="s">
        <v>138</v>
      </c>
      <c r="C15" s="87" t="s">
        <v>161</v>
      </c>
      <c r="D15" s="87" t="s">
        <v>17</v>
      </c>
      <c r="E15" s="88">
        <v>150119</v>
      </c>
      <c r="F15" s="88">
        <v>451915</v>
      </c>
      <c r="G15" s="89">
        <v>0.31921506360000002</v>
      </c>
      <c r="H15" s="90">
        <v>0.1917001079</v>
      </c>
    </row>
    <row r="16" spans="1:10" x14ac:dyDescent="0.25">
      <c r="A16" s="86" t="s">
        <v>138</v>
      </c>
      <c r="B16" s="87" t="s">
        <v>138</v>
      </c>
      <c r="C16" s="87" t="s">
        <v>138</v>
      </c>
      <c r="D16" s="87" t="s">
        <v>27</v>
      </c>
      <c r="E16" s="88">
        <v>1939</v>
      </c>
      <c r="F16" s="88">
        <v>5616</v>
      </c>
      <c r="G16" s="89">
        <v>3.9669225000000001E-3</v>
      </c>
      <c r="H16" s="90">
        <v>2.3822793999999999E-3</v>
      </c>
    </row>
    <row r="17" spans="1:8" x14ac:dyDescent="0.25">
      <c r="A17" s="86" t="s">
        <v>138</v>
      </c>
      <c r="B17" s="87" t="s">
        <v>138</v>
      </c>
      <c r="C17" s="87" t="s">
        <v>138</v>
      </c>
      <c r="D17" s="87" t="s">
        <v>29</v>
      </c>
      <c r="E17" s="88">
        <v>267</v>
      </c>
      <c r="F17" s="88">
        <v>861</v>
      </c>
      <c r="G17" s="89">
        <v>6.0817670000000001E-4</v>
      </c>
      <c r="H17" s="90">
        <v>3.6523190000000002E-4</v>
      </c>
    </row>
    <row r="18" spans="1:8" x14ac:dyDescent="0.25">
      <c r="A18" s="86" t="s">
        <v>138</v>
      </c>
      <c r="B18" s="87" t="s">
        <v>138</v>
      </c>
      <c r="C18" s="87" t="s">
        <v>138</v>
      </c>
      <c r="D18" s="87" t="s">
        <v>28</v>
      </c>
      <c r="E18" s="88">
        <v>43</v>
      </c>
      <c r="F18" s="88">
        <v>131</v>
      </c>
      <c r="G18" s="89">
        <v>9.2533299999999997E-5</v>
      </c>
      <c r="H18" s="90">
        <v>5.5569599999999997E-5</v>
      </c>
    </row>
    <row r="19" spans="1:8" x14ac:dyDescent="0.25">
      <c r="A19" s="86" t="s">
        <v>138</v>
      </c>
      <c r="B19" s="87" t="s">
        <v>138</v>
      </c>
      <c r="C19" s="87" t="s">
        <v>138</v>
      </c>
      <c r="D19" s="87" t="s">
        <v>18</v>
      </c>
      <c r="E19" s="88">
        <v>239917</v>
      </c>
      <c r="F19" s="88">
        <v>730041.5</v>
      </c>
      <c r="G19" s="89">
        <v>0.51567273449999995</v>
      </c>
      <c r="H19" s="90">
        <v>0.30967999369999999</v>
      </c>
    </row>
    <row r="20" spans="1:8" x14ac:dyDescent="0.25">
      <c r="A20" s="86" t="s">
        <v>138</v>
      </c>
      <c r="B20" s="87" t="s">
        <v>138</v>
      </c>
      <c r="C20" s="87" t="s">
        <v>138</v>
      </c>
      <c r="D20" s="87" t="s">
        <v>116</v>
      </c>
      <c r="E20" s="88">
        <v>42</v>
      </c>
      <c r="F20" s="88">
        <v>120</v>
      </c>
      <c r="G20" s="89">
        <v>8.4763299999999995E-5</v>
      </c>
      <c r="H20" s="90">
        <v>5.0903399999999998E-5</v>
      </c>
    </row>
    <row r="21" spans="1:8" x14ac:dyDescent="0.25">
      <c r="A21" s="86" t="s">
        <v>138</v>
      </c>
      <c r="B21" s="87" t="s">
        <v>138</v>
      </c>
      <c r="C21" s="87" t="s">
        <v>138</v>
      </c>
      <c r="D21" s="87" t="s">
        <v>162</v>
      </c>
      <c r="E21" s="88">
        <v>1278</v>
      </c>
      <c r="F21" s="88">
        <v>3698</v>
      </c>
      <c r="G21" s="89">
        <v>2.6121223999999998E-3</v>
      </c>
      <c r="H21" s="90">
        <v>1.5686732999999999E-3</v>
      </c>
    </row>
    <row r="22" spans="1:8" x14ac:dyDescent="0.25">
      <c r="A22" s="86" t="s">
        <v>138</v>
      </c>
      <c r="B22" s="87" t="s">
        <v>138</v>
      </c>
      <c r="C22" s="87" t="s">
        <v>48</v>
      </c>
      <c r="D22" s="87" t="s">
        <v>17</v>
      </c>
      <c r="E22" s="88">
        <v>14419</v>
      </c>
      <c r="F22" s="88">
        <v>42828</v>
      </c>
      <c r="G22" s="89">
        <v>3.02520225E-2</v>
      </c>
      <c r="H22" s="90">
        <v>1.8167425800000001E-2</v>
      </c>
    </row>
    <row r="23" spans="1:8" x14ac:dyDescent="0.25">
      <c r="A23" s="86" t="s">
        <v>138</v>
      </c>
      <c r="B23" s="87" t="s">
        <v>138</v>
      </c>
      <c r="C23" s="87" t="s">
        <v>138</v>
      </c>
      <c r="D23" s="87" t="s">
        <v>27</v>
      </c>
      <c r="E23" s="88">
        <v>2246</v>
      </c>
      <c r="F23" s="88">
        <v>6647</v>
      </c>
      <c r="G23" s="89">
        <v>4.6951806000000004E-3</v>
      </c>
      <c r="H23" s="90">
        <v>2.8196244999999999E-3</v>
      </c>
    </row>
    <row r="24" spans="1:8" x14ac:dyDescent="0.25">
      <c r="A24" s="86" t="s">
        <v>138</v>
      </c>
      <c r="B24" s="87" t="s">
        <v>138</v>
      </c>
      <c r="C24" s="87" t="s">
        <v>138</v>
      </c>
      <c r="D24" s="87" t="s">
        <v>24</v>
      </c>
      <c r="E24" s="88">
        <v>373</v>
      </c>
      <c r="F24" s="88">
        <v>1220</v>
      </c>
      <c r="G24" s="89">
        <v>8.617602E-4</v>
      </c>
      <c r="H24" s="90">
        <v>5.1751800000000001E-4</v>
      </c>
    </row>
    <row r="25" spans="1:8" x14ac:dyDescent="0.25">
      <c r="A25" s="86" t="s">
        <v>138</v>
      </c>
      <c r="B25" s="87" t="s">
        <v>138</v>
      </c>
      <c r="C25" s="87" t="s">
        <v>138</v>
      </c>
      <c r="D25" s="87" t="s">
        <v>18</v>
      </c>
      <c r="E25" s="88">
        <v>4998</v>
      </c>
      <c r="F25" s="88">
        <v>15113</v>
      </c>
      <c r="G25" s="89">
        <v>1.06752315E-2</v>
      </c>
      <c r="H25" s="90">
        <v>6.4108599000000004E-3</v>
      </c>
    </row>
    <row r="26" spans="1:8" x14ac:dyDescent="0.25">
      <c r="A26" s="86" t="s">
        <v>138</v>
      </c>
      <c r="B26" s="87" t="s">
        <v>138</v>
      </c>
      <c r="C26" s="87" t="s">
        <v>138</v>
      </c>
      <c r="D26" s="87" t="s">
        <v>36</v>
      </c>
      <c r="E26" s="88">
        <v>116</v>
      </c>
      <c r="F26" s="88">
        <v>337</v>
      </c>
      <c r="G26" s="89">
        <v>2.380436E-4</v>
      </c>
      <c r="H26" s="90">
        <v>1.4295369999999999E-4</v>
      </c>
    </row>
    <row r="27" spans="1:8" x14ac:dyDescent="0.25">
      <c r="A27" s="86" t="s">
        <v>138</v>
      </c>
      <c r="B27" s="87" t="s">
        <v>138</v>
      </c>
      <c r="C27" s="87" t="s">
        <v>138</v>
      </c>
      <c r="D27" s="87" t="s">
        <v>162</v>
      </c>
      <c r="E27" s="88">
        <v>249</v>
      </c>
      <c r="F27" s="88">
        <v>744</v>
      </c>
      <c r="G27" s="89">
        <v>5.2553249999999995E-4</v>
      </c>
      <c r="H27" s="90">
        <v>3.1560110000000002E-4</v>
      </c>
    </row>
    <row r="28" spans="1:8" x14ac:dyDescent="0.25">
      <c r="A28" s="86" t="s">
        <v>138</v>
      </c>
      <c r="B28" s="87" t="s">
        <v>138</v>
      </c>
      <c r="C28" s="87" t="s">
        <v>31</v>
      </c>
      <c r="D28" s="87" t="s">
        <v>17</v>
      </c>
      <c r="E28" s="88">
        <v>77</v>
      </c>
      <c r="F28" s="88">
        <v>238</v>
      </c>
      <c r="G28" s="89">
        <v>1.6811389999999999E-4</v>
      </c>
      <c r="H28" s="90">
        <v>1.0095840000000001E-4</v>
      </c>
    </row>
    <row r="29" spans="1:8" x14ac:dyDescent="0.25">
      <c r="A29" s="86" t="s">
        <v>138</v>
      </c>
      <c r="B29" s="87" t="s">
        <v>138</v>
      </c>
      <c r="C29" s="87" t="s">
        <v>138</v>
      </c>
      <c r="D29" s="87" t="s">
        <v>18</v>
      </c>
      <c r="E29" s="88">
        <v>2</v>
      </c>
      <c r="F29" s="88">
        <v>6</v>
      </c>
      <c r="G29" s="89">
        <v>4.2381651000000004E-6</v>
      </c>
      <c r="H29" s="90">
        <v>2.5451703E-6</v>
      </c>
    </row>
    <row r="30" spans="1:8" x14ac:dyDescent="0.25">
      <c r="A30" s="86" t="s">
        <v>138</v>
      </c>
      <c r="B30" s="87" t="s">
        <v>138</v>
      </c>
      <c r="C30" s="87" t="s">
        <v>25</v>
      </c>
      <c r="D30" s="87" t="s">
        <v>17</v>
      </c>
      <c r="E30" s="88">
        <v>735</v>
      </c>
      <c r="F30" s="88">
        <v>2269</v>
      </c>
      <c r="G30" s="89">
        <v>1.6027328E-3</v>
      </c>
      <c r="H30" s="90">
        <v>9.6249859999999999E-4</v>
      </c>
    </row>
    <row r="31" spans="1:8" x14ac:dyDescent="0.25">
      <c r="A31" s="86" t="s">
        <v>138</v>
      </c>
      <c r="B31" s="87" t="s">
        <v>138</v>
      </c>
      <c r="C31" s="87" t="s">
        <v>138</v>
      </c>
      <c r="D31" s="87" t="s">
        <v>27</v>
      </c>
      <c r="E31" s="88">
        <v>738</v>
      </c>
      <c r="F31" s="88">
        <v>2252</v>
      </c>
      <c r="G31" s="89">
        <v>1.5907245999999999E-3</v>
      </c>
      <c r="H31" s="90">
        <v>9.5528729999999997E-4</v>
      </c>
    </row>
    <row r="32" spans="1:8" x14ac:dyDescent="0.25">
      <c r="A32" s="86" t="s">
        <v>138</v>
      </c>
      <c r="B32" s="87" t="s">
        <v>138</v>
      </c>
      <c r="C32" s="87" t="s">
        <v>138</v>
      </c>
      <c r="D32" s="87" t="s">
        <v>28</v>
      </c>
      <c r="E32" s="88">
        <v>21</v>
      </c>
      <c r="F32" s="88">
        <v>63</v>
      </c>
      <c r="G32" s="89">
        <v>4.4500699999999999E-5</v>
      </c>
      <c r="H32" s="90">
        <v>2.6724300000000001E-5</v>
      </c>
    </row>
    <row r="33" spans="1:8" x14ac:dyDescent="0.25">
      <c r="A33" s="86" t="s">
        <v>138</v>
      </c>
      <c r="B33" s="87" t="s">
        <v>138</v>
      </c>
      <c r="C33" s="87" t="s">
        <v>138</v>
      </c>
      <c r="D33" s="87" t="s">
        <v>36</v>
      </c>
      <c r="E33" s="88">
        <v>23</v>
      </c>
      <c r="F33" s="88">
        <v>69</v>
      </c>
      <c r="G33" s="89">
        <v>4.8738900000000002E-5</v>
      </c>
      <c r="H33" s="90">
        <v>2.9269500000000002E-5</v>
      </c>
    </row>
    <row r="34" spans="1:8" x14ac:dyDescent="0.25">
      <c r="A34" s="86" t="s">
        <v>138</v>
      </c>
      <c r="B34" s="87" t="s">
        <v>138</v>
      </c>
      <c r="C34" s="87" t="s">
        <v>138</v>
      </c>
      <c r="D34" s="87" t="s">
        <v>162</v>
      </c>
      <c r="E34" s="88">
        <v>91</v>
      </c>
      <c r="F34" s="88">
        <v>273</v>
      </c>
      <c r="G34" s="89">
        <v>1.928365E-4</v>
      </c>
      <c r="H34" s="90">
        <v>1.1580519999999999E-4</v>
      </c>
    </row>
    <row r="35" spans="1:8" x14ac:dyDescent="0.25">
      <c r="A35" s="86" t="s">
        <v>138</v>
      </c>
      <c r="B35" s="87" t="s">
        <v>138</v>
      </c>
      <c r="C35" s="87" t="s">
        <v>26</v>
      </c>
      <c r="D35" s="87" t="s">
        <v>17</v>
      </c>
      <c r="E35" s="88">
        <v>1</v>
      </c>
      <c r="F35" s="88">
        <v>3</v>
      </c>
      <c r="G35" s="89">
        <v>2.1190826000000002E-6</v>
      </c>
      <c r="H35" s="90">
        <v>1.2725852E-6</v>
      </c>
    </row>
    <row r="36" spans="1:8" x14ac:dyDescent="0.25">
      <c r="A36" s="86" t="s">
        <v>138</v>
      </c>
      <c r="B36" s="87" t="s">
        <v>139</v>
      </c>
      <c r="C36" s="87" t="s">
        <v>138</v>
      </c>
      <c r="D36" s="87" t="s">
        <v>138</v>
      </c>
      <c r="E36" s="88">
        <v>467220</v>
      </c>
      <c r="F36" s="88">
        <v>1415707</v>
      </c>
      <c r="G36" s="89">
        <v>1</v>
      </c>
      <c r="H36" s="90">
        <v>0.60053590769999998</v>
      </c>
    </row>
    <row r="37" spans="1:8" x14ac:dyDescent="0.25">
      <c r="A37" s="86" t="s">
        <v>138</v>
      </c>
      <c r="B37" s="87" t="s">
        <v>20</v>
      </c>
      <c r="C37" s="87" t="s">
        <v>21</v>
      </c>
      <c r="D37" s="87" t="s">
        <v>17</v>
      </c>
      <c r="E37" s="88">
        <v>315977</v>
      </c>
      <c r="F37" s="88">
        <v>941699.08</v>
      </c>
      <c r="G37" s="89" t="s">
        <v>138</v>
      </c>
      <c r="H37" s="90">
        <v>0.39946409230000002</v>
      </c>
    </row>
    <row r="38" spans="1:8" x14ac:dyDescent="0.25">
      <c r="A38" s="86" t="s">
        <v>138</v>
      </c>
      <c r="B38" s="87" t="s">
        <v>22</v>
      </c>
      <c r="C38" s="87" t="s">
        <v>138</v>
      </c>
      <c r="D38" s="87" t="s">
        <v>138</v>
      </c>
      <c r="E38" s="88">
        <v>783197</v>
      </c>
      <c r="F38" s="88">
        <v>2357406.08</v>
      </c>
      <c r="G38" s="89" t="s">
        <v>138</v>
      </c>
      <c r="H38" s="90">
        <v>1</v>
      </c>
    </row>
    <row r="40" spans="1:8" x14ac:dyDescent="0.25">
      <c r="A40" s="74" t="s">
        <v>33</v>
      </c>
    </row>
  </sheetData>
  <mergeCells count="3">
    <mergeCell ref="A1:H1"/>
    <mergeCell ref="A2:H2"/>
    <mergeCell ref="A3:H3"/>
  </mergeCells>
  <hyperlinks>
    <hyperlink ref="J1" location="'Table of Contents'!A1" display="Return to Table of Contents" xr:uid="{1B555FD8-4A7B-4D0D-A321-2B907CEFCBE4}"/>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50F12-397A-4CED-94B8-731C2DE6DBCA}">
  <dimension ref="A1:J43"/>
  <sheetViews>
    <sheetView workbookViewId="0">
      <selection sqref="A1:H1"/>
    </sheetView>
  </sheetViews>
  <sheetFormatPr defaultColWidth="9.109375" defaultRowHeight="13.2" x14ac:dyDescent="0.25"/>
  <cols>
    <col min="1" max="1" width="34.5546875" style="74" bestFit="1" customWidth="1"/>
    <col min="2" max="2" width="14" style="74" bestFit="1" customWidth="1"/>
    <col min="3" max="3" width="22.21875" style="74" bestFit="1" customWidth="1"/>
    <col min="4" max="4" width="21.88671875" style="74" bestFit="1" customWidth="1"/>
    <col min="5" max="5" width="10.6640625" style="74" bestFit="1" customWidth="1"/>
    <col min="6" max="6" width="11.109375" style="74" customWidth="1"/>
    <col min="7" max="8" width="8.21875" style="74" bestFit="1" customWidth="1"/>
    <col min="9" max="16384" width="9.109375" style="74"/>
  </cols>
  <sheetData>
    <row r="1" spans="1:10" x14ac:dyDescent="0.25">
      <c r="A1" s="133" t="s">
        <v>0</v>
      </c>
      <c r="B1" s="134"/>
      <c r="C1" s="134"/>
      <c r="D1" s="134"/>
      <c r="E1" s="134"/>
      <c r="F1" s="134"/>
      <c r="G1" s="134"/>
      <c r="H1" s="134"/>
      <c r="J1" s="68" t="s">
        <v>194</v>
      </c>
    </row>
    <row r="2" spans="1:10" x14ac:dyDescent="0.25">
      <c r="A2" s="133" t="s">
        <v>1</v>
      </c>
      <c r="B2" s="134"/>
      <c r="C2" s="134"/>
      <c r="D2" s="134"/>
      <c r="E2" s="134"/>
      <c r="F2" s="134"/>
      <c r="G2" s="134"/>
      <c r="H2" s="134"/>
    </row>
    <row r="3" spans="1:10" x14ac:dyDescent="0.25">
      <c r="A3" s="133" t="s">
        <v>173</v>
      </c>
      <c r="B3" s="134"/>
      <c r="C3" s="134"/>
      <c r="D3" s="134"/>
      <c r="E3" s="134"/>
      <c r="F3" s="134"/>
      <c r="G3" s="134"/>
      <c r="H3" s="134"/>
    </row>
    <row r="4" spans="1:10" ht="13.8" thickBot="1" x14ac:dyDescent="0.3">
      <c r="A4" s="27"/>
      <c r="B4" s="27"/>
      <c r="C4" s="27"/>
      <c r="D4" s="27"/>
      <c r="E4" s="27"/>
      <c r="F4" s="27"/>
      <c r="G4" s="27"/>
      <c r="H4" s="27"/>
    </row>
    <row r="5" spans="1:10" ht="52.8" x14ac:dyDescent="0.25">
      <c r="A5" s="69" t="s">
        <v>154</v>
      </c>
      <c r="B5" s="70" t="s">
        <v>155</v>
      </c>
      <c r="C5" s="70" t="s">
        <v>156</v>
      </c>
      <c r="D5" s="70" t="s">
        <v>157</v>
      </c>
      <c r="E5" s="71" t="s">
        <v>6</v>
      </c>
      <c r="F5" s="72" t="s">
        <v>158</v>
      </c>
      <c r="G5" s="70" t="s">
        <v>159</v>
      </c>
      <c r="H5" s="73" t="s">
        <v>160</v>
      </c>
    </row>
    <row r="6" spans="1:10" x14ac:dyDescent="0.25">
      <c r="A6" s="86" t="s">
        <v>32</v>
      </c>
      <c r="B6" s="87" t="s">
        <v>15</v>
      </c>
      <c r="C6" s="87" t="s">
        <v>21</v>
      </c>
      <c r="D6" s="87" t="s">
        <v>27</v>
      </c>
      <c r="E6" s="88">
        <v>128402</v>
      </c>
      <c r="F6" s="88">
        <v>387278</v>
      </c>
      <c r="G6" s="89">
        <v>0.16028165750000001</v>
      </c>
      <c r="H6" s="90">
        <v>6.6655232600000003E-2</v>
      </c>
    </row>
    <row r="7" spans="1:10" x14ac:dyDescent="0.25">
      <c r="A7" s="86" t="s">
        <v>138</v>
      </c>
      <c r="B7" s="87" t="s">
        <v>138</v>
      </c>
      <c r="C7" s="87" t="s">
        <v>138</v>
      </c>
      <c r="D7" s="87" t="s">
        <v>23</v>
      </c>
      <c r="E7" s="88">
        <v>6273</v>
      </c>
      <c r="F7" s="88">
        <v>18973</v>
      </c>
      <c r="G7" s="89">
        <v>7.8523021999999994E-3</v>
      </c>
      <c r="H7" s="90">
        <v>3.265483E-3</v>
      </c>
    </row>
    <row r="8" spans="1:10" x14ac:dyDescent="0.25">
      <c r="A8" s="86" t="s">
        <v>138</v>
      </c>
      <c r="B8" s="87" t="s">
        <v>138</v>
      </c>
      <c r="C8" s="87" t="s">
        <v>138</v>
      </c>
      <c r="D8" s="87" t="s">
        <v>24</v>
      </c>
      <c r="E8" s="88">
        <v>624</v>
      </c>
      <c r="F8" s="88">
        <v>2033</v>
      </c>
      <c r="G8" s="89">
        <v>8.4139200000000005E-4</v>
      </c>
      <c r="H8" s="90">
        <v>3.4990390000000002E-4</v>
      </c>
    </row>
    <row r="9" spans="1:10" x14ac:dyDescent="0.25">
      <c r="A9" s="86" t="s">
        <v>138</v>
      </c>
      <c r="B9" s="87" t="s">
        <v>138</v>
      </c>
      <c r="C9" s="87" t="s">
        <v>138</v>
      </c>
      <c r="D9" s="87" t="s">
        <v>28</v>
      </c>
      <c r="E9" s="88">
        <v>14725</v>
      </c>
      <c r="F9" s="88">
        <v>45518</v>
      </c>
      <c r="G9" s="89">
        <v>1.8838406700000001E-2</v>
      </c>
      <c r="H9" s="90">
        <v>7.8341989000000004E-3</v>
      </c>
    </row>
    <row r="10" spans="1:10" x14ac:dyDescent="0.25">
      <c r="A10" s="86" t="s">
        <v>138</v>
      </c>
      <c r="B10" s="87" t="s">
        <v>138</v>
      </c>
      <c r="C10" s="87" t="s">
        <v>138</v>
      </c>
      <c r="D10" s="87" t="s">
        <v>116</v>
      </c>
      <c r="E10" s="88">
        <v>1978</v>
      </c>
      <c r="F10" s="88">
        <v>6174</v>
      </c>
      <c r="G10" s="89">
        <v>2.5552159999999999E-3</v>
      </c>
      <c r="H10" s="90">
        <v>1.0626201E-3</v>
      </c>
    </row>
    <row r="11" spans="1:10" x14ac:dyDescent="0.25">
      <c r="A11" s="86" t="s">
        <v>138</v>
      </c>
      <c r="B11" s="87" t="s">
        <v>138</v>
      </c>
      <c r="C11" s="87" t="s">
        <v>138</v>
      </c>
      <c r="D11" s="87" t="s">
        <v>36</v>
      </c>
      <c r="E11" s="88">
        <v>1265</v>
      </c>
      <c r="F11" s="88">
        <v>3824</v>
      </c>
      <c r="G11" s="89">
        <v>1.5826281E-3</v>
      </c>
      <c r="H11" s="90">
        <v>6.5815670000000004E-4</v>
      </c>
    </row>
    <row r="12" spans="1:10" x14ac:dyDescent="0.25">
      <c r="A12" s="86" t="s">
        <v>138</v>
      </c>
      <c r="B12" s="87" t="s">
        <v>138</v>
      </c>
      <c r="C12" s="87" t="s">
        <v>138</v>
      </c>
      <c r="D12" s="87" t="s">
        <v>162</v>
      </c>
      <c r="E12" s="88">
        <v>157028</v>
      </c>
      <c r="F12" s="88">
        <v>477623</v>
      </c>
      <c r="G12" s="89">
        <v>0.19767248870000001</v>
      </c>
      <c r="H12" s="90">
        <v>8.2204700899999997E-2</v>
      </c>
    </row>
    <row r="13" spans="1:10" x14ac:dyDescent="0.25">
      <c r="A13" s="86" t="s">
        <v>138</v>
      </c>
      <c r="B13" s="87" t="s">
        <v>138</v>
      </c>
      <c r="C13" s="87" t="s">
        <v>161</v>
      </c>
      <c r="D13" s="87" t="s">
        <v>17</v>
      </c>
      <c r="E13" s="88">
        <v>169512</v>
      </c>
      <c r="F13" s="88">
        <v>509647.5</v>
      </c>
      <c r="G13" s="89">
        <v>0.21092637850000001</v>
      </c>
      <c r="H13" s="90">
        <v>8.7716505E-2</v>
      </c>
    </row>
    <row r="14" spans="1:10" x14ac:dyDescent="0.25">
      <c r="A14" s="86" t="s">
        <v>138</v>
      </c>
      <c r="B14" s="87" t="s">
        <v>138</v>
      </c>
      <c r="C14" s="87" t="s">
        <v>138</v>
      </c>
      <c r="D14" s="87" t="s">
        <v>27</v>
      </c>
      <c r="E14" s="88">
        <v>4154</v>
      </c>
      <c r="F14" s="88">
        <v>12077</v>
      </c>
      <c r="G14" s="89">
        <v>4.9982739999999996E-3</v>
      </c>
      <c r="H14" s="90">
        <v>2.0785979E-3</v>
      </c>
    </row>
    <row r="15" spans="1:10" x14ac:dyDescent="0.25">
      <c r="A15" s="86" t="s">
        <v>138</v>
      </c>
      <c r="B15" s="87" t="s">
        <v>138</v>
      </c>
      <c r="C15" s="87" t="s">
        <v>138</v>
      </c>
      <c r="D15" s="87" t="s">
        <v>23</v>
      </c>
      <c r="E15" s="88">
        <v>1</v>
      </c>
      <c r="F15" s="88">
        <v>3</v>
      </c>
      <c r="G15" s="89">
        <v>1.2416016E-6</v>
      </c>
      <c r="H15" s="90">
        <v>5.1633631999999997E-7</v>
      </c>
    </row>
    <row r="16" spans="1:10" x14ac:dyDescent="0.25">
      <c r="A16" s="86" t="s">
        <v>138</v>
      </c>
      <c r="B16" s="87" t="s">
        <v>138</v>
      </c>
      <c r="C16" s="87" t="s">
        <v>138</v>
      </c>
      <c r="D16" s="87" t="s">
        <v>29</v>
      </c>
      <c r="E16" s="88">
        <v>243</v>
      </c>
      <c r="F16" s="88">
        <v>775</v>
      </c>
      <c r="G16" s="89">
        <v>3.207471E-4</v>
      </c>
      <c r="H16" s="90">
        <v>1.333869E-4</v>
      </c>
    </row>
    <row r="17" spans="1:8" x14ac:dyDescent="0.25">
      <c r="A17" s="86" t="s">
        <v>138</v>
      </c>
      <c r="B17" s="87" t="s">
        <v>138</v>
      </c>
      <c r="C17" s="87" t="s">
        <v>138</v>
      </c>
      <c r="D17" s="87" t="s">
        <v>28</v>
      </c>
      <c r="E17" s="88">
        <v>1805</v>
      </c>
      <c r="F17" s="88">
        <v>5444</v>
      </c>
      <c r="G17" s="89">
        <v>2.2530929999999998E-3</v>
      </c>
      <c r="H17" s="90">
        <v>9.3697829999999998E-4</v>
      </c>
    </row>
    <row r="18" spans="1:8" x14ac:dyDescent="0.25">
      <c r="A18" s="86" t="s">
        <v>138</v>
      </c>
      <c r="B18" s="87" t="s">
        <v>138</v>
      </c>
      <c r="C18" s="87" t="s">
        <v>138</v>
      </c>
      <c r="D18" s="87" t="s">
        <v>18</v>
      </c>
      <c r="E18" s="88">
        <v>232723</v>
      </c>
      <c r="F18" s="88">
        <v>699486.56</v>
      </c>
      <c r="G18" s="89">
        <v>0.28949453679999998</v>
      </c>
      <c r="H18" s="90">
        <v>0.1203901057</v>
      </c>
    </row>
    <row r="19" spans="1:8" x14ac:dyDescent="0.25">
      <c r="A19" s="86" t="s">
        <v>138</v>
      </c>
      <c r="B19" s="87" t="s">
        <v>138</v>
      </c>
      <c r="C19" s="87" t="s">
        <v>138</v>
      </c>
      <c r="D19" s="87" t="s">
        <v>116</v>
      </c>
      <c r="E19" s="88">
        <v>155</v>
      </c>
      <c r="F19" s="88">
        <v>465</v>
      </c>
      <c r="G19" s="89">
        <v>1.924482E-4</v>
      </c>
      <c r="H19" s="90">
        <v>8.0032100000000002E-5</v>
      </c>
    </row>
    <row r="20" spans="1:8" x14ac:dyDescent="0.25">
      <c r="A20" s="86" t="s">
        <v>138</v>
      </c>
      <c r="B20" s="87" t="s">
        <v>138</v>
      </c>
      <c r="C20" s="87" t="s">
        <v>138</v>
      </c>
      <c r="D20" s="87" t="s">
        <v>162</v>
      </c>
      <c r="E20" s="88">
        <v>8192</v>
      </c>
      <c r="F20" s="88">
        <v>24972</v>
      </c>
      <c r="G20" s="89">
        <v>1.0335091500000001E-2</v>
      </c>
      <c r="H20" s="90">
        <v>4.2979834999999997E-3</v>
      </c>
    </row>
    <row r="21" spans="1:8" x14ac:dyDescent="0.25">
      <c r="A21" s="86" t="s">
        <v>138</v>
      </c>
      <c r="B21" s="87" t="s">
        <v>138</v>
      </c>
      <c r="C21" s="87" t="s">
        <v>48</v>
      </c>
      <c r="D21" s="87" t="s">
        <v>17</v>
      </c>
      <c r="E21" s="88">
        <v>41155</v>
      </c>
      <c r="F21" s="88">
        <v>123938</v>
      </c>
      <c r="G21" s="89">
        <v>5.1293871800000002E-2</v>
      </c>
      <c r="H21" s="90">
        <v>2.13312303E-2</v>
      </c>
    </row>
    <row r="22" spans="1:8" x14ac:dyDescent="0.25">
      <c r="A22" s="86" t="s">
        <v>138</v>
      </c>
      <c r="B22" s="87" t="s">
        <v>138</v>
      </c>
      <c r="C22" s="87" t="s">
        <v>138</v>
      </c>
      <c r="D22" s="87" t="s">
        <v>27</v>
      </c>
      <c r="E22" s="88">
        <v>8766</v>
      </c>
      <c r="F22" s="88">
        <v>26612</v>
      </c>
      <c r="G22" s="89">
        <v>1.10138337E-2</v>
      </c>
      <c r="H22" s="90">
        <v>4.5802474000000001E-3</v>
      </c>
    </row>
    <row r="23" spans="1:8" x14ac:dyDescent="0.25">
      <c r="A23" s="86" t="s">
        <v>138</v>
      </c>
      <c r="B23" s="87" t="s">
        <v>138</v>
      </c>
      <c r="C23" s="87" t="s">
        <v>138</v>
      </c>
      <c r="D23" s="87" t="s">
        <v>24</v>
      </c>
      <c r="E23" s="88">
        <v>276</v>
      </c>
      <c r="F23" s="88">
        <v>887</v>
      </c>
      <c r="G23" s="89">
        <v>3.6710019999999999E-4</v>
      </c>
      <c r="H23" s="90">
        <v>1.5266340000000001E-4</v>
      </c>
    </row>
    <row r="24" spans="1:8" x14ac:dyDescent="0.25">
      <c r="A24" s="86" t="s">
        <v>138</v>
      </c>
      <c r="B24" s="87" t="s">
        <v>138</v>
      </c>
      <c r="C24" s="87" t="s">
        <v>138</v>
      </c>
      <c r="D24" s="87" t="s">
        <v>28</v>
      </c>
      <c r="E24" s="88">
        <v>418</v>
      </c>
      <c r="F24" s="88">
        <v>1254</v>
      </c>
      <c r="G24" s="89">
        <v>5.1898950000000004E-4</v>
      </c>
      <c r="H24" s="90">
        <v>2.1582860000000001E-4</v>
      </c>
    </row>
    <row r="25" spans="1:8" x14ac:dyDescent="0.25">
      <c r="A25" s="86" t="s">
        <v>138</v>
      </c>
      <c r="B25" s="87" t="s">
        <v>138</v>
      </c>
      <c r="C25" s="87" t="s">
        <v>138</v>
      </c>
      <c r="D25" s="87" t="s">
        <v>18</v>
      </c>
      <c r="E25" s="88">
        <v>10443</v>
      </c>
      <c r="F25" s="88">
        <v>32386</v>
      </c>
      <c r="G25" s="89">
        <v>1.34035028E-2</v>
      </c>
      <c r="H25" s="90">
        <v>5.5740227000000003E-3</v>
      </c>
    </row>
    <row r="26" spans="1:8" x14ac:dyDescent="0.25">
      <c r="A26" s="86" t="s">
        <v>138</v>
      </c>
      <c r="B26" s="87" t="s">
        <v>138</v>
      </c>
      <c r="C26" s="87" t="s">
        <v>138</v>
      </c>
      <c r="D26" s="87" t="s">
        <v>36</v>
      </c>
      <c r="E26" s="88">
        <v>147</v>
      </c>
      <c r="F26" s="88">
        <v>471</v>
      </c>
      <c r="G26" s="89">
        <v>1.949314E-4</v>
      </c>
      <c r="H26" s="90">
        <v>8.1064799999999997E-5</v>
      </c>
    </row>
    <row r="27" spans="1:8" x14ac:dyDescent="0.25">
      <c r="A27" s="86" t="s">
        <v>138</v>
      </c>
      <c r="B27" s="87" t="s">
        <v>138</v>
      </c>
      <c r="C27" s="87" t="s">
        <v>138</v>
      </c>
      <c r="D27" s="87" t="s">
        <v>162</v>
      </c>
      <c r="E27" s="88">
        <v>2566</v>
      </c>
      <c r="F27" s="88">
        <v>8044</v>
      </c>
      <c r="G27" s="89">
        <v>3.3291477E-3</v>
      </c>
      <c r="H27" s="90">
        <v>1.3844698E-3</v>
      </c>
    </row>
    <row r="28" spans="1:8" x14ac:dyDescent="0.25">
      <c r="A28" s="86" t="s">
        <v>138</v>
      </c>
      <c r="B28" s="87" t="s">
        <v>138</v>
      </c>
      <c r="C28" s="87" t="s">
        <v>31</v>
      </c>
      <c r="D28" s="87" t="s">
        <v>17</v>
      </c>
      <c r="E28" s="88">
        <v>277</v>
      </c>
      <c r="F28" s="88">
        <v>840</v>
      </c>
      <c r="G28" s="89">
        <v>3.4764840000000002E-4</v>
      </c>
      <c r="H28" s="90">
        <v>1.445742E-4</v>
      </c>
    </row>
    <row r="29" spans="1:8" x14ac:dyDescent="0.25">
      <c r="A29" s="86" t="s">
        <v>138</v>
      </c>
      <c r="B29" s="87" t="s">
        <v>138</v>
      </c>
      <c r="C29" s="87" t="s">
        <v>138</v>
      </c>
      <c r="D29" s="87" t="s">
        <v>27</v>
      </c>
      <c r="E29" s="88">
        <v>4</v>
      </c>
      <c r="F29" s="88">
        <v>12</v>
      </c>
      <c r="G29" s="89">
        <v>4.9664063E-6</v>
      </c>
      <c r="H29" s="90">
        <v>2.0653452999999999E-6</v>
      </c>
    </row>
    <row r="30" spans="1:8" x14ac:dyDescent="0.25">
      <c r="A30" s="86" t="s">
        <v>138</v>
      </c>
      <c r="B30" s="87" t="s">
        <v>138</v>
      </c>
      <c r="C30" s="87" t="s">
        <v>138</v>
      </c>
      <c r="D30" s="87" t="s">
        <v>28</v>
      </c>
      <c r="E30" s="88">
        <v>54</v>
      </c>
      <c r="F30" s="88">
        <v>162</v>
      </c>
      <c r="G30" s="89">
        <v>6.7046500000000003E-5</v>
      </c>
      <c r="H30" s="90">
        <v>2.7882199999999999E-5</v>
      </c>
    </row>
    <row r="31" spans="1:8" x14ac:dyDescent="0.25">
      <c r="A31" s="86" t="s">
        <v>138</v>
      </c>
      <c r="B31" s="87" t="s">
        <v>138</v>
      </c>
      <c r="C31" s="87" t="s">
        <v>25</v>
      </c>
      <c r="D31" s="87" t="s">
        <v>17</v>
      </c>
      <c r="E31" s="88">
        <v>3795</v>
      </c>
      <c r="F31" s="88">
        <v>11734</v>
      </c>
      <c r="G31" s="89">
        <v>4.8563176E-3</v>
      </c>
      <c r="H31" s="90">
        <v>2.0195635E-3</v>
      </c>
    </row>
    <row r="32" spans="1:8" x14ac:dyDescent="0.25">
      <c r="A32" s="86" t="s">
        <v>138</v>
      </c>
      <c r="B32" s="87" t="s">
        <v>138</v>
      </c>
      <c r="C32" s="87" t="s">
        <v>138</v>
      </c>
      <c r="D32" s="87" t="s">
        <v>27</v>
      </c>
      <c r="E32" s="88">
        <v>3601</v>
      </c>
      <c r="F32" s="88">
        <v>10643</v>
      </c>
      <c r="G32" s="89">
        <v>4.4047885000000004E-3</v>
      </c>
      <c r="H32" s="90">
        <v>1.8317892E-3</v>
      </c>
    </row>
    <row r="33" spans="1:8" x14ac:dyDescent="0.25">
      <c r="A33" s="86" t="s">
        <v>138</v>
      </c>
      <c r="B33" s="87" t="s">
        <v>138</v>
      </c>
      <c r="C33" s="87" t="s">
        <v>138</v>
      </c>
      <c r="D33" s="87" t="s">
        <v>23</v>
      </c>
      <c r="E33" s="88">
        <v>300</v>
      </c>
      <c r="F33" s="88">
        <v>900</v>
      </c>
      <c r="G33" s="89">
        <v>3.7248050000000002E-4</v>
      </c>
      <c r="H33" s="90">
        <v>1.5490090000000001E-4</v>
      </c>
    </row>
    <row r="34" spans="1:8" x14ac:dyDescent="0.25">
      <c r="A34" s="86" t="s">
        <v>138</v>
      </c>
      <c r="B34" s="87" t="s">
        <v>138</v>
      </c>
      <c r="C34" s="87" t="s">
        <v>138</v>
      </c>
      <c r="D34" s="87" t="s">
        <v>28</v>
      </c>
      <c r="E34" s="88">
        <v>228</v>
      </c>
      <c r="F34" s="88">
        <v>717</v>
      </c>
      <c r="G34" s="89">
        <v>2.9674280000000001E-4</v>
      </c>
      <c r="H34" s="90">
        <v>1.234044E-4</v>
      </c>
    </row>
    <row r="35" spans="1:8" x14ac:dyDescent="0.25">
      <c r="A35" s="86" t="s">
        <v>138</v>
      </c>
      <c r="B35" s="87" t="s">
        <v>138</v>
      </c>
      <c r="C35" s="87" t="s">
        <v>138</v>
      </c>
      <c r="D35" s="87" t="s">
        <v>36</v>
      </c>
      <c r="E35" s="88">
        <v>9</v>
      </c>
      <c r="F35" s="88">
        <v>23</v>
      </c>
      <c r="G35" s="89">
        <v>9.5189454000000008E-6</v>
      </c>
      <c r="H35" s="90">
        <v>3.9585785E-6</v>
      </c>
    </row>
    <row r="36" spans="1:8" x14ac:dyDescent="0.25">
      <c r="A36" s="86" t="s">
        <v>138</v>
      </c>
      <c r="B36" s="87" t="s">
        <v>138</v>
      </c>
      <c r="C36" s="87" t="s">
        <v>138</v>
      </c>
      <c r="D36" s="87" t="s">
        <v>162</v>
      </c>
      <c r="E36" s="88">
        <v>1089</v>
      </c>
      <c r="F36" s="88">
        <v>3273</v>
      </c>
      <c r="G36" s="89">
        <v>1.3545873000000001E-3</v>
      </c>
      <c r="H36" s="90">
        <v>5.6332289999999998E-4</v>
      </c>
    </row>
    <row r="37" spans="1:8" x14ac:dyDescent="0.25">
      <c r="A37" s="86" t="s">
        <v>138</v>
      </c>
      <c r="B37" s="87" t="s">
        <v>138</v>
      </c>
      <c r="C37" s="87" t="s">
        <v>26</v>
      </c>
      <c r="D37" s="87" t="s">
        <v>17</v>
      </c>
      <c r="E37" s="88">
        <v>1</v>
      </c>
      <c r="F37" s="88">
        <v>3</v>
      </c>
      <c r="G37" s="89">
        <v>1.2416016E-6</v>
      </c>
      <c r="H37" s="90">
        <v>5.1633631999999997E-7</v>
      </c>
    </row>
    <row r="38" spans="1:8" x14ac:dyDescent="0.25">
      <c r="A38" s="86" t="s">
        <v>138</v>
      </c>
      <c r="B38" s="87" t="s">
        <v>138</v>
      </c>
      <c r="C38" s="87" t="s">
        <v>138</v>
      </c>
      <c r="D38" s="87" t="s">
        <v>162</v>
      </c>
      <c r="E38" s="88">
        <v>14</v>
      </c>
      <c r="F38" s="88">
        <v>42</v>
      </c>
      <c r="G38" s="89">
        <v>1.7382400000000001E-5</v>
      </c>
      <c r="H38" s="90">
        <v>7.2287084999999998E-6</v>
      </c>
    </row>
    <row r="39" spans="1:8" x14ac:dyDescent="0.25">
      <c r="A39" s="86" t="s">
        <v>138</v>
      </c>
      <c r="B39" s="87" t="s">
        <v>139</v>
      </c>
      <c r="C39" s="87" t="s">
        <v>138</v>
      </c>
      <c r="D39" s="87" t="s">
        <v>138</v>
      </c>
      <c r="E39" s="88">
        <v>800223</v>
      </c>
      <c r="F39" s="88">
        <v>2416234.06</v>
      </c>
      <c r="G39" s="89">
        <v>1</v>
      </c>
      <c r="H39" s="90">
        <v>0.41586313499999999</v>
      </c>
    </row>
    <row r="40" spans="1:8" x14ac:dyDescent="0.25">
      <c r="A40" s="86" t="s">
        <v>138</v>
      </c>
      <c r="B40" s="87" t="s">
        <v>20</v>
      </c>
      <c r="C40" s="87" t="s">
        <v>21</v>
      </c>
      <c r="D40" s="87" t="s">
        <v>17</v>
      </c>
      <c r="E40" s="88">
        <v>1138105</v>
      </c>
      <c r="F40" s="88">
        <v>3393932.45</v>
      </c>
      <c r="G40" s="89" t="s">
        <v>138</v>
      </c>
      <c r="H40" s="90">
        <v>0.58413686499999995</v>
      </c>
    </row>
    <row r="41" spans="1:8" ht="13.8" thickBot="1" x14ac:dyDescent="0.3">
      <c r="A41" s="91" t="s">
        <v>138</v>
      </c>
      <c r="B41" s="92" t="s">
        <v>22</v>
      </c>
      <c r="C41" s="92" t="s">
        <v>138</v>
      </c>
      <c r="D41" s="92" t="s">
        <v>138</v>
      </c>
      <c r="E41" s="93">
        <v>1938328</v>
      </c>
      <c r="F41" s="93">
        <v>5810166.5099999998</v>
      </c>
      <c r="G41" s="94" t="s">
        <v>138</v>
      </c>
      <c r="H41" s="95">
        <v>1</v>
      </c>
    </row>
    <row r="42" spans="1:8" x14ac:dyDescent="0.25">
      <c r="A42" s="1"/>
      <c r="B42" s="1"/>
      <c r="C42" s="1"/>
      <c r="D42" s="1"/>
      <c r="E42" s="1"/>
      <c r="F42" s="1"/>
      <c r="G42" s="1"/>
      <c r="H42" s="1"/>
    </row>
    <row r="43" spans="1:8" x14ac:dyDescent="0.25">
      <c r="A43" s="1" t="s">
        <v>33</v>
      </c>
      <c r="B43" s="1"/>
      <c r="C43" s="1"/>
      <c r="D43" s="1"/>
      <c r="E43" s="1"/>
      <c r="F43" s="1"/>
      <c r="G43" s="1"/>
      <c r="H43" s="1"/>
    </row>
  </sheetData>
  <mergeCells count="3">
    <mergeCell ref="A1:H1"/>
    <mergeCell ref="A2:H2"/>
    <mergeCell ref="A3:H3"/>
  </mergeCells>
  <hyperlinks>
    <hyperlink ref="J1" location="'Table of Contents'!A1" display="Return to Table of Contents" xr:uid="{4B7AB35E-65A9-4E0D-AFCC-D922DCA53C8B}"/>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42"/>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53</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129877</v>
      </c>
      <c r="F8" s="49">
        <v>397193</v>
      </c>
      <c r="G8" s="50">
        <v>0.54400000000000004</v>
      </c>
      <c r="H8" s="51">
        <v>9.4899999999999998E-2</v>
      </c>
    </row>
    <row r="9" spans="1:10" x14ac:dyDescent="0.25">
      <c r="A9" s="47"/>
      <c r="B9" s="48"/>
      <c r="C9" s="48"/>
      <c r="D9" s="48" t="s">
        <v>30</v>
      </c>
      <c r="E9" s="48">
        <v>34</v>
      </c>
      <c r="F9" s="48">
        <v>102</v>
      </c>
      <c r="G9" s="50">
        <v>1E-4</v>
      </c>
      <c r="H9" s="51">
        <v>0</v>
      </c>
    </row>
    <row r="10" spans="1:10" x14ac:dyDescent="0.25">
      <c r="A10" s="47"/>
      <c r="B10" s="48"/>
      <c r="C10" s="48"/>
      <c r="D10" s="48" t="s">
        <v>23</v>
      </c>
      <c r="E10" s="49">
        <v>12193</v>
      </c>
      <c r="F10" s="49">
        <v>39577</v>
      </c>
      <c r="G10" s="50">
        <v>5.4199999999999998E-2</v>
      </c>
      <c r="H10" s="51">
        <v>9.4999999999999998E-3</v>
      </c>
    </row>
    <row r="11" spans="1:10" x14ac:dyDescent="0.25">
      <c r="A11" s="47"/>
      <c r="B11" s="48"/>
      <c r="C11" s="48"/>
      <c r="D11" s="48" t="s">
        <v>29</v>
      </c>
      <c r="E11" s="48">
        <v>75</v>
      </c>
      <c r="F11" s="48">
        <v>227</v>
      </c>
      <c r="G11" s="50">
        <v>2.9999999999999997E-4</v>
      </c>
      <c r="H11" s="51">
        <v>1E-4</v>
      </c>
    </row>
    <row r="12" spans="1:10" x14ac:dyDescent="0.25">
      <c r="A12" s="47"/>
      <c r="B12" s="48"/>
      <c r="C12" s="48"/>
      <c r="D12" s="48" t="s">
        <v>24</v>
      </c>
      <c r="E12" s="49">
        <v>6571</v>
      </c>
      <c r="F12" s="49">
        <v>15475</v>
      </c>
      <c r="G12" s="50">
        <v>2.12E-2</v>
      </c>
      <c r="H12" s="51">
        <v>3.7000000000000002E-3</v>
      </c>
    </row>
    <row r="13" spans="1:10" x14ac:dyDescent="0.25">
      <c r="A13" s="47"/>
      <c r="B13" s="48"/>
      <c r="C13" s="48"/>
      <c r="D13" s="48" t="s">
        <v>28</v>
      </c>
      <c r="E13" s="49">
        <v>6902</v>
      </c>
      <c r="F13" s="49">
        <v>21000</v>
      </c>
      <c r="G13" s="50">
        <v>2.8799999999999999E-2</v>
      </c>
      <c r="H13" s="51">
        <v>5.0000000000000001E-3</v>
      </c>
    </row>
    <row r="14" spans="1:10" x14ac:dyDescent="0.25">
      <c r="A14" s="47"/>
      <c r="B14" s="48"/>
      <c r="C14" s="48"/>
      <c r="D14" s="48" t="s">
        <v>18</v>
      </c>
      <c r="E14" s="49">
        <v>6651</v>
      </c>
      <c r="F14" s="49">
        <v>20199</v>
      </c>
      <c r="G14" s="50">
        <v>2.7699999999999999E-2</v>
      </c>
      <c r="H14" s="51">
        <v>4.7999999999999996E-3</v>
      </c>
    </row>
    <row r="15" spans="1:10" x14ac:dyDescent="0.25">
      <c r="A15" s="47"/>
      <c r="B15" s="48"/>
      <c r="C15" s="48"/>
      <c r="D15" s="48" t="s">
        <v>36</v>
      </c>
      <c r="E15" s="48">
        <v>210</v>
      </c>
      <c r="F15" s="48">
        <v>535</v>
      </c>
      <c r="G15" s="50">
        <v>6.9999999999999999E-4</v>
      </c>
      <c r="H15" s="51">
        <v>1E-4</v>
      </c>
    </row>
    <row r="16" spans="1:10" x14ac:dyDescent="0.25">
      <c r="A16" s="47"/>
      <c r="B16" s="48"/>
      <c r="C16" s="48" t="s">
        <v>16</v>
      </c>
      <c r="D16" s="48" t="s">
        <v>17</v>
      </c>
      <c r="E16" s="49">
        <v>16154</v>
      </c>
      <c r="F16" s="49">
        <v>48543</v>
      </c>
      <c r="G16" s="50">
        <v>6.6500000000000004E-2</v>
      </c>
      <c r="H16" s="51">
        <v>1.1599999999999999E-2</v>
      </c>
    </row>
    <row r="17" spans="1:8" x14ac:dyDescent="0.25">
      <c r="A17" s="47"/>
      <c r="B17" s="48"/>
      <c r="C17" s="48"/>
      <c r="D17" s="48" t="s">
        <v>27</v>
      </c>
      <c r="E17" s="48">
        <v>950</v>
      </c>
      <c r="F17" s="49">
        <v>2342</v>
      </c>
      <c r="G17" s="50">
        <v>3.2000000000000002E-3</v>
      </c>
      <c r="H17" s="51">
        <v>5.9999999999999995E-4</v>
      </c>
    </row>
    <row r="18" spans="1:8" x14ac:dyDescent="0.25">
      <c r="A18" s="47"/>
      <c r="B18" s="48"/>
      <c r="C18" s="48"/>
      <c r="D18" s="48" t="s">
        <v>23</v>
      </c>
      <c r="E18" s="48">
        <v>24</v>
      </c>
      <c r="F18" s="48">
        <v>24</v>
      </c>
      <c r="G18" s="50">
        <v>0</v>
      </c>
      <c r="H18" s="51">
        <v>0</v>
      </c>
    </row>
    <row r="19" spans="1:8" x14ac:dyDescent="0.25">
      <c r="A19" s="47"/>
      <c r="B19" s="48"/>
      <c r="C19" s="48"/>
      <c r="D19" s="48" t="s">
        <v>29</v>
      </c>
      <c r="E19" s="48">
        <v>789</v>
      </c>
      <c r="F19" s="49">
        <v>2426</v>
      </c>
      <c r="G19" s="50">
        <v>3.3E-3</v>
      </c>
      <c r="H19" s="51">
        <v>5.9999999999999995E-4</v>
      </c>
    </row>
    <row r="20" spans="1:8" x14ac:dyDescent="0.25">
      <c r="A20" s="47"/>
      <c r="B20" s="48"/>
      <c r="C20" s="48"/>
      <c r="D20" s="48" t="s">
        <v>24</v>
      </c>
      <c r="E20" s="48">
        <v>130</v>
      </c>
      <c r="F20" s="48">
        <v>390</v>
      </c>
      <c r="G20" s="50">
        <v>5.0000000000000001E-4</v>
      </c>
      <c r="H20" s="51">
        <v>1E-4</v>
      </c>
    </row>
    <row r="21" spans="1:8" x14ac:dyDescent="0.25">
      <c r="A21" s="47"/>
      <c r="B21" s="48"/>
      <c r="C21" s="48"/>
      <c r="D21" s="48" t="s">
        <v>28</v>
      </c>
      <c r="E21" s="48">
        <v>126</v>
      </c>
      <c r="F21" s="48">
        <v>281</v>
      </c>
      <c r="G21" s="50">
        <v>4.0000000000000002E-4</v>
      </c>
      <c r="H21" s="51">
        <v>1E-4</v>
      </c>
    </row>
    <row r="22" spans="1:8" x14ac:dyDescent="0.25">
      <c r="A22" s="47"/>
      <c r="B22" s="48"/>
      <c r="C22" s="48"/>
      <c r="D22" s="48" t="s">
        <v>18</v>
      </c>
      <c r="E22" s="49">
        <v>31438</v>
      </c>
      <c r="F22" s="49">
        <v>95684</v>
      </c>
      <c r="G22" s="50">
        <v>0.13100000000000001</v>
      </c>
      <c r="H22" s="51">
        <v>2.29E-2</v>
      </c>
    </row>
    <row r="23" spans="1:8" x14ac:dyDescent="0.25">
      <c r="A23" s="47"/>
      <c r="B23" s="48"/>
      <c r="C23" s="48" t="s">
        <v>31</v>
      </c>
      <c r="D23" s="48" t="s">
        <v>17</v>
      </c>
      <c r="E23" s="48">
        <v>497</v>
      </c>
      <c r="F23" s="49">
        <v>1491</v>
      </c>
      <c r="G23" s="50">
        <v>2E-3</v>
      </c>
      <c r="H23" s="51">
        <v>4.0000000000000002E-4</v>
      </c>
    </row>
    <row r="24" spans="1:8" x14ac:dyDescent="0.25">
      <c r="A24" s="47"/>
      <c r="B24" s="48"/>
      <c r="C24" s="48"/>
      <c r="D24" s="48" t="s">
        <v>27</v>
      </c>
      <c r="E24" s="48">
        <v>211</v>
      </c>
      <c r="F24" s="48">
        <v>612</v>
      </c>
      <c r="G24" s="50">
        <v>8.0000000000000004E-4</v>
      </c>
      <c r="H24" s="51">
        <v>1E-4</v>
      </c>
    </row>
    <row r="25" spans="1:8" x14ac:dyDescent="0.25">
      <c r="A25" s="47"/>
      <c r="B25" s="48"/>
      <c r="C25" s="48"/>
      <c r="D25" s="48" t="s">
        <v>18</v>
      </c>
      <c r="E25" s="48">
        <v>866</v>
      </c>
      <c r="F25" s="49">
        <v>2494</v>
      </c>
      <c r="G25" s="50">
        <v>3.3999999999999998E-3</v>
      </c>
      <c r="H25" s="51">
        <v>5.9999999999999995E-4</v>
      </c>
    </row>
    <row r="26" spans="1:8" x14ac:dyDescent="0.25">
      <c r="A26" s="47"/>
      <c r="B26" s="48"/>
      <c r="C26" s="48" t="s">
        <v>25</v>
      </c>
      <c r="D26" s="48" t="s">
        <v>17</v>
      </c>
      <c r="E26" s="49">
        <v>1948</v>
      </c>
      <c r="F26" s="49">
        <v>5812</v>
      </c>
      <c r="G26" s="50">
        <v>8.0000000000000002E-3</v>
      </c>
      <c r="H26" s="51">
        <v>1.4E-3</v>
      </c>
    </row>
    <row r="27" spans="1:8" x14ac:dyDescent="0.25">
      <c r="A27" s="47"/>
      <c r="B27" s="48"/>
      <c r="C27" s="48"/>
      <c r="D27" s="48" t="s">
        <v>27</v>
      </c>
      <c r="E27" s="48">
        <v>957</v>
      </c>
      <c r="F27" s="49">
        <v>2717</v>
      </c>
      <c r="G27" s="50">
        <v>3.7000000000000002E-3</v>
      </c>
      <c r="H27" s="51">
        <v>5.9999999999999995E-4</v>
      </c>
    </row>
    <row r="28" spans="1:8" x14ac:dyDescent="0.25">
      <c r="A28" s="47"/>
      <c r="B28" s="48"/>
      <c r="C28" s="48"/>
      <c r="D28" s="48" t="s">
        <v>23</v>
      </c>
      <c r="E28" s="48">
        <v>16</v>
      </c>
      <c r="F28" s="48">
        <v>48</v>
      </c>
      <c r="G28" s="50">
        <v>1E-4</v>
      </c>
      <c r="H28" s="51">
        <v>0</v>
      </c>
    </row>
    <row r="29" spans="1:8" x14ac:dyDescent="0.25">
      <c r="A29" s="47"/>
      <c r="B29" s="48"/>
      <c r="C29" s="48"/>
      <c r="D29" s="48" t="s">
        <v>29</v>
      </c>
      <c r="E29" s="48">
        <v>376</v>
      </c>
      <c r="F29" s="49">
        <v>1130</v>
      </c>
      <c r="G29" s="50">
        <v>1.5E-3</v>
      </c>
      <c r="H29" s="51">
        <v>2.9999999999999997E-4</v>
      </c>
    </row>
    <row r="30" spans="1:8" x14ac:dyDescent="0.25">
      <c r="A30" s="47"/>
      <c r="B30" s="48"/>
      <c r="C30" s="48"/>
      <c r="D30" s="48" t="s">
        <v>28</v>
      </c>
      <c r="E30" s="48">
        <v>599</v>
      </c>
      <c r="F30" s="49">
        <v>1798</v>
      </c>
      <c r="G30" s="50">
        <v>2.5000000000000001E-3</v>
      </c>
      <c r="H30" s="51">
        <v>4.0000000000000002E-4</v>
      </c>
    </row>
    <row r="31" spans="1:8" x14ac:dyDescent="0.25">
      <c r="A31" s="47"/>
      <c r="B31" s="48"/>
      <c r="C31" s="48"/>
      <c r="D31" s="48" t="s">
        <v>18</v>
      </c>
      <c r="E31" s="49">
        <v>1279</v>
      </c>
      <c r="F31" s="49">
        <v>3842</v>
      </c>
      <c r="G31" s="50">
        <v>5.3E-3</v>
      </c>
      <c r="H31" s="51">
        <v>8.9999999999999998E-4</v>
      </c>
    </row>
    <row r="32" spans="1:8" x14ac:dyDescent="0.25">
      <c r="A32" s="47"/>
      <c r="B32" s="48"/>
      <c r="C32" s="48"/>
      <c r="D32" s="48" t="s">
        <v>36</v>
      </c>
      <c r="E32" s="48">
        <v>330</v>
      </c>
      <c r="F32" s="48">
        <v>805</v>
      </c>
      <c r="G32" s="50">
        <v>1.1000000000000001E-3</v>
      </c>
      <c r="H32" s="51">
        <v>2.0000000000000001E-4</v>
      </c>
    </row>
    <row r="33" spans="1:8" x14ac:dyDescent="0.25">
      <c r="A33" s="47"/>
      <c r="B33" s="48"/>
      <c r="C33" s="48" t="s">
        <v>26</v>
      </c>
      <c r="D33" s="48" t="s">
        <v>17</v>
      </c>
      <c r="E33" s="49">
        <v>6686</v>
      </c>
      <c r="F33" s="49">
        <v>20206</v>
      </c>
      <c r="G33" s="50">
        <v>2.7699999999999999E-2</v>
      </c>
      <c r="H33" s="51">
        <v>4.7999999999999996E-3</v>
      </c>
    </row>
    <row r="34" spans="1:8" x14ac:dyDescent="0.25">
      <c r="A34" s="47"/>
      <c r="B34" s="48"/>
      <c r="C34" s="48"/>
      <c r="D34" s="48" t="s">
        <v>27</v>
      </c>
      <c r="E34" s="48">
        <v>106</v>
      </c>
      <c r="F34" s="48">
        <v>387</v>
      </c>
      <c r="G34" s="50">
        <v>5.0000000000000001E-4</v>
      </c>
      <c r="H34" s="51">
        <v>1E-4</v>
      </c>
    </row>
    <row r="35" spans="1:8" x14ac:dyDescent="0.25">
      <c r="A35" s="47"/>
      <c r="B35" s="48"/>
      <c r="C35" s="48"/>
      <c r="D35" s="48" t="s">
        <v>29</v>
      </c>
      <c r="E35" s="48">
        <v>6</v>
      </c>
      <c r="F35" s="48">
        <v>20</v>
      </c>
      <c r="G35" s="50">
        <v>0</v>
      </c>
      <c r="H35" s="51">
        <v>0</v>
      </c>
    </row>
    <row r="36" spans="1:8" x14ac:dyDescent="0.25">
      <c r="A36" s="47"/>
      <c r="B36" s="48"/>
      <c r="C36" s="48"/>
      <c r="D36" s="48" t="s">
        <v>28</v>
      </c>
      <c r="E36" s="48">
        <v>101</v>
      </c>
      <c r="F36" s="48">
        <v>303</v>
      </c>
      <c r="G36" s="50">
        <v>4.0000000000000002E-4</v>
      </c>
      <c r="H36" s="51">
        <v>1E-4</v>
      </c>
    </row>
    <row r="37" spans="1:8" x14ac:dyDescent="0.25">
      <c r="A37" s="47"/>
      <c r="B37" s="48"/>
      <c r="C37" s="48"/>
      <c r="D37" s="48" t="s">
        <v>18</v>
      </c>
      <c r="E37" s="49">
        <v>14617</v>
      </c>
      <c r="F37" s="49">
        <v>44189</v>
      </c>
      <c r="G37" s="50">
        <v>6.0499999999999998E-2</v>
      </c>
      <c r="H37" s="51">
        <v>1.06E-2</v>
      </c>
    </row>
    <row r="38" spans="1:8" x14ac:dyDescent="0.25">
      <c r="A38" s="47"/>
      <c r="B38" s="48" t="s">
        <v>19</v>
      </c>
      <c r="C38" s="48"/>
      <c r="D38" s="48"/>
      <c r="E38" s="49">
        <v>240719</v>
      </c>
      <c r="F38" s="49">
        <v>729852</v>
      </c>
      <c r="G38" s="52">
        <v>1</v>
      </c>
      <c r="H38" s="51">
        <v>0.17399999999999999</v>
      </c>
    </row>
    <row r="39" spans="1:8" x14ac:dyDescent="0.25">
      <c r="A39" s="47"/>
      <c r="B39" s="48" t="s">
        <v>20</v>
      </c>
      <c r="C39" s="48" t="s">
        <v>21</v>
      </c>
      <c r="D39" s="48" t="s">
        <v>17</v>
      </c>
      <c r="E39" s="49">
        <v>1166458</v>
      </c>
      <c r="F39" s="49">
        <v>3455062</v>
      </c>
      <c r="G39" s="48"/>
      <c r="H39" s="51">
        <v>0.82599999999999996</v>
      </c>
    </row>
    <row r="40" spans="1:8" ht="13.8" thickBot="1" x14ac:dyDescent="0.3">
      <c r="A40" s="53"/>
      <c r="B40" s="54" t="s">
        <v>22</v>
      </c>
      <c r="C40" s="54"/>
      <c r="D40" s="54"/>
      <c r="E40" s="55">
        <v>1407177</v>
      </c>
      <c r="F40" s="55">
        <v>4184914</v>
      </c>
      <c r="G40" s="54"/>
      <c r="H40" s="56">
        <v>1</v>
      </c>
    </row>
    <row r="42" spans="1:8" x14ac:dyDescent="0.25">
      <c r="A42" s="57" t="s">
        <v>33</v>
      </c>
    </row>
  </sheetData>
  <mergeCells count="1">
    <mergeCell ref="E5:E7"/>
  </mergeCells>
  <hyperlinks>
    <hyperlink ref="J1" location="'Table of Contents'!A1" display="Return to Table of Contents" xr:uid="{EB8D5796-3BF0-4F3C-8D4B-09ADAC75D6F8}"/>
  </hyperlinks>
  <pageMargins left="0.75" right="0.75" top="1" bottom="1" header="0.5" footer="0.5"/>
  <pageSetup orientation="portrait" r:id="rId1"/>
  <legacy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24DC9-46D2-482A-910C-0816D9BAFC39}">
  <sheetPr>
    <pageSetUpPr fitToPage="1"/>
  </sheetPr>
  <dimension ref="A1:J45"/>
  <sheetViews>
    <sheetView zoomScaleNormal="100" workbookViewId="0">
      <pane ySplit="5" topLeftCell="A6" activePane="bottomLeft" state="frozen"/>
      <selection sqref="A1:H1"/>
      <selection pane="bottomLeft" sqref="A1:H1"/>
    </sheetView>
  </sheetViews>
  <sheetFormatPr defaultColWidth="10.109375" defaultRowHeight="12" customHeight="1" x14ac:dyDescent="0.3"/>
  <cols>
    <col min="1" max="1" width="32.21875" bestFit="1" customWidth="1"/>
    <col min="2" max="2" width="14.88671875" bestFit="1" customWidth="1"/>
    <col min="3" max="3" width="23.44140625" bestFit="1" customWidth="1"/>
    <col min="4" max="4" width="22.44140625" bestFit="1" customWidth="1"/>
    <col min="5" max="6" width="12" bestFit="1" customWidth="1"/>
    <col min="7" max="7" width="8.21875" bestFit="1" customWidth="1"/>
    <col min="8" max="8" width="7.6640625" bestFit="1" customWidth="1"/>
  </cols>
  <sheetData>
    <row r="1" spans="1:10" s="14" customFormat="1" ht="12.75" customHeight="1" x14ac:dyDescent="0.25">
      <c r="A1" s="135" t="s">
        <v>0</v>
      </c>
      <c r="B1" s="135"/>
      <c r="C1" s="135"/>
      <c r="D1" s="135"/>
      <c r="E1" s="135"/>
      <c r="F1" s="135"/>
      <c r="G1" s="135"/>
      <c r="H1" s="135"/>
      <c r="J1" s="68" t="s">
        <v>194</v>
      </c>
    </row>
    <row r="2" spans="1:10" s="14" customFormat="1" ht="13.2" x14ac:dyDescent="0.25">
      <c r="A2" s="135" t="s">
        <v>1</v>
      </c>
      <c r="B2" s="135"/>
      <c r="C2" s="135"/>
      <c r="D2" s="135"/>
      <c r="E2" s="135"/>
      <c r="F2" s="135"/>
      <c r="G2" s="135"/>
      <c r="H2" s="135"/>
    </row>
    <row r="3" spans="1:10" s="14" customFormat="1" ht="13.2" x14ac:dyDescent="0.25">
      <c r="A3" s="135" t="s">
        <v>175</v>
      </c>
      <c r="B3" s="135"/>
      <c r="C3" s="135"/>
      <c r="D3" s="135"/>
      <c r="E3" s="135"/>
      <c r="F3" s="135"/>
      <c r="G3" s="135"/>
      <c r="H3" s="135"/>
    </row>
    <row r="4" spans="1:10" ht="12" customHeight="1" thickBot="1" x14ac:dyDescent="0.35"/>
    <row r="5" spans="1:10" s="1" customFormat="1" ht="52.8" x14ac:dyDescent="0.25">
      <c r="A5" s="69" t="s">
        <v>154</v>
      </c>
      <c r="B5" s="70" t="s">
        <v>155</v>
      </c>
      <c r="C5" s="70" t="s">
        <v>156</v>
      </c>
      <c r="D5" s="70" t="s">
        <v>157</v>
      </c>
      <c r="E5" s="71" t="s">
        <v>6</v>
      </c>
      <c r="F5" s="72" t="s">
        <v>158</v>
      </c>
      <c r="G5" s="70" t="s">
        <v>159</v>
      </c>
      <c r="H5" s="73" t="s">
        <v>160</v>
      </c>
    </row>
    <row r="6" spans="1:10" s="1" customFormat="1" ht="13.2" x14ac:dyDescent="0.25">
      <c r="A6" s="86" t="s">
        <v>32</v>
      </c>
      <c r="B6" s="87" t="s">
        <v>15</v>
      </c>
      <c r="C6" s="87" t="s">
        <v>21</v>
      </c>
      <c r="D6" s="87" t="s">
        <v>27</v>
      </c>
      <c r="E6" s="88">
        <v>108222</v>
      </c>
      <c r="F6" s="88">
        <v>330479</v>
      </c>
      <c r="G6" s="89">
        <v>0.11893440180000001</v>
      </c>
      <c r="H6" s="90">
        <v>5.6746661499999997E-2</v>
      </c>
    </row>
    <row r="7" spans="1:10" s="1" customFormat="1" ht="13.2" x14ac:dyDescent="0.25">
      <c r="A7" s="86" t="s">
        <v>138</v>
      </c>
      <c r="B7" s="87" t="s">
        <v>138</v>
      </c>
      <c r="C7" s="87" t="s">
        <v>138</v>
      </c>
      <c r="D7" s="87" t="s">
        <v>23</v>
      </c>
      <c r="E7" s="88">
        <v>7901</v>
      </c>
      <c r="F7" s="88">
        <v>25241</v>
      </c>
      <c r="G7" s="89">
        <v>9.0838548000000009E-3</v>
      </c>
      <c r="H7" s="90">
        <v>4.3341407E-3</v>
      </c>
    </row>
    <row r="8" spans="1:10" s="1" customFormat="1" ht="13.2" x14ac:dyDescent="0.25">
      <c r="A8" s="86" t="s">
        <v>138</v>
      </c>
      <c r="B8" s="87" t="s">
        <v>138</v>
      </c>
      <c r="C8" s="87" t="s">
        <v>138</v>
      </c>
      <c r="D8" s="87" t="s">
        <v>24</v>
      </c>
      <c r="E8" s="88">
        <v>1141</v>
      </c>
      <c r="F8" s="88">
        <v>3582</v>
      </c>
      <c r="G8" s="89">
        <v>1.2891077000000001E-3</v>
      </c>
      <c r="H8" s="90">
        <v>6.1506639999999997E-4</v>
      </c>
    </row>
    <row r="9" spans="1:10" s="1" customFormat="1" ht="13.2" x14ac:dyDescent="0.25">
      <c r="A9" s="86" t="s">
        <v>138</v>
      </c>
      <c r="B9" s="87" t="s">
        <v>138</v>
      </c>
      <c r="C9" s="87" t="s">
        <v>138</v>
      </c>
      <c r="D9" s="87" t="s">
        <v>28</v>
      </c>
      <c r="E9" s="88">
        <v>10910</v>
      </c>
      <c r="F9" s="88">
        <v>33761</v>
      </c>
      <c r="G9" s="89">
        <v>1.21500741E-2</v>
      </c>
      <c r="H9" s="90">
        <v>5.7971128000000004E-3</v>
      </c>
    </row>
    <row r="10" spans="1:10" s="1" customFormat="1" ht="13.2" x14ac:dyDescent="0.25">
      <c r="A10" s="86" t="s">
        <v>138</v>
      </c>
      <c r="B10" s="87" t="s">
        <v>138</v>
      </c>
      <c r="C10" s="87" t="s">
        <v>138</v>
      </c>
      <c r="D10" s="87" t="s">
        <v>116</v>
      </c>
      <c r="E10" s="88">
        <v>1609</v>
      </c>
      <c r="F10" s="88">
        <v>5101</v>
      </c>
      <c r="G10" s="89">
        <v>1.8357728999999999E-3</v>
      </c>
      <c r="H10" s="90">
        <v>8.7589440000000003E-4</v>
      </c>
    </row>
    <row r="11" spans="1:10" s="1" customFormat="1" ht="13.2" x14ac:dyDescent="0.25">
      <c r="A11" s="86" t="s">
        <v>138</v>
      </c>
      <c r="B11" s="87" t="s">
        <v>138</v>
      </c>
      <c r="C11" s="87" t="s">
        <v>138</v>
      </c>
      <c r="D11" s="87" t="s">
        <v>36</v>
      </c>
      <c r="E11" s="88">
        <v>1038</v>
      </c>
      <c r="F11" s="88">
        <v>3209</v>
      </c>
      <c r="G11" s="89">
        <v>1.1548706000000001E-3</v>
      </c>
      <c r="H11" s="90">
        <v>5.5101849999999997E-4</v>
      </c>
    </row>
    <row r="12" spans="1:10" s="1" customFormat="1" ht="13.2" x14ac:dyDescent="0.25">
      <c r="A12" s="86" t="s">
        <v>138</v>
      </c>
      <c r="B12" s="87" t="s">
        <v>138</v>
      </c>
      <c r="C12" s="87" t="s">
        <v>138</v>
      </c>
      <c r="D12" s="87" t="s">
        <v>162</v>
      </c>
      <c r="E12" s="88">
        <v>150439</v>
      </c>
      <c r="F12" s="88">
        <v>458082</v>
      </c>
      <c r="G12" s="89">
        <v>0.1648567947</v>
      </c>
      <c r="H12" s="90">
        <v>7.8657416100000002E-2</v>
      </c>
    </row>
    <row r="13" spans="1:10" s="1" customFormat="1" ht="13.2" x14ac:dyDescent="0.25">
      <c r="A13" s="86" t="s">
        <v>138</v>
      </c>
      <c r="B13" s="87" t="s">
        <v>138</v>
      </c>
      <c r="C13" s="87" t="s">
        <v>161</v>
      </c>
      <c r="D13" s="87" t="s">
        <v>17</v>
      </c>
      <c r="E13" s="88">
        <v>207917</v>
      </c>
      <c r="F13" s="88">
        <v>623350</v>
      </c>
      <c r="G13" s="89">
        <v>0.22433425230000001</v>
      </c>
      <c r="H13" s="90">
        <v>0.1070356406</v>
      </c>
    </row>
    <row r="14" spans="1:10" s="1" customFormat="1" ht="13.2" x14ac:dyDescent="0.25">
      <c r="A14" s="86" t="s">
        <v>138</v>
      </c>
      <c r="B14" s="87" t="s">
        <v>138</v>
      </c>
      <c r="C14" s="87" t="s">
        <v>138</v>
      </c>
      <c r="D14" s="87" t="s">
        <v>27</v>
      </c>
      <c r="E14" s="88">
        <v>5924</v>
      </c>
      <c r="F14" s="88">
        <v>15914</v>
      </c>
      <c r="G14" s="89">
        <v>5.7272082999999998E-3</v>
      </c>
      <c r="H14" s="90">
        <v>2.7325983999999998E-3</v>
      </c>
    </row>
    <row r="15" spans="1:10" s="1" customFormat="1" ht="13.2" x14ac:dyDescent="0.25">
      <c r="A15" s="86" t="s">
        <v>138</v>
      </c>
      <c r="B15" s="87" t="s">
        <v>138</v>
      </c>
      <c r="C15" s="87" t="s">
        <v>138</v>
      </c>
      <c r="D15" s="87" t="s">
        <v>23</v>
      </c>
      <c r="E15" s="88">
        <v>14</v>
      </c>
      <c r="F15" s="88">
        <v>42</v>
      </c>
      <c r="G15" s="89">
        <v>1.5115200000000001E-5</v>
      </c>
      <c r="H15" s="90">
        <v>7.2118342999999996E-6</v>
      </c>
    </row>
    <row r="16" spans="1:10" s="1" customFormat="1" ht="13.2" x14ac:dyDescent="0.25">
      <c r="A16" s="86" t="s">
        <v>138</v>
      </c>
      <c r="B16" s="87" t="s">
        <v>138</v>
      </c>
      <c r="C16" s="87" t="s">
        <v>138</v>
      </c>
      <c r="D16" s="87" t="s">
        <v>29</v>
      </c>
      <c r="E16" s="88">
        <v>123</v>
      </c>
      <c r="F16" s="88">
        <v>406</v>
      </c>
      <c r="G16" s="89">
        <v>1.4611330000000001E-4</v>
      </c>
      <c r="H16" s="90">
        <v>6.9714400000000005E-5</v>
      </c>
    </row>
    <row r="17" spans="1:8" s="1" customFormat="1" ht="13.2" x14ac:dyDescent="0.25">
      <c r="A17" s="86" t="s">
        <v>138</v>
      </c>
      <c r="B17" s="87" t="s">
        <v>138</v>
      </c>
      <c r="C17" s="87" t="s">
        <v>138</v>
      </c>
      <c r="D17" s="87" t="s">
        <v>28</v>
      </c>
      <c r="E17" s="88">
        <v>1682</v>
      </c>
      <c r="F17" s="88">
        <v>5066</v>
      </c>
      <c r="G17" s="89">
        <v>1.8231769E-3</v>
      </c>
      <c r="H17" s="90">
        <v>8.6988460000000001E-4</v>
      </c>
    </row>
    <row r="18" spans="1:8" s="1" customFormat="1" ht="13.2" x14ac:dyDescent="0.25">
      <c r="A18" s="86" t="s">
        <v>138</v>
      </c>
      <c r="B18" s="87" t="s">
        <v>138</v>
      </c>
      <c r="C18" s="87" t="s">
        <v>138</v>
      </c>
      <c r="D18" s="87" t="s">
        <v>18</v>
      </c>
      <c r="E18" s="88">
        <v>334038</v>
      </c>
      <c r="F18" s="88">
        <v>1004674.18</v>
      </c>
      <c r="G18" s="89">
        <v>0.36156706669999999</v>
      </c>
      <c r="H18" s="90">
        <v>0.1725129453</v>
      </c>
    </row>
    <row r="19" spans="1:8" s="1" customFormat="1" ht="13.2" x14ac:dyDescent="0.25">
      <c r="A19" s="86" t="s">
        <v>138</v>
      </c>
      <c r="B19" s="87" t="s">
        <v>138</v>
      </c>
      <c r="C19" s="87" t="s">
        <v>138</v>
      </c>
      <c r="D19" s="87" t="s">
        <v>116</v>
      </c>
      <c r="E19" s="88">
        <v>95</v>
      </c>
      <c r="F19" s="88">
        <v>253</v>
      </c>
      <c r="G19" s="89">
        <v>9.1050899999999999E-5</v>
      </c>
      <c r="H19" s="90">
        <v>4.3442700000000003E-5</v>
      </c>
    </row>
    <row r="20" spans="1:8" s="1" customFormat="1" ht="13.2" x14ac:dyDescent="0.25">
      <c r="A20" s="86" t="s">
        <v>138</v>
      </c>
      <c r="B20" s="87" t="s">
        <v>138</v>
      </c>
      <c r="C20" s="87" t="s">
        <v>138</v>
      </c>
      <c r="D20" s="87" t="s">
        <v>162</v>
      </c>
      <c r="E20" s="88">
        <v>8393</v>
      </c>
      <c r="F20" s="88">
        <v>25420</v>
      </c>
      <c r="G20" s="89">
        <v>9.1482742000000006E-3</v>
      </c>
      <c r="H20" s="90">
        <v>4.3648767999999996E-3</v>
      </c>
    </row>
    <row r="21" spans="1:8" s="1" customFormat="1" ht="13.2" x14ac:dyDescent="0.25">
      <c r="A21" s="86" t="s">
        <v>138</v>
      </c>
      <c r="B21" s="87" t="s">
        <v>138</v>
      </c>
      <c r="C21" s="87" t="s">
        <v>48</v>
      </c>
      <c r="D21" s="87" t="s">
        <v>17</v>
      </c>
      <c r="E21" s="88">
        <v>46459</v>
      </c>
      <c r="F21" s="88">
        <v>140273</v>
      </c>
      <c r="G21" s="89">
        <v>5.0482134599999999E-2</v>
      </c>
      <c r="H21" s="90">
        <v>2.40863246E-2</v>
      </c>
    </row>
    <row r="22" spans="1:8" s="1" customFormat="1" ht="13.2" x14ac:dyDescent="0.25">
      <c r="A22" s="86" t="s">
        <v>138</v>
      </c>
      <c r="B22" s="87" t="s">
        <v>138</v>
      </c>
      <c r="C22" s="87" t="s">
        <v>138</v>
      </c>
      <c r="D22" s="87" t="s">
        <v>27</v>
      </c>
      <c r="E22" s="88">
        <v>9066</v>
      </c>
      <c r="F22" s="88">
        <v>27398</v>
      </c>
      <c r="G22" s="89">
        <v>9.8601265E-3</v>
      </c>
      <c r="H22" s="90">
        <v>4.7045198999999998E-3</v>
      </c>
    </row>
    <row r="23" spans="1:8" s="1" customFormat="1" ht="13.2" x14ac:dyDescent="0.25">
      <c r="A23" s="86" t="s">
        <v>138</v>
      </c>
      <c r="B23" s="87" t="s">
        <v>138</v>
      </c>
      <c r="C23" s="87" t="s">
        <v>138</v>
      </c>
      <c r="D23" s="87" t="s">
        <v>30</v>
      </c>
      <c r="E23" s="88">
        <v>7</v>
      </c>
      <c r="F23" s="88">
        <v>28</v>
      </c>
      <c r="G23" s="89">
        <v>1.00768E-5</v>
      </c>
      <c r="H23" s="90">
        <v>4.8078894999999998E-6</v>
      </c>
    </row>
    <row r="24" spans="1:8" s="1" customFormat="1" ht="13.2" x14ac:dyDescent="0.25">
      <c r="A24" s="86" t="s">
        <v>138</v>
      </c>
      <c r="B24" s="87" t="s">
        <v>138</v>
      </c>
      <c r="C24" s="87" t="s">
        <v>138</v>
      </c>
      <c r="D24" s="87" t="s">
        <v>24</v>
      </c>
      <c r="E24" s="88">
        <v>516</v>
      </c>
      <c r="F24" s="88">
        <v>1632</v>
      </c>
      <c r="G24" s="89">
        <v>5.8733220000000005E-4</v>
      </c>
      <c r="H24" s="90">
        <v>2.8023129999999997E-4</v>
      </c>
    </row>
    <row r="25" spans="1:8" s="1" customFormat="1" ht="13.2" x14ac:dyDescent="0.25">
      <c r="A25" s="86" t="s">
        <v>138</v>
      </c>
      <c r="B25" s="87" t="s">
        <v>138</v>
      </c>
      <c r="C25" s="87" t="s">
        <v>138</v>
      </c>
      <c r="D25" s="87" t="s">
        <v>28</v>
      </c>
      <c r="E25" s="88">
        <v>411</v>
      </c>
      <c r="F25" s="88">
        <v>1233</v>
      </c>
      <c r="G25" s="89">
        <v>4.4373809999999998E-4</v>
      </c>
      <c r="H25" s="90">
        <v>2.1171880000000001E-4</v>
      </c>
    </row>
    <row r="26" spans="1:8" s="1" customFormat="1" ht="13.2" x14ac:dyDescent="0.25">
      <c r="A26" s="86" t="s">
        <v>138</v>
      </c>
      <c r="B26" s="87" t="s">
        <v>138</v>
      </c>
      <c r="C26" s="87" t="s">
        <v>138</v>
      </c>
      <c r="D26" s="87" t="s">
        <v>18</v>
      </c>
      <c r="E26" s="88">
        <v>12471</v>
      </c>
      <c r="F26" s="88">
        <v>38290</v>
      </c>
      <c r="G26" s="89">
        <v>1.37799928E-2</v>
      </c>
      <c r="H26" s="90">
        <v>6.5747888999999997E-3</v>
      </c>
    </row>
    <row r="27" spans="1:8" s="1" customFormat="1" ht="13.2" x14ac:dyDescent="0.25">
      <c r="A27" s="86" t="s">
        <v>138</v>
      </c>
      <c r="B27" s="87" t="s">
        <v>138</v>
      </c>
      <c r="C27" s="87" t="s">
        <v>138</v>
      </c>
      <c r="D27" s="87" t="s">
        <v>36</v>
      </c>
      <c r="E27" s="88">
        <v>136</v>
      </c>
      <c r="F27" s="88">
        <v>424</v>
      </c>
      <c r="G27" s="89">
        <v>1.525912E-4</v>
      </c>
      <c r="H27" s="90">
        <v>7.2805200000000006E-5</v>
      </c>
    </row>
    <row r="28" spans="1:8" s="1" customFormat="1" ht="13.2" x14ac:dyDescent="0.25">
      <c r="A28" s="86" t="s">
        <v>138</v>
      </c>
      <c r="B28" s="87" t="s">
        <v>138</v>
      </c>
      <c r="C28" s="87" t="s">
        <v>138</v>
      </c>
      <c r="D28" s="87" t="s">
        <v>162</v>
      </c>
      <c r="E28" s="88">
        <v>3629</v>
      </c>
      <c r="F28" s="88">
        <v>11719</v>
      </c>
      <c r="G28" s="89">
        <v>4.2174910999999999E-3</v>
      </c>
      <c r="H28" s="90">
        <v>2.0122734999999999E-3</v>
      </c>
    </row>
    <row r="29" spans="1:8" s="1" customFormat="1" ht="13.2" x14ac:dyDescent="0.25">
      <c r="A29" s="86" t="s">
        <v>138</v>
      </c>
      <c r="B29" s="87" t="s">
        <v>138</v>
      </c>
      <c r="C29" s="87" t="s">
        <v>31</v>
      </c>
      <c r="D29" s="87" t="s">
        <v>17</v>
      </c>
      <c r="E29" s="88">
        <v>121</v>
      </c>
      <c r="F29" s="88">
        <v>361</v>
      </c>
      <c r="G29" s="89">
        <v>1.299184E-4</v>
      </c>
      <c r="H29" s="90">
        <v>6.1987400000000002E-5</v>
      </c>
    </row>
    <row r="30" spans="1:8" s="1" customFormat="1" ht="13.2" x14ac:dyDescent="0.25">
      <c r="A30" s="86" t="s">
        <v>138</v>
      </c>
      <c r="B30" s="87" t="s">
        <v>138</v>
      </c>
      <c r="C30" s="87" t="s">
        <v>138</v>
      </c>
      <c r="D30" s="87" t="s">
        <v>27</v>
      </c>
      <c r="E30" s="88">
        <v>71</v>
      </c>
      <c r="F30" s="88">
        <v>213</v>
      </c>
      <c r="G30" s="89">
        <v>7.6655499999999998E-5</v>
      </c>
      <c r="H30" s="90">
        <v>3.65743E-5</v>
      </c>
    </row>
    <row r="31" spans="1:8" s="1" customFormat="1" ht="13.2" x14ac:dyDescent="0.25">
      <c r="A31" s="86" t="s">
        <v>138</v>
      </c>
      <c r="B31" s="87" t="s">
        <v>138</v>
      </c>
      <c r="C31" s="87" t="s">
        <v>138</v>
      </c>
      <c r="D31" s="87" t="s">
        <v>18</v>
      </c>
      <c r="E31" s="88">
        <v>24</v>
      </c>
      <c r="F31" s="88">
        <v>63</v>
      </c>
      <c r="G31" s="89">
        <v>2.2672700000000001E-5</v>
      </c>
      <c r="H31" s="90">
        <v>1.08178E-5</v>
      </c>
    </row>
    <row r="32" spans="1:8" s="1" customFormat="1" ht="13.2" x14ac:dyDescent="0.25">
      <c r="A32" s="86" t="s">
        <v>138</v>
      </c>
      <c r="B32" s="87" t="s">
        <v>138</v>
      </c>
      <c r="C32" s="87" t="s">
        <v>138</v>
      </c>
      <c r="D32" s="87" t="s">
        <v>162</v>
      </c>
      <c r="E32" s="88">
        <v>18</v>
      </c>
      <c r="F32" s="88">
        <v>54</v>
      </c>
      <c r="G32" s="89">
        <v>1.94338E-5</v>
      </c>
      <c r="H32" s="90">
        <v>9.2723583999999994E-6</v>
      </c>
    </row>
    <row r="33" spans="1:8" s="1" customFormat="1" ht="13.2" x14ac:dyDescent="0.25">
      <c r="A33" s="86" t="s">
        <v>138</v>
      </c>
      <c r="B33" s="87" t="s">
        <v>138</v>
      </c>
      <c r="C33" s="87" t="s">
        <v>25</v>
      </c>
      <c r="D33" s="87" t="s">
        <v>17</v>
      </c>
      <c r="E33" s="88">
        <v>3451</v>
      </c>
      <c r="F33" s="88">
        <v>10407</v>
      </c>
      <c r="G33" s="89">
        <v>3.7453222000000002E-3</v>
      </c>
      <c r="H33" s="90">
        <v>1.7869895000000001E-3</v>
      </c>
    </row>
    <row r="34" spans="1:8" s="1" customFormat="1" ht="13.2" x14ac:dyDescent="0.25">
      <c r="A34" s="86" t="s">
        <v>138</v>
      </c>
      <c r="B34" s="87" t="s">
        <v>138</v>
      </c>
      <c r="C34" s="87" t="s">
        <v>138</v>
      </c>
      <c r="D34" s="87" t="s">
        <v>27</v>
      </c>
      <c r="E34" s="88">
        <v>2817</v>
      </c>
      <c r="F34" s="88">
        <v>8516</v>
      </c>
      <c r="G34" s="89">
        <v>3.0647798E-3</v>
      </c>
      <c r="H34" s="90">
        <v>1.4622852999999999E-3</v>
      </c>
    </row>
    <row r="35" spans="1:8" s="1" customFormat="1" ht="13.2" x14ac:dyDescent="0.25">
      <c r="A35" s="86" t="s">
        <v>138</v>
      </c>
      <c r="B35" s="87" t="s">
        <v>138</v>
      </c>
      <c r="C35" s="87" t="s">
        <v>138</v>
      </c>
      <c r="D35" s="87" t="s">
        <v>23</v>
      </c>
      <c r="E35" s="88">
        <v>373</v>
      </c>
      <c r="F35" s="88">
        <v>1119</v>
      </c>
      <c r="G35" s="89">
        <v>4.027112E-4</v>
      </c>
      <c r="H35" s="90">
        <v>1.9214389999999999E-4</v>
      </c>
    </row>
    <row r="36" spans="1:8" s="1" customFormat="1" ht="13.2" x14ac:dyDescent="0.25">
      <c r="A36" s="86" t="s">
        <v>138</v>
      </c>
      <c r="B36" s="87" t="s">
        <v>138</v>
      </c>
      <c r="C36" s="87" t="s">
        <v>138</v>
      </c>
      <c r="D36" s="87" t="s">
        <v>28</v>
      </c>
      <c r="E36" s="88">
        <v>148</v>
      </c>
      <c r="F36" s="88">
        <v>475</v>
      </c>
      <c r="G36" s="89">
        <v>1.709453E-4</v>
      </c>
      <c r="H36" s="90">
        <v>8.1562400000000004E-5</v>
      </c>
    </row>
    <row r="37" spans="1:8" s="1" customFormat="1" ht="13.2" x14ac:dyDescent="0.25">
      <c r="A37" s="86" t="s">
        <v>138</v>
      </c>
      <c r="B37" s="87" t="s">
        <v>138</v>
      </c>
      <c r="C37" s="87" t="s">
        <v>138</v>
      </c>
      <c r="D37" s="87" t="s">
        <v>36</v>
      </c>
      <c r="E37" s="88">
        <v>28</v>
      </c>
      <c r="F37" s="88">
        <v>80</v>
      </c>
      <c r="G37" s="89">
        <v>2.8790799999999999E-5</v>
      </c>
      <c r="H37" s="90">
        <v>1.37368E-5</v>
      </c>
    </row>
    <row r="38" spans="1:8" s="1" customFormat="1" ht="13.2" x14ac:dyDescent="0.25">
      <c r="A38" s="86" t="s">
        <v>138</v>
      </c>
      <c r="B38" s="87" t="s">
        <v>138</v>
      </c>
      <c r="C38" s="87" t="s">
        <v>138</v>
      </c>
      <c r="D38" s="87" t="s">
        <v>162</v>
      </c>
      <c r="E38" s="88">
        <v>552</v>
      </c>
      <c r="F38" s="88">
        <v>1669</v>
      </c>
      <c r="G38" s="89">
        <v>6.0064790000000003E-4</v>
      </c>
      <c r="H38" s="90">
        <v>2.8658459999999998E-4</v>
      </c>
    </row>
    <row r="39" spans="1:8" s="1" customFormat="1" ht="13.2" x14ac:dyDescent="0.25">
      <c r="A39" s="86" t="s">
        <v>138</v>
      </c>
      <c r="B39" s="87" t="s">
        <v>138</v>
      </c>
      <c r="C39" s="87" t="s">
        <v>26</v>
      </c>
      <c r="D39" s="87" t="s">
        <v>17</v>
      </c>
      <c r="E39" s="88">
        <v>31</v>
      </c>
      <c r="F39" s="88">
        <v>93</v>
      </c>
      <c r="G39" s="89">
        <v>3.3469300000000002E-5</v>
      </c>
      <c r="H39" s="90">
        <v>1.5969099999999999E-5</v>
      </c>
    </row>
    <row r="40" spans="1:8" s="1" customFormat="1" ht="13.2" x14ac:dyDescent="0.25">
      <c r="A40" s="86" t="s">
        <v>138</v>
      </c>
      <c r="B40" s="87" t="s">
        <v>138</v>
      </c>
      <c r="C40" s="87" t="s">
        <v>138</v>
      </c>
      <c r="D40" s="87" t="s">
        <v>162</v>
      </c>
      <c r="E40" s="88">
        <v>13</v>
      </c>
      <c r="F40" s="88">
        <v>39</v>
      </c>
      <c r="G40" s="89">
        <v>1.40355E-5</v>
      </c>
      <c r="H40" s="90">
        <v>6.6967033000000003E-6</v>
      </c>
    </row>
    <row r="41" spans="1:8" s="1" customFormat="1" ht="13.2" x14ac:dyDescent="0.25">
      <c r="A41" s="86" t="s">
        <v>138</v>
      </c>
      <c r="B41" s="87" t="s">
        <v>139</v>
      </c>
      <c r="C41" s="87" t="s">
        <v>138</v>
      </c>
      <c r="D41" s="87" t="s">
        <v>138</v>
      </c>
      <c r="E41" s="88">
        <v>919788</v>
      </c>
      <c r="F41" s="88">
        <v>2778666.18</v>
      </c>
      <c r="G41" s="89">
        <v>1</v>
      </c>
      <c r="H41" s="90">
        <v>0.47712571520000002</v>
      </c>
    </row>
    <row r="42" spans="1:8" s="1" customFormat="1" ht="13.2" x14ac:dyDescent="0.25">
      <c r="A42" s="86" t="s">
        <v>138</v>
      </c>
      <c r="B42" s="87" t="s">
        <v>20</v>
      </c>
      <c r="C42" s="87" t="s">
        <v>21</v>
      </c>
      <c r="D42" s="87" t="s">
        <v>17</v>
      </c>
      <c r="E42" s="88">
        <v>1017004</v>
      </c>
      <c r="F42" s="88">
        <v>3045094.92</v>
      </c>
      <c r="G42" s="89" t="s">
        <v>138</v>
      </c>
      <c r="H42" s="90">
        <v>0.52287428479999998</v>
      </c>
    </row>
    <row r="43" spans="1:8" s="1" customFormat="1" ht="13.2" x14ac:dyDescent="0.25">
      <c r="A43" s="86" t="s">
        <v>138</v>
      </c>
      <c r="B43" s="87" t="s">
        <v>22</v>
      </c>
      <c r="C43" s="87" t="s">
        <v>138</v>
      </c>
      <c r="D43" s="87" t="s">
        <v>138</v>
      </c>
      <c r="E43" s="88">
        <v>1936792</v>
      </c>
      <c r="F43" s="88">
        <v>5823761.0999999996</v>
      </c>
      <c r="G43" s="89" t="s">
        <v>138</v>
      </c>
      <c r="H43" s="90">
        <v>1</v>
      </c>
    </row>
    <row r="45" spans="1:8" ht="14.1" customHeight="1" x14ac:dyDescent="0.3">
      <c r="A45" s="1" t="s">
        <v>33</v>
      </c>
    </row>
  </sheetData>
  <mergeCells count="3">
    <mergeCell ref="A1:H1"/>
    <mergeCell ref="A2:H2"/>
    <mergeCell ref="A3:H3"/>
  </mergeCells>
  <hyperlinks>
    <hyperlink ref="J1" location="'Table of Contents'!A1" display="Return to Table of Contents" xr:uid="{0B8168CC-C5DE-48F1-A00E-5C6725A8455F}"/>
  </hyperlinks>
  <printOptions horizontalCentered="1"/>
  <pageMargins left="0.05" right="0.05" top="0.5" bottom="0.5" header="0" footer="0"/>
  <pageSetup orientation="landscape" horizontalDpi="300" verticalDpi="30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7ED06-5FAE-4B88-8EF1-D9E4804A3B6B}">
  <sheetPr>
    <pageSetUpPr fitToPage="1"/>
  </sheetPr>
  <dimension ref="A1:J41"/>
  <sheetViews>
    <sheetView zoomScaleNormal="100" workbookViewId="0">
      <selection activeCell="A6" sqref="A6"/>
    </sheetView>
  </sheetViews>
  <sheetFormatPr defaultColWidth="10.109375" defaultRowHeight="12" customHeight="1" x14ac:dyDescent="0.3"/>
  <cols>
    <col min="1" max="1" width="37.6640625" bestFit="1" customWidth="1"/>
    <col min="2" max="2" width="14.88671875" bestFit="1" customWidth="1"/>
    <col min="3" max="3" width="23.44140625" bestFit="1" customWidth="1"/>
    <col min="4" max="4" width="22.44140625" bestFit="1" customWidth="1"/>
    <col min="5" max="6" width="12" bestFit="1" customWidth="1"/>
    <col min="7" max="7" width="8.21875" bestFit="1" customWidth="1"/>
    <col min="8" max="8" width="7.6640625" bestFit="1" customWidth="1"/>
  </cols>
  <sheetData>
    <row r="1" spans="1:10" s="14" customFormat="1" ht="12.75" customHeight="1" x14ac:dyDescent="0.25">
      <c r="A1" s="135" t="s">
        <v>0</v>
      </c>
      <c r="B1" s="135"/>
      <c r="C1" s="135"/>
      <c r="D1" s="135"/>
      <c r="E1" s="135"/>
      <c r="F1" s="135"/>
      <c r="G1" s="135"/>
      <c r="H1" s="135"/>
      <c r="J1" s="68" t="s">
        <v>194</v>
      </c>
    </row>
    <row r="2" spans="1:10" s="14" customFormat="1" ht="13.2" x14ac:dyDescent="0.25">
      <c r="A2" s="135" t="s">
        <v>1</v>
      </c>
      <c r="B2" s="135"/>
      <c r="C2" s="135"/>
      <c r="D2" s="135"/>
      <c r="E2" s="135"/>
      <c r="F2" s="135"/>
      <c r="G2" s="135"/>
      <c r="H2" s="135"/>
    </row>
    <row r="3" spans="1:10" s="14" customFormat="1" ht="13.2" x14ac:dyDescent="0.25">
      <c r="A3" s="135" t="s">
        <v>176</v>
      </c>
      <c r="B3" s="135"/>
      <c r="C3" s="135"/>
      <c r="D3" s="135"/>
      <c r="E3" s="135"/>
      <c r="F3" s="135"/>
      <c r="G3" s="135"/>
      <c r="H3" s="135"/>
    </row>
    <row r="4" spans="1:10" ht="12" customHeight="1" thickBot="1" x14ac:dyDescent="0.35"/>
    <row r="5" spans="1:10" s="1" customFormat="1" ht="52.8" x14ac:dyDescent="0.25">
      <c r="A5" s="69" t="s">
        <v>154</v>
      </c>
      <c r="B5" s="70" t="s">
        <v>155</v>
      </c>
      <c r="C5" s="70" t="s">
        <v>156</v>
      </c>
      <c r="D5" s="70" t="s">
        <v>157</v>
      </c>
      <c r="E5" s="71" t="s">
        <v>6</v>
      </c>
      <c r="F5" s="72" t="s">
        <v>158</v>
      </c>
      <c r="G5" s="70" t="s">
        <v>159</v>
      </c>
      <c r="H5" s="73" t="s">
        <v>160</v>
      </c>
    </row>
    <row r="6" spans="1:10" s="1" customFormat="1" ht="13.2" x14ac:dyDescent="0.25">
      <c r="A6" s="86" t="s">
        <v>32</v>
      </c>
      <c r="B6" s="87" t="s">
        <v>15</v>
      </c>
      <c r="C6" s="87" t="s">
        <v>21</v>
      </c>
      <c r="D6" s="87" t="s">
        <v>27</v>
      </c>
      <c r="E6" s="88">
        <v>7822</v>
      </c>
      <c r="F6" s="88">
        <v>23302.25</v>
      </c>
      <c r="G6" s="89">
        <v>1.1595641300000001E-2</v>
      </c>
      <c r="H6" s="90">
        <v>9.7831592000000005E-3</v>
      </c>
    </row>
    <row r="7" spans="1:10" s="1" customFormat="1" ht="13.2" x14ac:dyDescent="0.25">
      <c r="A7" s="86" t="s">
        <v>138</v>
      </c>
      <c r="B7" s="87" t="s">
        <v>138</v>
      </c>
      <c r="C7" s="87" t="s">
        <v>138</v>
      </c>
      <c r="D7" s="87" t="s">
        <v>23</v>
      </c>
      <c r="E7" s="88">
        <v>4965</v>
      </c>
      <c r="F7" s="88">
        <v>15752</v>
      </c>
      <c r="G7" s="89">
        <v>7.8384938000000005E-3</v>
      </c>
      <c r="H7" s="90">
        <v>6.6132808000000003E-3</v>
      </c>
    </row>
    <row r="8" spans="1:10" s="1" customFormat="1" ht="13.2" x14ac:dyDescent="0.25">
      <c r="A8" s="86" t="s">
        <v>138</v>
      </c>
      <c r="B8" s="87" t="s">
        <v>138</v>
      </c>
      <c r="C8" s="87" t="s">
        <v>138</v>
      </c>
      <c r="D8" s="87" t="s">
        <v>24</v>
      </c>
      <c r="E8" s="88">
        <v>511</v>
      </c>
      <c r="F8" s="88">
        <v>1552</v>
      </c>
      <c r="G8" s="89">
        <v>7.7230460000000001E-4</v>
      </c>
      <c r="H8" s="90">
        <v>6.515879E-4</v>
      </c>
    </row>
    <row r="9" spans="1:10" s="1" customFormat="1" ht="13.2" x14ac:dyDescent="0.25">
      <c r="A9" s="86" t="s">
        <v>138</v>
      </c>
      <c r="B9" s="87" t="s">
        <v>138</v>
      </c>
      <c r="C9" s="87" t="s">
        <v>138</v>
      </c>
      <c r="D9" s="87" t="s">
        <v>28</v>
      </c>
      <c r="E9" s="88">
        <v>19</v>
      </c>
      <c r="F9" s="88">
        <v>43</v>
      </c>
      <c r="G9" s="89">
        <v>2.13976E-5</v>
      </c>
      <c r="H9" s="90">
        <v>1.8053000000000001E-5</v>
      </c>
    </row>
    <row r="10" spans="1:10" s="1" customFormat="1" ht="13.2" x14ac:dyDescent="0.25">
      <c r="A10" s="86" t="s">
        <v>138</v>
      </c>
      <c r="B10" s="87" t="s">
        <v>138</v>
      </c>
      <c r="C10" s="87" t="s">
        <v>138</v>
      </c>
      <c r="D10" s="87" t="s">
        <v>116</v>
      </c>
      <c r="E10" s="88">
        <v>82</v>
      </c>
      <c r="F10" s="88">
        <v>309</v>
      </c>
      <c r="G10" s="89">
        <v>1.5376429999999999E-4</v>
      </c>
      <c r="H10" s="90">
        <v>1.2972980000000001E-4</v>
      </c>
    </row>
    <row r="11" spans="1:10" s="1" customFormat="1" ht="13.2" x14ac:dyDescent="0.25">
      <c r="A11" s="86" t="s">
        <v>138</v>
      </c>
      <c r="B11" s="87" t="s">
        <v>138</v>
      </c>
      <c r="C11" s="87" t="s">
        <v>138</v>
      </c>
      <c r="D11" s="87" t="s">
        <v>36</v>
      </c>
      <c r="E11" s="88">
        <v>43</v>
      </c>
      <c r="F11" s="88">
        <v>129</v>
      </c>
      <c r="G11" s="89">
        <v>6.41928E-5</v>
      </c>
      <c r="H11" s="90">
        <v>5.4159000000000001E-5</v>
      </c>
    </row>
    <row r="12" spans="1:10" s="1" customFormat="1" ht="13.2" x14ac:dyDescent="0.25">
      <c r="A12" s="86" t="s">
        <v>138</v>
      </c>
      <c r="B12" s="87" t="s">
        <v>138</v>
      </c>
      <c r="C12" s="87" t="s">
        <v>138</v>
      </c>
      <c r="D12" s="87" t="s">
        <v>162</v>
      </c>
      <c r="E12" s="88">
        <v>5940</v>
      </c>
      <c r="F12" s="88">
        <v>17690</v>
      </c>
      <c r="G12" s="89">
        <v>8.8028793000000001E-3</v>
      </c>
      <c r="H12" s="90">
        <v>7.4269260000000004E-3</v>
      </c>
    </row>
    <row r="13" spans="1:10" s="1" customFormat="1" ht="13.2" x14ac:dyDescent="0.25">
      <c r="A13" s="86" t="s">
        <v>138</v>
      </c>
      <c r="B13" s="87" t="s">
        <v>138</v>
      </c>
      <c r="C13" s="87" t="s">
        <v>161</v>
      </c>
      <c r="D13" s="87" t="s">
        <v>17</v>
      </c>
      <c r="E13" s="88">
        <v>270806</v>
      </c>
      <c r="F13" s="88">
        <v>805341</v>
      </c>
      <c r="G13" s="89">
        <v>0.40075294719999999</v>
      </c>
      <c r="H13" s="90">
        <v>0.33811237900000002</v>
      </c>
    </row>
    <row r="14" spans="1:10" s="1" customFormat="1" ht="13.2" x14ac:dyDescent="0.25">
      <c r="A14" s="86" t="s">
        <v>138</v>
      </c>
      <c r="B14" s="87" t="s">
        <v>138</v>
      </c>
      <c r="C14" s="87" t="s">
        <v>138</v>
      </c>
      <c r="D14" s="87" t="s">
        <v>27</v>
      </c>
      <c r="E14" s="88">
        <v>11905</v>
      </c>
      <c r="F14" s="88">
        <v>33912</v>
      </c>
      <c r="G14" s="89">
        <v>1.6875253999999999E-2</v>
      </c>
      <c r="H14" s="90">
        <v>1.42375304E-2</v>
      </c>
    </row>
    <row r="15" spans="1:10" s="1" customFormat="1" ht="13.2" x14ac:dyDescent="0.25">
      <c r="A15" s="86" t="s">
        <v>138</v>
      </c>
      <c r="B15" s="87" t="s">
        <v>138</v>
      </c>
      <c r="C15" s="87" t="s">
        <v>138</v>
      </c>
      <c r="D15" s="87" t="s">
        <v>23</v>
      </c>
      <c r="E15" s="88">
        <v>157</v>
      </c>
      <c r="F15" s="88">
        <v>437</v>
      </c>
      <c r="G15" s="89">
        <v>2.1745949999999999E-4</v>
      </c>
      <c r="H15" s="90">
        <v>1.8346899999999999E-4</v>
      </c>
    </row>
    <row r="16" spans="1:10" s="1" customFormat="1" ht="13.2" x14ac:dyDescent="0.25">
      <c r="A16" s="86" t="s">
        <v>138</v>
      </c>
      <c r="B16" s="87" t="s">
        <v>138</v>
      </c>
      <c r="C16" s="87" t="s">
        <v>138</v>
      </c>
      <c r="D16" s="87" t="s">
        <v>29</v>
      </c>
      <c r="E16" s="88">
        <v>102</v>
      </c>
      <c r="F16" s="88">
        <v>338</v>
      </c>
      <c r="G16" s="89">
        <v>1.6819520000000001E-4</v>
      </c>
      <c r="H16" s="90">
        <v>1.4190510000000001E-4</v>
      </c>
    </row>
    <row r="17" spans="1:8" s="1" customFormat="1" ht="13.2" x14ac:dyDescent="0.25">
      <c r="A17" s="86" t="s">
        <v>138</v>
      </c>
      <c r="B17" s="87" t="s">
        <v>138</v>
      </c>
      <c r="C17" s="87" t="s">
        <v>138</v>
      </c>
      <c r="D17" s="87" t="s">
        <v>28</v>
      </c>
      <c r="E17" s="88">
        <v>18</v>
      </c>
      <c r="F17" s="88">
        <v>54</v>
      </c>
      <c r="G17" s="89">
        <v>2.6871400000000002E-5</v>
      </c>
      <c r="H17" s="90">
        <v>2.2671200000000001E-5</v>
      </c>
    </row>
    <row r="18" spans="1:8" s="1" customFormat="1" ht="13.2" x14ac:dyDescent="0.25">
      <c r="A18" s="86" t="s">
        <v>138</v>
      </c>
      <c r="B18" s="87" t="s">
        <v>138</v>
      </c>
      <c r="C18" s="87" t="s">
        <v>138</v>
      </c>
      <c r="D18" s="87" t="s">
        <v>18</v>
      </c>
      <c r="E18" s="88">
        <v>335971</v>
      </c>
      <c r="F18" s="88">
        <v>1034076.5</v>
      </c>
      <c r="G18" s="89">
        <v>0.51457606779999998</v>
      </c>
      <c r="H18" s="90">
        <v>0.4341441271</v>
      </c>
    </row>
    <row r="19" spans="1:8" s="1" customFormat="1" ht="13.2" x14ac:dyDescent="0.25">
      <c r="A19" s="86" t="s">
        <v>138</v>
      </c>
      <c r="B19" s="87" t="s">
        <v>138</v>
      </c>
      <c r="C19" s="87" t="s">
        <v>138</v>
      </c>
      <c r="D19" s="87" t="s">
        <v>116</v>
      </c>
      <c r="E19" s="88">
        <v>11</v>
      </c>
      <c r="F19" s="88">
        <v>39</v>
      </c>
      <c r="G19" s="89">
        <v>1.9407099999999999E-5</v>
      </c>
      <c r="H19" s="90">
        <v>1.6373699999999999E-5</v>
      </c>
    </row>
    <row r="20" spans="1:8" s="1" customFormat="1" ht="13.2" x14ac:dyDescent="0.25">
      <c r="A20" s="86" t="s">
        <v>138</v>
      </c>
      <c r="B20" s="87" t="s">
        <v>138</v>
      </c>
      <c r="C20" s="87" t="s">
        <v>138</v>
      </c>
      <c r="D20" s="87" t="s">
        <v>162</v>
      </c>
      <c r="E20" s="88">
        <v>2694</v>
      </c>
      <c r="F20" s="88">
        <v>8068</v>
      </c>
      <c r="G20" s="89">
        <v>4.0147897000000002E-3</v>
      </c>
      <c r="H20" s="90">
        <v>3.3872491999999998E-3</v>
      </c>
    </row>
    <row r="21" spans="1:8" s="1" customFormat="1" ht="13.2" x14ac:dyDescent="0.25">
      <c r="A21" s="86" t="s">
        <v>138</v>
      </c>
      <c r="B21" s="87" t="s">
        <v>138</v>
      </c>
      <c r="C21" s="87" t="s">
        <v>48</v>
      </c>
      <c r="D21" s="87" t="s">
        <v>17</v>
      </c>
      <c r="E21" s="88">
        <v>15833</v>
      </c>
      <c r="F21" s="88">
        <v>47816</v>
      </c>
      <c r="G21" s="89">
        <v>2.3794148000000001E-2</v>
      </c>
      <c r="H21" s="90">
        <v>2.00749515E-2</v>
      </c>
    </row>
    <row r="22" spans="1:8" s="1" customFormat="1" ht="13.2" x14ac:dyDescent="0.25">
      <c r="A22" s="86" t="s">
        <v>138</v>
      </c>
      <c r="B22" s="87" t="s">
        <v>138</v>
      </c>
      <c r="C22" s="87" t="s">
        <v>138</v>
      </c>
      <c r="D22" s="87" t="s">
        <v>27</v>
      </c>
      <c r="E22" s="88">
        <v>1910</v>
      </c>
      <c r="F22" s="88">
        <v>5135</v>
      </c>
      <c r="G22" s="89">
        <v>2.5552732999999999E-3</v>
      </c>
      <c r="H22" s="90">
        <v>2.1558657000000001E-3</v>
      </c>
    </row>
    <row r="23" spans="1:8" s="1" customFormat="1" ht="13.2" x14ac:dyDescent="0.25">
      <c r="A23" s="86" t="s">
        <v>138</v>
      </c>
      <c r="B23" s="87" t="s">
        <v>138</v>
      </c>
      <c r="C23" s="87" t="s">
        <v>138</v>
      </c>
      <c r="D23" s="87" t="s">
        <v>24</v>
      </c>
      <c r="E23" s="88">
        <v>227</v>
      </c>
      <c r="F23" s="88">
        <v>732</v>
      </c>
      <c r="G23" s="89">
        <v>3.6425710000000003E-4</v>
      </c>
      <c r="H23" s="90">
        <v>3.0732109999999997E-4</v>
      </c>
    </row>
    <row r="24" spans="1:8" s="1" customFormat="1" ht="13.2" x14ac:dyDescent="0.25">
      <c r="A24" s="86" t="s">
        <v>138</v>
      </c>
      <c r="B24" s="87" t="s">
        <v>138</v>
      </c>
      <c r="C24" s="87" t="s">
        <v>138</v>
      </c>
      <c r="D24" s="87" t="s">
        <v>28</v>
      </c>
      <c r="E24" s="88">
        <v>10</v>
      </c>
      <c r="F24" s="88">
        <v>40</v>
      </c>
      <c r="G24" s="89">
        <v>1.99048E-5</v>
      </c>
      <c r="H24" s="90">
        <v>1.6793500000000001E-5</v>
      </c>
    </row>
    <row r="25" spans="1:8" s="1" customFormat="1" ht="13.2" x14ac:dyDescent="0.25">
      <c r="A25" s="86" t="s">
        <v>138</v>
      </c>
      <c r="B25" s="87" t="s">
        <v>138</v>
      </c>
      <c r="C25" s="87" t="s">
        <v>138</v>
      </c>
      <c r="D25" s="87" t="s">
        <v>18</v>
      </c>
      <c r="E25" s="88">
        <v>3254</v>
      </c>
      <c r="F25" s="88">
        <v>9937</v>
      </c>
      <c r="G25" s="89">
        <v>4.9448395999999997E-3</v>
      </c>
      <c r="H25" s="90">
        <v>4.1719256000000001E-3</v>
      </c>
    </row>
    <row r="26" spans="1:8" s="1" customFormat="1" ht="13.2" x14ac:dyDescent="0.25">
      <c r="A26" s="86" t="s">
        <v>138</v>
      </c>
      <c r="B26" s="87" t="s">
        <v>138</v>
      </c>
      <c r="C26" s="87" t="s">
        <v>138</v>
      </c>
      <c r="D26" s="87" t="s">
        <v>36</v>
      </c>
      <c r="E26" s="88">
        <v>118</v>
      </c>
      <c r="F26" s="88">
        <v>385</v>
      </c>
      <c r="G26" s="89">
        <v>1.9158329999999999E-4</v>
      </c>
      <c r="H26" s="90">
        <v>1.6163749999999999E-4</v>
      </c>
    </row>
    <row r="27" spans="1:8" s="1" customFormat="1" ht="13.2" x14ac:dyDescent="0.25">
      <c r="A27" s="86" t="s">
        <v>138</v>
      </c>
      <c r="B27" s="87" t="s">
        <v>138</v>
      </c>
      <c r="C27" s="87" t="s">
        <v>138</v>
      </c>
      <c r="D27" s="87" t="s">
        <v>162</v>
      </c>
      <c r="E27" s="88">
        <v>138</v>
      </c>
      <c r="F27" s="88">
        <v>421</v>
      </c>
      <c r="G27" s="89">
        <v>2.0949759999999999E-4</v>
      </c>
      <c r="H27" s="90">
        <v>1.7675159999999999E-4</v>
      </c>
    </row>
    <row r="28" spans="1:8" s="1" customFormat="1" ht="13.2" x14ac:dyDescent="0.25">
      <c r="A28" s="86" t="s">
        <v>138</v>
      </c>
      <c r="B28" s="87" t="s">
        <v>138</v>
      </c>
      <c r="C28" s="87" t="s">
        <v>31</v>
      </c>
      <c r="D28" s="87" t="s">
        <v>17</v>
      </c>
      <c r="E28" s="88">
        <v>106</v>
      </c>
      <c r="F28" s="88">
        <v>313</v>
      </c>
      <c r="G28" s="89">
        <v>1.5575469999999999E-4</v>
      </c>
      <c r="H28" s="90">
        <v>1.3140910000000001E-4</v>
      </c>
    </row>
    <row r="29" spans="1:8" s="1" customFormat="1" ht="13.2" x14ac:dyDescent="0.25">
      <c r="A29" s="86" t="s">
        <v>138</v>
      </c>
      <c r="B29" s="87" t="s">
        <v>138</v>
      </c>
      <c r="C29" s="87" t="s">
        <v>138</v>
      </c>
      <c r="D29" s="87" t="s">
        <v>27</v>
      </c>
      <c r="E29" s="88">
        <v>4</v>
      </c>
      <c r="F29" s="88">
        <v>12</v>
      </c>
      <c r="G29" s="89">
        <v>5.9714275000000004E-6</v>
      </c>
      <c r="H29" s="90">
        <v>5.0380503999999997E-6</v>
      </c>
    </row>
    <row r="30" spans="1:8" s="1" customFormat="1" ht="13.2" x14ac:dyDescent="0.25">
      <c r="A30" s="86" t="s">
        <v>138</v>
      </c>
      <c r="B30" s="87" t="s">
        <v>138</v>
      </c>
      <c r="C30" s="87" t="s">
        <v>138</v>
      </c>
      <c r="D30" s="87" t="s">
        <v>18</v>
      </c>
      <c r="E30" s="88">
        <v>18</v>
      </c>
      <c r="F30" s="88">
        <v>57</v>
      </c>
      <c r="G30" s="89">
        <v>2.8364299999999999E-5</v>
      </c>
      <c r="H30" s="90">
        <v>2.3930700000000001E-5</v>
      </c>
    </row>
    <row r="31" spans="1:8" s="1" customFormat="1" ht="13.2" x14ac:dyDescent="0.25">
      <c r="A31" s="86" t="s">
        <v>138</v>
      </c>
      <c r="B31" s="87" t="s">
        <v>138</v>
      </c>
      <c r="C31" s="87" t="s">
        <v>25</v>
      </c>
      <c r="D31" s="87" t="s">
        <v>17</v>
      </c>
      <c r="E31" s="88">
        <v>488</v>
      </c>
      <c r="F31" s="88">
        <v>1450</v>
      </c>
      <c r="G31" s="89">
        <v>7.2154749999999996E-4</v>
      </c>
      <c r="H31" s="90">
        <v>6.0876439999999995E-4</v>
      </c>
    </row>
    <row r="32" spans="1:8" s="1" customFormat="1" ht="13.2" x14ac:dyDescent="0.25">
      <c r="A32" s="86" t="s">
        <v>138</v>
      </c>
      <c r="B32" s="87" t="s">
        <v>138</v>
      </c>
      <c r="C32" s="87" t="s">
        <v>138</v>
      </c>
      <c r="D32" s="87" t="s">
        <v>27</v>
      </c>
      <c r="E32" s="88">
        <v>687</v>
      </c>
      <c r="F32" s="88">
        <v>2111</v>
      </c>
      <c r="G32" s="89">
        <v>1.0504736000000001E-3</v>
      </c>
      <c r="H32" s="90">
        <v>8.8627699999999998E-4</v>
      </c>
    </row>
    <row r="33" spans="1:8" s="1" customFormat="1" ht="13.2" x14ac:dyDescent="0.25">
      <c r="A33" s="86" t="s">
        <v>138</v>
      </c>
      <c r="B33" s="87" t="s">
        <v>138</v>
      </c>
      <c r="C33" s="87" t="s">
        <v>138</v>
      </c>
      <c r="D33" s="87" t="s">
        <v>36</v>
      </c>
      <c r="E33" s="88">
        <v>10</v>
      </c>
      <c r="F33" s="88">
        <v>22</v>
      </c>
      <c r="G33" s="89">
        <v>1.09476E-5</v>
      </c>
      <c r="H33" s="90">
        <v>9.2364256999999998E-6</v>
      </c>
    </row>
    <row r="34" spans="1:8" s="1" customFormat="1" ht="13.2" x14ac:dyDescent="0.25">
      <c r="A34" s="86" t="s">
        <v>138</v>
      </c>
      <c r="B34" s="87" t="s">
        <v>138</v>
      </c>
      <c r="C34" s="87" t="s">
        <v>138</v>
      </c>
      <c r="D34" s="87" t="s">
        <v>162</v>
      </c>
      <c r="E34" s="88">
        <v>32</v>
      </c>
      <c r="F34" s="88">
        <v>96</v>
      </c>
      <c r="G34" s="89">
        <v>4.7771400000000001E-5</v>
      </c>
      <c r="H34" s="90">
        <v>4.03044E-5</v>
      </c>
    </row>
    <row r="35" spans="1:8" s="1" customFormat="1" ht="13.2" x14ac:dyDescent="0.25">
      <c r="A35" s="86" t="s">
        <v>138</v>
      </c>
      <c r="B35" s="87" t="s">
        <v>139</v>
      </c>
      <c r="C35" s="87" t="s">
        <v>138</v>
      </c>
      <c r="D35" s="87" t="s">
        <v>138</v>
      </c>
      <c r="E35" s="88">
        <v>663881</v>
      </c>
      <c r="F35" s="88">
        <v>2009569.75</v>
      </c>
      <c r="G35" s="89">
        <v>1</v>
      </c>
      <c r="H35" s="90">
        <v>0.84369280700000004</v>
      </c>
    </row>
    <row r="36" spans="1:8" s="1" customFormat="1" ht="13.2" x14ac:dyDescent="0.25">
      <c r="A36" s="86" t="s">
        <v>138</v>
      </c>
      <c r="B36" s="87" t="s">
        <v>20</v>
      </c>
      <c r="C36" s="87" t="s">
        <v>21</v>
      </c>
      <c r="D36" s="87" t="s">
        <v>17</v>
      </c>
      <c r="E36" s="88">
        <v>125481</v>
      </c>
      <c r="F36" s="88">
        <v>372304</v>
      </c>
      <c r="G36" s="89" t="s">
        <v>138</v>
      </c>
      <c r="H36" s="90">
        <v>0.15630719300000001</v>
      </c>
    </row>
    <row r="37" spans="1:8" s="1" customFormat="1" ht="13.2" x14ac:dyDescent="0.25">
      <c r="A37" s="86" t="s">
        <v>138</v>
      </c>
      <c r="B37" s="87" t="s">
        <v>22</v>
      </c>
      <c r="C37" s="87" t="s">
        <v>138</v>
      </c>
      <c r="D37" s="87" t="s">
        <v>138</v>
      </c>
      <c r="E37" s="88">
        <v>789362</v>
      </c>
      <c r="F37" s="88">
        <v>2381873.75</v>
      </c>
      <c r="G37" s="89" t="s">
        <v>138</v>
      </c>
      <c r="H37" s="90">
        <v>1</v>
      </c>
    </row>
    <row r="38" spans="1:8" ht="14.1" customHeight="1" x14ac:dyDescent="0.3"/>
    <row r="39" spans="1:8" ht="14.1" customHeight="1" x14ac:dyDescent="0.3">
      <c r="A39" s="1" t="s">
        <v>33</v>
      </c>
    </row>
    <row r="41" spans="1:8" ht="12" customHeight="1" x14ac:dyDescent="0.3">
      <c r="A41" t="s">
        <v>177</v>
      </c>
    </row>
  </sheetData>
  <mergeCells count="3">
    <mergeCell ref="A1:H1"/>
    <mergeCell ref="A2:H2"/>
    <mergeCell ref="A3:H3"/>
  </mergeCells>
  <hyperlinks>
    <hyperlink ref="J1" location="'Table of Contents'!A1" display="Return to Table of Contents" xr:uid="{9E86C800-3ACA-4D36-B1F8-9BEB8D1814D2}"/>
  </hyperlinks>
  <printOptions horizontalCentered="1"/>
  <pageMargins left="0.05" right="0.05" top="0.5" bottom="0.5" header="0" footer="0"/>
  <pageSetup orientation="landscape" horizontalDpi="300" verticalDpi="30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8614A-CF32-4B3A-9EA5-27A08698963F}">
  <dimension ref="A1:J40"/>
  <sheetViews>
    <sheetView workbookViewId="0">
      <pane ySplit="5" topLeftCell="A6" activePane="bottomLeft" state="frozen"/>
      <selection sqref="A1:H1"/>
      <selection pane="bottomLeft" sqref="A1:H1"/>
    </sheetView>
  </sheetViews>
  <sheetFormatPr defaultRowHeight="14.4" x14ac:dyDescent="0.3"/>
  <cols>
    <col min="1" max="1" width="55.109375" style="1" bestFit="1" customWidth="1"/>
    <col min="2" max="2" width="14" style="1" customWidth="1"/>
    <col min="3" max="3" width="22.21875" style="1" customWidth="1"/>
    <col min="4" max="4" width="21.88671875" style="1" customWidth="1"/>
    <col min="5" max="5" width="10.6640625" style="1" customWidth="1"/>
    <col min="6" max="6" width="11.109375" style="1" customWidth="1"/>
    <col min="7" max="8" width="8.21875" style="1" customWidth="1"/>
  </cols>
  <sheetData>
    <row r="1" spans="1:10" ht="14.4" customHeight="1" x14ac:dyDescent="0.3">
      <c r="A1" s="135" t="s">
        <v>0</v>
      </c>
      <c r="B1" s="135"/>
      <c r="C1" s="135"/>
      <c r="D1" s="135"/>
      <c r="E1" s="135"/>
      <c r="F1" s="135"/>
      <c r="G1" s="135"/>
      <c r="H1" s="135"/>
      <c r="J1" s="68" t="s">
        <v>194</v>
      </c>
    </row>
    <row r="2" spans="1:10" x14ac:dyDescent="0.3">
      <c r="A2" s="135" t="s">
        <v>1</v>
      </c>
      <c r="B2" s="135"/>
      <c r="C2" s="135"/>
      <c r="D2" s="135"/>
      <c r="E2" s="135"/>
      <c r="F2" s="135"/>
      <c r="G2" s="135"/>
      <c r="H2" s="135"/>
    </row>
    <row r="3" spans="1:10" x14ac:dyDescent="0.3">
      <c r="A3" s="135" t="s">
        <v>180</v>
      </c>
      <c r="B3" s="135"/>
      <c r="C3" s="135"/>
      <c r="D3" s="135"/>
      <c r="E3" s="135"/>
      <c r="F3" s="135"/>
      <c r="G3" s="135"/>
      <c r="H3" s="135"/>
    </row>
    <row r="4" spans="1:10" ht="15" thickBot="1" x14ac:dyDescent="0.35"/>
    <row r="5" spans="1:10" ht="53.4" x14ac:dyDescent="0.3">
      <c r="A5" s="69" t="s">
        <v>154</v>
      </c>
      <c r="B5" s="70" t="s">
        <v>155</v>
      </c>
      <c r="C5" s="70" t="s">
        <v>156</v>
      </c>
      <c r="D5" s="70" t="s">
        <v>157</v>
      </c>
      <c r="E5" s="71" t="s">
        <v>6</v>
      </c>
      <c r="F5" s="72" t="s">
        <v>158</v>
      </c>
      <c r="G5" s="70" t="s">
        <v>159</v>
      </c>
      <c r="H5" s="73" t="s">
        <v>160</v>
      </c>
    </row>
    <row r="6" spans="1:10" x14ac:dyDescent="0.3">
      <c r="A6" s="86" t="s">
        <v>181</v>
      </c>
      <c r="B6" s="87" t="s">
        <v>15</v>
      </c>
      <c r="C6" s="87" t="s">
        <v>21</v>
      </c>
      <c r="D6" s="87" t="s">
        <v>27</v>
      </c>
      <c r="E6" s="88">
        <v>33239</v>
      </c>
      <c r="F6" s="88">
        <v>100102</v>
      </c>
      <c r="G6" s="89">
        <v>2.3313530499999999E-2</v>
      </c>
      <c r="H6" s="90">
        <v>1.92398849E-2</v>
      </c>
    </row>
    <row r="7" spans="1:10" x14ac:dyDescent="0.3">
      <c r="A7" s="86" t="s">
        <v>138</v>
      </c>
      <c r="B7" s="87" t="s">
        <v>138</v>
      </c>
      <c r="C7" s="87" t="s">
        <v>138</v>
      </c>
      <c r="D7" s="96" t="s">
        <v>23</v>
      </c>
      <c r="E7" s="88">
        <v>1457</v>
      </c>
      <c r="F7" s="88">
        <v>4688</v>
      </c>
      <c r="G7" s="89">
        <v>1.0918245999999999E-3</v>
      </c>
      <c r="H7" s="90">
        <v>9.0104669999999999E-4</v>
      </c>
    </row>
    <row r="8" spans="1:10" x14ac:dyDescent="0.3">
      <c r="A8" s="86" t="s">
        <v>138</v>
      </c>
      <c r="B8" s="87" t="s">
        <v>138</v>
      </c>
      <c r="C8" s="87" t="s">
        <v>138</v>
      </c>
      <c r="D8" s="87" t="s">
        <v>24</v>
      </c>
      <c r="E8" s="88">
        <v>223</v>
      </c>
      <c r="F8" s="88">
        <v>776</v>
      </c>
      <c r="G8" s="89">
        <v>1.807287E-4</v>
      </c>
      <c r="H8" s="90">
        <v>1.4914940000000001E-4</v>
      </c>
    </row>
    <row r="9" spans="1:10" x14ac:dyDescent="0.3">
      <c r="A9" s="86" t="s">
        <v>138</v>
      </c>
      <c r="B9" s="87" t="s">
        <v>138</v>
      </c>
      <c r="C9" s="87" t="s">
        <v>138</v>
      </c>
      <c r="D9" s="87" t="s">
        <v>28</v>
      </c>
      <c r="E9" s="88">
        <v>3886</v>
      </c>
      <c r="F9" s="88">
        <v>12451</v>
      </c>
      <c r="G9" s="89">
        <v>2.8998099E-3</v>
      </c>
      <c r="H9" s="90">
        <v>2.3931171000000002E-3</v>
      </c>
    </row>
    <row r="10" spans="1:10" x14ac:dyDescent="0.3">
      <c r="A10" s="86" t="s">
        <v>138</v>
      </c>
      <c r="B10" s="87" t="s">
        <v>138</v>
      </c>
      <c r="C10" s="87" t="s">
        <v>138</v>
      </c>
      <c r="D10" s="87" t="s">
        <v>116</v>
      </c>
      <c r="E10" s="88">
        <v>66</v>
      </c>
      <c r="F10" s="88">
        <v>160</v>
      </c>
      <c r="G10" s="89">
        <v>3.72636E-5</v>
      </c>
      <c r="H10" s="90">
        <v>3.0752400000000001E-5</v>
      </c>
    </row>
    <row r="11" spans="1:10" x14ac:dyDescent="0.3">
      <c r="A11" s="86" t="s">
        <v>138</v>
      </c>
      <c r="B11" s="87" t="s">
        <v>138</v>
      </c>
      <c r="C11" s="87" t="s">
        <v>138</v>
      </c>
      <c r="D11" s="87" t="s">
        <v>36</v>
      </c>
      <c r="E11" s="88">
        <v>440</v>
      </c>
      <c r="F11" s="88">
        <v>1131</v>
      </c>
      <c r="G11" s="89">
        <v>2.6340739999999998E-4</v>
      </c>
      <c r="H11" s="90">
        <v>2.173814E-4</v>
      </c>
    </row>
    <row r="12" spans="1:10" x14ac:dyDescent="0.3">
      <c r="A12" s="86" t="s">
        <v>138</v>
      </c>
      <c r="B12" s="87" t="s">
        <v>138</v>
      </c>
      <c r="C12" s="87" t="s">
        <v>138</v>
      </c>
      <c r="D12" s="87" t="s">
        <v>51</v>
      </c>
      <c r="E12" s="88">
        <v>49924</v>
      </c>
      <c r="F12" s="88">
        <v>156008</v>
      </c>
      <c r="G12" s="89">
        <v>3.6333912099999997E-2</v>
      </c>
      <c r="H12" s="90">
        <v>2.99851748E-2</v>
      </c>
    </row>
    <row r="13" spans="1:10" x14ac:dyDescent="0.3">
      <c r="A13" s="86" t="s">
        <v>138</v>
      </c>
      <c r="B13" s="87" t="s">
        <v>138</v>
      </c>
      <c r="C13" s="96" t="s">
        <v>49</v>
      </c>
      <c r="D13" s="87" t="s">
        <v>17</v>
      </c>
      <c r="E13" s="88">
        <v>521587</v>
      </c>
      <c r="F13" s="88">
        <v>1556450.5</v>
      </c>
      <c r="G13" s="89">
        <v>0.36249381850000001</v>
      </c>
      <c r="H13" s="90">
        <v>0.2991541479</v>
      </c>
    </row>
    <row r="14" spans="1:10" x14ac:dyDescent="0.3">
      <c r="A14" s="86" t="s">
        <v>138</v>
      </c>
      <c r="B14" s="87" t="s">
        <v>138</v>
      </c>
      <c r="C14" s="87" t="s">
        <v>138</v>
      </c>
      <c r="D14" s="87" t="s">
        <v>27</v>
      </c>
      <c r="E14" s="88">
        <v>8862</v>
      </c>
      <c r="F14" s="88">
        <v>25709</v>
      </c>
      <c r="G14" s="89">
        <v>5.9875681999999996E-3</v>
      </c>
      <c r="H14" s="90">
        <v>4.9413418000000004E-3</v>
      </c>
    </row>
    <row r="15" spans="1:10" x14ac:dyDescent="0.3">
      <c r="A15" s="86" t="s">
        <v>138</v>
      </c>
      <c r="B15" s="87" t="s">
        <v>138</v>
      </c>
      <c r="C15" s="87" t="s">
        <v>138</v>
      </c>
      <c r="D15" s="96" t="s">
        <v>23</v>
      </c>
      <c r="E15" s="88">
        <v>41</v>
      </c>
      <c r="F15" s="88">
        <v>123</v>
      </c>
      <c r="G15" s="89">
        <v>2.8646400000000001E-5</v>
      </c>
      <c r="H15" s="90">
        <v>2.3640899999999999E-5</v>
      </c>
    </row>
    <row r="16" spans="1:10" x14ac:dyDescent="0.3">
      <c r="A16" s="86" t="s">
        <v>138</v>
      </c>
      <c r="B16" s="87" t="s">
        <v>138</v>
      </c>
      <c r="C16" s="87" t="s">
        <v>138</v>
      </c>
      <c r="D16" s="87" t="s">
        <v>29</v>
      </c>
      <c r="E16" s="88">
        <v>66</v>
      </c>
      <c r="F16" s="88">
        <v>229</v>
      </c>
      <c r="G16" s="89">
        <v>5.33336E-5</v>
      </c>
      <c r="H16" s="90">
        <v>4.4014400000000003E-5</v>
      </c>
    </row>
    <row r="17" spans="1:8" x14ac:dyDescent="0.3">
      <c r="A17" s="86" t="s">
        <v>138</v>
      </c>
      <c r="B17" s="87" t="s">
        <v>138</v>
      </c>
      <c r="C17" s="87" t="s">
        <v>138</v>
      </c>
      <c r="D17" s="87" t="s">
        <v>28</v>
      </c>
      <c r="E17" s="88">
        <v>1814</v>
      </c>
      <c r="F17" s="88">
        <v>5399</v>
      </c>
      <c r="G17" s="89">
        <v>1.2574149E-3</v>
      </c>
      <c r="H17" s="90">
        <v>1.0377029E-3</v>
      </c>
    </row>
    <row r="18" spans="1:8" x14ac:dyDescent="0.3">
      <c r="A18" s="86" t="s">
        <v>138</v>
      </c>
      <c r="B18" s="87" t="s">
        <v>138</v>
      </c>
      <c r="C18" s="87" t="s">
        <v>138</v>
      </c>
      <c r="D18" s="87" t="s">
        <v>18</v>
      </c>
      <c r="E18" s="88">
        <v>508877</v>
      </c>
      <c r="F18" s="88">
        <v>1542617.27</v>
      </c>
      <c r="G18" s="89">
        <v>0.35927209040000002</v>
      </c>
      <c r="H18" s="90">
        <v>0.29649536240000002</v>
      </c>
    </row>
    <row r="19" spans="1:8" x14ac:dyDescent="0.3">
      <c r="A19" s="86" t="s">
        <v>138</v>
      </c>
      <c r="B19" s="87" t="s">
        <v>138</v>
      </c>
      <c r="C19" s="87" t="s">
        <v>138</v>
      </c>
      <c r="D19" s="87" t="s">
        <v>116</v>
      </c>
      <c r="E19" s="88">
        <v>24</v>
      </c>
      <c r="F19" s="88">
        <v>74</v>
      </c>
      <c r="G19" s="89">
        <v>1.7234399999999999E-5</v>
      </c>
      <c r="H19" s="90">
        <v>1.4222999999999999E-5</v>
      </c>
    </row>
    <row r="20" spans="1:8" x14ac:dyDescent="0.3">
      <c r="A20" s="86" t="s">
        <v>138</v>
      </c>
      <c r="B20" s="87" t="s">
        <v>138</v>
      </c>
      <c r="C20" s="87" t="s">
        <v>138</v>
      </c>
      <c r="D20" s="87" t="s">
        <v>51</v>
      </c>
      <c r="E20" s="88">
        <v>39290</v>
      </c>
      <c r="F20" s="88">
        <v>115545</v>
      </c>
      <c r="G20" s="89">
        <v>2.69101705E-2</v>
      </c>
      <c r="H20" s="90">
        <v>2.2208072799999999E-2</v>
      </c>
    </row>
    <row r="21" spans="1:8" x14ac:dyDescent="0.3">
      <c r="A21" s="86" t="s">
        <v>138</v>
      </c>
      <c r="B21" s="87" t="s">
        <v>138</v>
      </c>
      <c r="C21" s="87" t="s">
        <v>48</v>
      </c>
      <c r="D21" s="87" t="s">
        <v>17</v>
      </c>
      <c r="E21" s="88">
        <v>89077</v>
      </c>
      <c r="F21" s="88">
        <v>260728</v>
      </c>
      <c r="G21" s="89">
        <v>6.0722964400000003E-2</v>
      </c>
      <c r="H21" s="90">
        <v>5.0112652299999998E-2</v>
      </c>
    </row>
    <row r="22" spans="1:8" x14ac:dyDescent="0.3">
      <c r="A22" s="86" t="s">
        <v>138</v>
      </c>
      <c r="B22" s="87" t="s">
        <v>138</v>
      </c>
      <c r="C22" s="87" t="s">
        <v>138</v>
      </c>
      <c r="D22" s="87" t="s">
        <v>27</v>
      </c>
      <c r="E22" s="88">
        <v>34929</v>
      </c>
      <c r="F22" s="88">
        <v>108875</v>
      </c>
      <c r="G22" s="89">
        <v>2.5356742500000001E-2</v>
      </c>
      <c r="H22" s="90">
        <v>2.0926080100000001E-2</v>
      </c>
    </row>
    <row r="23" spans="1:8" x14ac:dyDescent="0.3">
      <c r="A23" s="86" t="s">
        <v>138</v>
      </c>
      <c r="B23" s="87" t="s">
        <v>138</v>
      </c>
      <c r="C23" s="87" t="s">
        <v>138</v>
      </c>
      <c r="D23" s="87" t="s">
        <v>24</v>
      </c>
      <c r="E23" s="88">
        <v>177</v>
      </c>
      <c r="F23" s="88">
        <v>551</v>
      </c>
      <c r="G23" s="89">
        <v>1.283267E-4</v>
      </c>
      <c r="H23" s="90">
        <v>1.059037E-4</v>
      </c>
    </row>
    <row r="24" spans="1:8" x14ac:dyDescent="0.3">
      <c r="A24" s="86" t="s">
        <v>138</v>
      </c>
      <c r="B24" s="87" t="s">
        <v>138</v>
      </c>
      <c r="C24" s="87" t="s">
        <v>138</v>
      </c>
      <c r="D24" s="87" t="s">
        <v>18</v>
      </c>
      <c r="E24" s="88">
        <v>88225</v>
      </c>
      <c r="F24" s="88">
        <v>277029</v>
      </c>
      <c r="G24" s="89">
        <v>6.4519430599999997E-2</v>
      </c>
      <c r="H24" s="90">
        <v>5.3245750199999997E-2</v>
      </c>
    </row>
    <row r="25" spans="1:8" x14ac:dyDescent="0.3">
      <c r="A25" s="86" t="s">
        <v>138</v>
      </c>
      <c r="B25" s="87" t="s">
        <v>138</v>
      </c>
      <c r="C25" s="87" t="s">
        <v>138</v>
      </c>
      <c r="D25" s="87" t="s">
        <v>51</v>
      </c>
      <c r="E25" s="88">
        <v>7028</v>
      </c>
      <c r="F25" s="88">
        <v>21005</v>
      </c>
      <c r="G25" s="89">
        <v>4.8920172000000003E-3</v>
      </c>
      <c r="H25" s="90">
        <v>4.0372198999999998E-3</v>
      </c>
    </row>
    <row r="26" spans="1:8" x14ac:dyDescent="0.3">
      <c r="A26" s="86" t="s">
        <v>138</v>
      </c>
      <c r="B26" s="87" t="s">
        <v>138</v>
      </c>
      <c r="C26" s="87" t="s">
        <v>31</v>
      </c>
      <c r="D26" s="87" t="s">
        <v>17</v>
      </c>
      <c r="E26" s="88">
        <v>235</v>
      </c>
      <c r="F26" s="88">
        <v>701</v>
      </c>
      <c r="G26" s="89">
        <v>1.6326129999999999E-4</v>
      </c>
      <c r="H26" s="90">
        <v>1.347342E-4</v>
      </c>
    </row>
    <row r="27" spans="1:8" x14ac:dyDescent="0.3">
      <c r="A27" s="86" t="s">
        <v>138</v>
      </c>
      <c r="B27" s="87" t="s">
        <v>138</v>
      </c>
      <c r="C27" s="87" t="s">
        <v>138</v>
      </c>
      <c r="D27" s="87" t="s">
        <v>27</v>
      </c>
      <c r="E27" s="88">
        <v>1</v>
      </c>
      <c r="F27" s="88">
        <v>3</v>
      </c>
      <c r="G27" s="89">
        <v>6.9869324999999995E-7</v>
      </c>
      <c r="H27" s="90">
        <v>5.7660841000000003E-7</v>
      </c>
    </row>
    <row r="28" spans="1:8" x14ac:dyDescent="0.3">
      <c r="A28" s="86" t="s">
        <v>138</v>
      </c>
      <c r="B28" s="87" t="s">
        <v>138</v>
      </c>
      <c r="C28" s="87" t="s">
        <v>138</v>
      </c>
      <c r="D28" s="87" t="s">
        <v>18</v>
      </c>
      <c r="E28" s="88">
        <v>2783</v>
      </c>
      <c r="F28" s="88">
        <v>8118</v>
      </c>
      <c r="G28" s="89">
        <v>1.8906639E-3</v>
      </c>
      <c r="H28" s="90">
        <v>1.5603024000000001E-3</v>
      </c>
    </row>
    <row r="29" spans="1:8" x14ac:dyDescent="0.3">
      <c r="A29" s="86" t="s">
        <v>138</v>
      </c>
      <c r="B29" s="87" t="s">
        <v>138</v>
      </c>
      <c r="C29" s="87" t="s">
        <v>138</v>
      </c>
      <c r="D29" s="87" t="s">
        <v>51</v>
      </c>
      <c r="E29" s="88">
        <v>2</v>
      </c>
      <c r="F29" s="88">
        <v>6</v>
      </c>
      <c r="G29" s="89">
        <v>1.3973864999999999E-6</v>
      </c>
      <c r="H29" s="90">
        <v>1.1532168E-6</v>
      </c>
    </row>
    <row r="30" spans="1:8" x14ac:dyDescent="0.3">
      <c r="A30" s="86" t="s">
        <v>138</v>
      </c>
      <c r="B30" s="87" t="s">
        <v>138</v>
      </c>
      <c r="C30" s="87" t="s">
        <v>25</v>
      </c>
      <c r="D30" s="87" t="s">
        <v>17</v>
      </c>
      <c r="E30" s="88">
        <v>15546</v>
      </c>
      <c r="F30" s="88">
        <v>49335</v>
      </c>
      <c r="G30" s="89">
        <v>1.14900105E-2</v>
      </c>
      <c r="H30" s="90">
        <v>9.4823253000000003E-3</v>
      </c>
    </row>
    <row r="31" spans="1:8" x14ac:dyDescent="0.3">
      <c r="A31" s="86" t="s">
        <v>138</v>
      </c>
      <c r="B31" s="87" t="s">
        <v>138</v>
      </c>
      <c r="C31" s="87" t="s">
        <v>138</v>
      </c>
      <c r="D31" s="87" t="s">
        <v>27</v>
      </c>
      <c r="E31" s="88">
        <v>8082</v>
      </c>
      <c r="F31" s="88">
        <v>24169</v>
      </c>
      <c r="G31" s="89">
        <v>5.6289056999999998E-3</v>
      </c>
      <c r="H31" s="90">
        <v>4.6453494999999997E-3</v>
      </c>
    </row>
    <row r="32" spans="1:8" x14ac:dyDescent="0.3">
      <c r="A32" s="86" t="s">
        <v>138</v>
      </c>
      <c r="B32" s="87" t="s">
        <v>138</v>
      </c>
      <c r="C32" s="87" t="s">
        <v>138</v>
      </c>
      <c r="D32" s="96" t="s">
        <v>23</v>
      </c>
      <c r="E32" s="88">
        <v>800</v>
      </c>
      <c r="F32" s="88">
        <v>2424</v>
      </c>
      <c r="G32" s="89">
        <v>5.6454409999999997E-4</v>
      </c>
      <c r="H32" s="90">
        <v>4.6589960000000002E-4</v>
      </c>
    </row>
    <row r="33" spans="1:8" x14ac:dyDescent="0.3">
      <c r="A33" s="86" t="s">
        <v>138</v>
      </c>
      <c r="B33" s="87" t="s">
        <v>138</v>
      </c>
      <c r="C33" s="87" t="s">
        <v>138</v>
      </c>
      <c r="D33" s="87" t="s">
        <v>28</v>
      </c>
      <c r="E33" s="88">
        <v>244</v>
      </c>
      <c r="F33" s="88">
        <v>803</v>
      </c>
      <c r="G33" s="89">
        <v>1.8701690000000001E-4</v>
      </c>
      <c r="H33" s="90">
        <v>1.5433889999999999E-4</v>
      </c>
    </row>
    <row r="34" spans="1:8" x14ac:dyDescent="0.3">
      <c r="A34" s="86" t="s">
        <v>138</v>
      </c>
      <c r="B34" s="87" t="s">
        <v>138</v>
      </c>
      <c r="C34" s="87" t="s">
        <v>138</v>
      </c>
      <c r="D34" s="87" t="s">
        <v>51</v>
      </c>
      <c r="E34" s="88">
        <v>5954</v>
      </c>
      <c r="F34" s="88">
        <v>18451</v>
      </c>
      <c r="G34" s="89">
        <v>4.2971963999999998E-3</v>
      </c>
      <c r="H34" s="90">
        <v>3.5463338999999999E-3</v>
      </c>
    </row>
    <row r="35" spans="1:8" x14ac:dyDescent="0.3">
      <c r="A35" s="86" t="s">
        <v>138</v>
      </c>
      <c r="B35" s="87" t="s">
        <v>138</v>
      </c>
      <c r="C35" s="87" t="s">
        <v>26</v>
      </c>
      <c r="D35" s="87" t="s">
        <v>17</v>
      </c>
      <c r="E35" s="88">
        <v>23</v>
      </c>
      <c r="F35" s="88">
        <v>69</v>
      </c>
      <c r="G35" s="89">
        <v>1.60699E-5</v>
      </c>
      <c r="H35" s="90">
        <v>1.3261999999999999E-5</v>
      </c>
    </row>
    <row r="36" spans="1:8" x14ac:dyDescent="0.3">
      <c r="A36" s="86" t="s">
        <v>138</v>
      </c>
      <c r="B36" s="87" t="s">
        <v>19</v>
      </c>
      <c r="C36" s="87" t="s">
        <v>138</v>
      </c>
      <c r="D36" s="87" t="s">
        <v>138</v>
      </c>
      <c r="E36" s="88">
        <v>1422902</v>
      </c>
      <c r="F36" s="88">
        <v>4293729.7699999996</v>
      </c>
      <c r="G36" s="89">
        <v>1</v>
      </c>
      <c r="H36" s="90">
        <v>0.82526689470000003</v>
      </c>
    </row>
    <row r="37" spans="1:8" x14ac:dyDescent="0.3">
      <c r="A37" s="86" t="s">
        <v>138</v>
      </c>
      <c r="B37" s="87" t="s">
        <v>20</v>
      </c>
      <c r="C37" s="87" t="s">
        <v>21</v>
      </c>
      <c r="D37" s="87" t="s">
        <v>17</v>
      </c>
      <c r="E37" s="88">
        <v>307735</v>
      </c>
      <c r="F37" s="88">
        <v>909108</v>
      </c>
      <c r="G37" s="89" t="s">
        <v>138</v>
      </c>
      <c r="H37" s="90">
        <v>0.1747331053</v>
      </c>
    </row>
    <row r="38" spans="1:8" ht="15" thickBot="1" x14ac:dyDescent="0.35">
      <c r="A38" s="91" t="s">
        <v>138</v>
      </c>
      <c r="B38" s="92" t="s">
        <v>22</v>
      </c>
      <c r="C38" s="92" t="s">
        <v>138</v>
      </c>
      <c r="D38" s="92" t="s">
        <v>138</v>
      </c>
      <c r="E38" s="93">
        <v>1730637</v>
      </c>
      <c r="F38" s="93">
        <v>5202837.7699999996</v>
      </c>
      <c r="G38" s="94" t="s">
        <v>138</v>
      </c>
      <c r="H38" s="95">
        <v>1</v>
      </c>
    </row>
    <row r="39" spans="1:8" x14ac:dyDescent="0.3">
      <c r="A39"/>
      <c r="B39"/>
      <c r="C39"/>
      <c r="D39"/>
      <c r="E39"/>
      <c r="F39"/>
      <c r="G39"/>
      <c r="H39"/>
    </row>
    <row r="40" spans="1:8" ht="14.1" customHeight="1" x14ac:dyDescent="0.3">
      <c r="A40" s="1" t="s">
        <v>33</v>
      </c>
      <c r="B40"/>
      <c r="C40"/>
      <c r="D40"/>
      <c r="E40"/>
      <c r="F40"/>
      <c r="G40"/>
      <c r="H40"/>
    </row>
  </sheetData>
  <mergeCells count="3">
    <mergeCell ref="A1:H1"/>
    <mergeCell ref="A2:H2"/>
    <mergeCell ref="A3:H3"/>
  </mergeCells>
  <hyperlinks>
    <hyperlink ref="J1" location="'Table of Contents'!A1" display="Return to Table of Contents" xr:uid="{B733C6FB-5AAD-4A25-BAE5-BEAE9EDF0EC6}"/>
  </hyperlinks>
  <pageMargins left="0.7" right="0.7" top="0.75" bottom="0.75" header="0.3" footer="0.3"/>
  <pageSetup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38194-7C81-426E-828C-F38F2247D7FB}">
  <sheetPr>
    <pageSetUpPr fitToPage="1"/>
  </sheetPr>
  <dimension ref="A1:J44"/>
  <sheetViews>
    <sheetView topLeftCell="A15" zoomScaleNormal="100" workbookViewId="0">
      <selection activeCell="E40" sqref="E40:F42"/>
    </sheetView>
  </sheetViews>
  <sheetFormatPr defaultColWidth="11.5546875" defaultRowHeight="12" customHeight="1" x14ac:dyDescent="0.2"/>
  <cols>
    <col min="1" max="1" width="39.6640625" style="97" bestFit="1" customWidth="1"/>
    <col min="2" max="2" width="15.6640625" style="97" bestFit="1" customWidth="1"/>
    <col min="3" max="3" width="24.6640625" style="97" bestFit="1" customWidth="1"/>
    <col min="4" max="4" width="23.6640625" style="97" bestFit="1" customWidth="1"/>
    <col min="5" max="6" width="12.6640625" style="97" bestFit="1" customWidth="1"/>
    <col min="7" max="7" width="8.6640625" style="97" bestFit="1" customWidth="1"/>
    <col min="8" max="8" width="8.6640625" style="97" customWidth="1"/>
    <col min="9" max="16384" width="11.5546875" style="97"/>
  </cols>
  <sheetData>
    <row r="1" spans="1:10" ht="16.05" customHeight="1" x14ac:dyDescent="0.25">
      <c r="A1" s="135" t="s">
        <v>0</v>
      </c>
      <c r="B1" s="135"/>
      <c r="C1" s="135"/>
      <c r="D1" s="135"/>
      <c r="E1" s="135"/>
      <c r="F1" s="135"/>
      <c r="G1" s="135"/>
      <c r="H1" s="135"/>
      <c r="J1" s="68" t="s">
        <v>194</v>
      </c>
    </row>
    <row r="2" spans="1:10" ht="16.05" customHeight="1" x14ac:dyDescent="0.25">
      <c r="A2" s="135" t="s">
        <v>1</v>
      </c>
      <c r="B2" s="135"/>
      <c r="C2" s="135"/>
      <c r="D2" s="135"/>
      <c r="E2" s="135"/>
      <c r="F2" s="135"/>
      <c r="G2" s="135"/>
      <c r="H2" s="135"/>
    </row>
    <row r="3" spans="1:10" ht="16.05" customHeight="1" x14ac:dyDescent="0.25">
      <c r="A3" s="135" t="s">
        <v>193</v>
      </c>
      <c r="B3" s="135"/>
      <c r="C3" s="135"/>
      <c r="D3" s="135"/>
      <c r="E3" s="135"/>
      <c r="F3" s="135"/>
      <c r="G3" s="135"/>
      <c r="H3" s="135"/>
    </row>
    <row r="4" spans="1:10" ht="12" customHeight="1" thickBot="1" x14ac:dyDescent="0.3">
      <c r="A4" s="1"/>
      <c r="B4" s="1"/>
      <c r="C4" s="1"/>
      <c r="D4" s="1"/>
      <c r="E4" s="1"/>
      <c r="F4" s="1"/>
      <c r="G4" s="1"/>
      <c r="H4" s="1"/>
    </row>
    <row r="5" spans="1:10" ht="58.05" customHeight="1" x14ac:dyDescent="0.25">
      <c r="A5" s="69" t="s">
        <v>154</v>
      </c>
      <c r="B5" s="70" t="s">
        <v>155</v>
      </c>
      <c r="C5" s="70" t="s">
        <v>156</v>
      </c>
      <c r="D5" s="70" t="s">
        <v>157</v>
      </c>
      <c r="E5" s="71" t="s">
        <v>6</v>
      </c>
      <c r="F5" s="72" t="s">
        <v>158</v>
      </c>
      <c r="G5" s="70" t="s">
        <v>159</v>
      </c>
      <c r="H5" s="73" t="s">
        <v>160</v>
      </c>
    </row>
    <row r="6" spans="1:10" ht="14.4" customHeight="1" x14ac:dyDescent="0.25">
      <c r="A6" s="86" t="s">
        <v>181</v>
      </c>
      <c r="B6" s="87" t="s">
        <v>15</v>
      </c>
      <c r="C6" s="87" t="s">
        <v>21</v>
      </c>
      <c r="D6" s="87" t="s">
        <v>27</v>
      </c>
      <c r="E6" s="88">
        <v>37397</v>
      </c>
      <c r="F6" s="88">
        <v>115518</v>
      </c>
      <c r="G6" s="89">
        <v>2.3801070099999998E-2</v>
      </c>
      <c r="H6" s="90">
        <v>2.14443668E-2</v>
      </c>
    </row>
    <row r="7" spans="1:10" ht="14.4" customHeight="1" x14ac:dyDescent="0.25">
      <c r="A7" s="86" t="s">
        <v>138</v>
      </c>
      <c r="B7" s="87" t="s">
        <v>138</v>
      </c>
      <c r="C7" s="87" t="s">
        <v>138</v>
      </c>
      <c r="D7" s="87" t="s">
        <v>23</v>
      </c>
      <c r="E7" s="88">
        <v>6631</v>
      </c>
      <c r="F7" s="88">
        <v>20874</v>
      </c>
      <c r="G7" s="89">
        <v>4.3008322000000002E-3</v>
      </c>
      <c r="H7" s="90">
        <v>3.8749779999999998E-3</v>
      </c>
    </row>
    <row r="8" spans="1:10" ht="14.4" customHeight="1" x14ac:dyDescent="0.25">
      <c r="A8" s="86" t="s">
        <v>138</v>
      </c>
      <c r="B8" s="87" t="s">
        <v>138</v>
      </c>
      <c r="C8" s="87" t="s">
        <v>138</v>
      </c>
      <c r="D8" s="87" t="s">
        <v>24</v>
      </c>
      <c r="E8" s="88">
        <v>231</v>
      </c>
      <c r="F8" s="88">
        <v>715</v>
      </c>
      <c r="G8" s="89">
        <v>1.47317E-4</v>
      </c>
      <c r="H8" s="90">
        <v>1.327302E-4</v>
      </c>
    </row>
    <row r="9" spans="1:10" ht="14.4" customHeight="1" x14ac:dyDescent="0.25">
      <c r="A9" s="86" t="s">
        <v>138</v>
      </c>
      <c r="B9" s="87" t="s">
        <v>138</v>
      </c>
      <c r="C9" s="87" t="s">
        <v>138</v>
      </c>
      <c r="D9" s="87" t="s">
        <v>28</v>
      </c>
      <c r="E9" s="88">
        <v>3881</v>
      </c>
      <c r="F9" s="88">
        <v>12654</v>
      </c>
      <c r="G9" s="89">
        <v>2.6072017999999998E-3</v>
      </c>
      <c r="H9" s="90">
        <v>2.3490452999999998E-3</v>
      </c>
    </row>
    <row r="10" spans="1:10" ht="14.4" customHeight="1" x14ac:dyDescent="0.25">
      <c r="A10" s="86" t="s">
        <v>138</v>
      </c>
      <c r="B10" s="87" t="s">
        <v>138</v>
      </c>
      <c r="C10" s="87" t="s">
        <v>138</v>
      </c>
      <c r="D10" s="87" t="s">
        <v>116</v>
      </c>
      <c r="E10" s="88">
        <v>13</v>
      </c>
      <c r="F10" s="88">
        <v>27</v>
      </c>
      <c r="G10" s="89">
        <v>5.5630195999999999E-6</v>
      </c>
      <c r="H10" s="90">
        <v>5.0121876999999999E-6</v>
      </c>
    </row>
    <row r="11" spans="1:10" ht="14.4" customHeight="1" x14ac:dyDescent="0.25">
      <c r="A11" s="86" t="s">
        <v>138</v>
      </c>
      <c r="B11" s="87" t="s">
        <v>138</v>
      </c>
      <c r="C11" s="87" t="s">
        <v>138</v>
      </c>
      <c r="D11" s="87" t="s">
        <v>36</v>
      </c>
      <c r="E11" s="88">
        <v>145</v>
      </c>
      <c r="F11" s="88">
        <v>367</v>
      </c>
      <c r="G11" s="89">
        <v>7.5615899999999995E-5</v>
      </c>
      <c r="H11" s="90">
        <v>6.8128599999999997E-5</v>
      </c>
    </row>
    <row r="12" spans="1:10" ht="14.4" customHeight="1" x14ac:dyDescent="0.25">
      <c r="A12" s="86" t="s">
        <v>138</v>
      </c>
      <c r="B12" s="87" t="s">
        <v>138</v>
      </c>
      <c r="C12" s="87" t="s">
        <v>138</v>
      </c>
      <c r="D12" s="87" t="s">
        <v>162</v>
      </c>
      <c r="E12" s="88">
        <v>62721</v>
      </c>
      <c r="F12" s="88">
        <v>193113</v>
      </c>
      <c r="G12" s="89">
        <v>3.9788570199999998E-2</v>
      </c>
      <c r="H12" s="90">
        <v>3.58488374E-2</v>
      </c>
    </row>
    <row r="13" spans="1:10" ht="14.4" customHeight="1" x14ac:dyDescent="0.25">
      <c r="A13" s="86" t="s">
        <v>138</v>
      </c>
      <c r="B13" s="87" t="s">
        <v>138</v>
      </c>
      <c r="C13" s="87" t="s">
        <v>161</v>
      </c>
      <c r="D13" s="87" t="s">
        <v>17</v>
      </c>
      <c r="E13" s="88">
        <v>599168</v>
      </c>
      <c r="F13" s="88">
        <v>1791482</v>
      </c>
      <c r="G13" s="89">
        <v>0.36911294100000003</v>
      </c>
      <c r="H13" s="90">
        <v>0.3325645968</v>
      </c>
    </row>
    <row r="14" spans="1:10" ht="14.4" customHeight="1" x14ac:dyDescent="0.25">
      <c r="A14" s="86" t="s">
        <v>138</v>
      </c>
      <c r="B14" s="87" t="s">
        <v>138</v>
      </c>
      <c r="C14" s="87" t="s">
        <v>138</v>
      </c>
      <c r="D14" s="87" t="s">
        <v>27</v>
      </c>
      <c r="E14" s="88">
        <v>9451</v>
      </c>
      <c r="F14" s="88">
        <v>27907</v>
      </c>
      <c r="G14" s="89">
        <v>5.7498957999999999E-3</v>
      </c>
      <c r="H14" s="90">
        <v>5.1805601000000003E-3</v>
      </c>
    </row>
    <row r="15" spans="1:10" ht="14.4" customHeight="1" x14ac:dyDescent="0.25">
      <c r="A15" s="86" t="s">
        <v>138</v>
      </c>
      <c r="B15" s="87" t="s">
        <v>138</v>
      </c>
      <c r="C15" s="87" t="s">
        <v>138</v>
      </c>
      <c r="D15" s="87" t="s">
        <v>23</v>
      </c>
      <c r="E15" s="88">
        <v>30</v>
      </c>
      <c r="F15" s="88">
        <v>92</v>
      </c>
      <c r="G15" s="89">
        <v>1.8955499999999998E-5</v>
      </c>
      <c r="H15" s="90">
        <v>1.7078599999999999E-5</v>
      </c>
    </row>
    <row r="16" spans="1:10" ht="14.4" customHeight="1" x14ac:dyDescent="0.25">
      <c r="A16" s="86" t="s">
        <v>138</v>
      </c>
      <c r="B16" s="87" t="s">
        <v>138</v>
      </c>
      <c r="C16" s="87" t="s">
        <v>138</v>
      </c>
      <c r="D16" s="87" t="s">
        <v>29</v>
      </c>
      <c r="E16" s="88">
        <v>108</v>
      </c>
      <c r="F16" s="88">
        <v>393</v>
      </c>
      <c r="G16" s="89">
        <v>8.0972799999999998E-5</v>
      </c>
      <c r="H16" s="90">
        <v>7.2955199999999996E-5</v>
      </c>
    </row>
    <row r="17" spans="1:8" ht="14.4" customHeight="1" x14ac:dyDescent="0.25">
      <c r="A17" s="86" t="s">
        <v>138</v>
      </c>
      <c r="B17" s="87" t="s">
        <v>138</v>
      </c>
      <c r="C17" s="87" t="s">
        <v>138</v>
      </c>
      <c r="D17" s="87" t="s">
        <v>28</v>
      </c>
      <c r="E17" s="88">
        <v>1750</v>
      </c>
      <c r="F17" s="88">
        <v>5189</v>
      </c>
      <c r="G17" s="89">
        <v>1.0691298999999999E-3</v>
      </c>
      <c r="H17" s="90">
        <v>9.6326820000000005E-4</v>
      </c>
    </row>
    <row r="18" spans="1:8" ht="14.4" customHeight="1" x14ac:dyDescent="0.25">
      <c r="A18" s="86" t="s">
        <v>138</v>
      </c>
      <c r="B18" s="87" t="s">
        <v>138</v>
      </c>
      <c r="C18" s="87" t="s">
        <v>138</v>
      </c>
      <c r="D18" s="87" t="s">
        <v>18</v>
      </c>
      <c r="E18" s="88">
        <v>551437</v>
      </c>
      <c r="F18" s="88">
        <v>1679703.75</v>
      </c>
      <c r="G18" s="89">
        <v>0.34608240060000001</v>
      </c>
      <c r="H18" s="90">
        <v>0.31181446439999999</v>
      </c>
    </row>
    <row r="19" spans="1:8" ht="14.4" customHeight="1" x14ac:dyDescent="0.25">
      <c r="A19" s="86" t="s">
        <v>138</v>
      </c>
      <c r="B19" s="87" t="s">
        <v>138</v>
      </c>
      <c r="C19" s="87" t="s">
        <v>138</v>
      </c>
      <c r="D19" s="87" t="s">
        <v>116</v>
      </c>
      <c r="E19" s="88">
        <v>7</v>
      </c>
      <c r="F19" s="88">
        <v>21</v>
      </c>
      <c r="G19" s="89">
        <v>4.3267929999999998E-6</v>
      </c>
      <c r="H19" s="90">
        <v>3.8983681999999997E-6</v>
      </c>
    </row>
    <row r="20" spans="1:8" ht="14.4" customHeight="1" x14ac:dyDescent="0.25">
      <c r="A20" s="86" t="s">
        <v>138</v>
      </c>
      <c r="B20" s="87" t="s">
        <v>138</v>
      </c>
      <c r="C20" s="87" t="s">
        <v>138</v>
      </c>
      <c r="D20" s="87" t="s">
        <v>36</v>
      </c>
      <c r="E20" s="88">
        <v>32</v>
      </c>
      <c r="F20" s="88">
        <v>96</v>
      </c>
      <c r="G20" s="89">
        <v>1.9779599999999999E-5</v>
      </c>
      <c r="H20" s="90">
        <v>1.7821100000000001E-5</v>
      </c>
    </row>
    <row r="21" spans="1:8" ht="14.4" customHeight="1" x14ac:dyDescent="0.25">
      <c r="A21" s="86" t="s">
        <v>138</v>
      </c>
      <c r="B21" s="87" t="s">
        <v>138</v>
      </c>
      <c r="C21" s="87" t="s">
        <v>138</v>
      </c>
      <c r="D21" s="87" t="s">
        <v>162</v>
      </c>
      <c r="E21" s="88">
        <v>52576</v>
      </c>
      <c r="F21" s="88">
        <v>156432</v>
      </c>
      <c r="G21" s="89">
        <v>3.2230899100000002E-2</v>
      </c>
      <c r="H21" s="90">
        <v>2.90395019E-2</v>
      </c>
    </row>
    <row r="22" spans="1:8" ht="14.4" customHeight="1" x14ac:dyDescent="0.25">
      <c r="A22" s="86" t="s">
        <v>138</v>
      </c>
      <c r="B22" s="87" t="s">
        <v>138</v>
      </c>
      <c r="C22" s="87" t="s">
        <v>48</v>
      </c>
      <c r="D22" s="87" t="s">
        <v>17</v>
      </c>
      <c r="E22" s="88">
        <v>74631</v>
      </c>
      <c r="F22" s="88">
        <v>222828</v>
      </c>
      <c r="G22" s="89">
        <v>4.59109823E-2</v>
      </c>
      <c r="H22" s="90">
        <v>4.1365028499999998E-2</v>
      </c>
    </row>
    <row r="23" spans="1:8" ht="14.4" customHeight="1" x14ac:dyDescent="0.25">
      <c r="A23" s="86" t="s">
        <v>138</v>
      </c>
      <c r="B23" s="87" t="s">
        <v>138</v>
      </c>
      <c r="C23" s="87" t="s">
        <v>138</v>
      </c>
      <c r="D23" s="87" t="s">
        <v>27</v>
      </c>
      <c r="E23" s="88">
        <v>17055</v>
      </c>
      <c r="F23" s="88">
        <v>52620</v>
      </c>
      <c r="G23" s="89">
        <v>1.0841707000000001E-2</v>
      </c>
      <c r="H23" s="90">
        <v>9.7681969999999993E-3</v>
      </c>
    </row>
    <row r="24" spans="1:8" ht="14.4" customHeight="1" x14ac:dyDescent="0.25">
      <c r="A24" s="86" t="s">
        <v>138</v>
      </c>
      <c r="B24" s="87" t="s">
        <v>138</v>
      </c>
      <c r="C24" s="87" t="s">
        <v>138</v>
      </c>
      <c r="D24" s="87" t="s">
        <v>24</v>
      </c>
      <c r="E24" s="88">
        <v>377</v>
      </c>
      <c r="F24" s="88">
        <v>1173</v>
      </c>
      <c r="G24" s="89">
        <v>2.416823E-4</v>
      </c>
      <c r="H24" s="90">
        <v>2.1775169999999999E-4</v>
      </c>
    </row>
    <row r="25" spans="1:8" ht="14.4" customHeight="1" x14ac:dyDescent="0.25">
      <c r="A25" s="86" t="s">
        <v>138</v>
      </c>
      <c r="B25" s="87" t="s">
        <v>138</v>
      </c>
      <c r="C25" s="87" t="s">
        <v>138</v>
      </c>
      <c r="D25" s="87" t="s">
        <v>18</v>
      </c>
      <c r="E25" s="88">
        <v>81970</v>
      </c>
      <c r="F25" s="88">
        <v>258181</v>
      </c>
      <c r="G25" s="89">
        <v>5.3195035299999999E-2</v>
      </c>
      <c r="H25" s="90">
        <v>4.7927838600000001E-2</v>
      </c>
    </row>
    <row r="26" spans="1:8" ht="14.4" customHeight="1" x14ac:dyDescent="0.25">
      <c r="A26" s="86" t="s">
        <v>138</v>
      </c>
      <c r="B26" s="87" t="s">
        <v>138</v>
      </c>
      <c r="C26" s="87" t="s">
        <v>138</v>
      </c>
      <c r="D26" s="87" t="s">
        <v>36</v>
      </c>
      <c r="E26" s="88">
        <v>31</v>
      </c>
      <c r="F26" s="88">
        <v>108</v>
      </c>
      <c r="G26" s="89">
        <v>2.22521E-5</v>
      </c>
      <c r="H26" s="90">
        <v>2.00488E-5</v>
      </c>
    </row>
    <row r="27" spans="1:8" ht="14.4" customHeight="1" x14ac:dyDescent="0.25">
      <c r="A27" s="86" t="s">
        <v>138</v>
      </c>
      <c r="B27" s="87" t="s">
        <v>138</v>
      </c>
      <c r="C27" s="87" t="s">
        <v>138</v>
      </c>
      <c r="D27" s="87" t="s">
        <v>162</v>
      </c>
      <c r="E27" s="88">
        <v>14361</v>
      </c>
      <c r="F27" s="88">
        <v>43823</v>
      </c>
      <c r="G27" s="89">
        <v>9.0291928000000004E-3</v>
      </c>
      <c r="H27" s="90">
        <v>8.1351519999999997E-3</v>
      </c>
    </row>
    <row r="28" spans="1:8" ht="14.4" customHeight="1" x14ac:dyDescent="0.25">
      <c r="A28" s="86" t="s">
        <v>138</v>
      </c>
      <c r="B28" s="87" t="s">
        <v>138</v>
      </c>
      <c r="C28" s="87" t="s">
        <v>31</v>
      </c>
      <c r="D28" s="87" t="s">
        <v>17</v>
      </c>
      <c r="E28" s="88">
        <v>436</v>
      </c>
      <c r="F28" s="88">
        <v>1394</v>
      </c>
      <c r="G28" s="89">
        <v>2.8721660000000001E-4</v>
      </c>
      <c r="H28" s="90">
        <v>2.5877739999999999E-4</v>
      </c>
    </row>
    <row r="29" spans="1:8" ht="14.4" customHeight="1" x14ac:dyDescent="0.25">
      <c r="A29" s="86" t="s">
        <v>138</v>
      </c>
      <c r="B29" s="87" t="s">
        <v>138</v>
      </c>
      <c r="C29" s="87" t="s">
        <v>138</v>
      </c>
      <c r="D29" s="87" t="s">
        <v>27</v>
      </c>
      <c r="E29" s="88">
        <v>104</v>
      </c>
      <c r="F29" s="88">
        <v>312</v>
      </c>
      <c r="G29" s="89">
        <v>6.4283799999999996E-5</v>
      </c>
      <c r="H29" s="90">
        <v>5.7918599999999998E-5</v>
      </c>
    </row>
    <row r="30" spans="1:8" ht="14.4" customHeight="1" x14ac:dyDescent="0.25">
      <c r="A30" s="86" t="s">
        <v>138</v>
      </c>
      <c r="B30" s="87" t="s">
        <v>138</v>
      </c>
      <c r="C30" s="87" t="s">
        <v>138</v>
      </c>
      <c r="D30" s="87" t="s">
        <v>23</v>
      </c>
      <c r="E30" s="88">
        <v>26</v>
      </c>
      <c r="F30" s="88">
        <v>78</v>
      </c>
      <c r="G30" s="89">
        <v>1.6070899999999999E-5</v>
      </c>
      <c r="H30" s="90">
        <v>1.44797E-5</v>
      </c>
    </row>
    <row r="31" spans="1:8" ht="14.4" customHeight="1" x14ac:dyDescent="0.25">
      <c r="A31" s="86" t="s">
        <v>138</v>
      </c>
      <c r="B31" s="87" t="s">
        <v>138</v>
      </c>
      <c r="C31" s="87" t="s">
        <v>138</v>
      </c>
      <c r="D31" s="87" t="s">
        <v>18</v>
      </c>
      <c r="E31" s="88">
        <v>11748</v>
      </c>
      <c r="F31" s="88">
        <v>37430.5</v>
      </c>
      <c r="G31" s="89">
        <v>7.7120964E-3</v>
      </c>
      <c r="H31" s="90">
        <v>6.9484700999999996E-3</v>
      </c>
    </row>
    <row r="32" spans="1:8" ht="14.4" customHeight="1" x14ac:dyDescent="0.25">
      <c r="A32" s="86" t="s">
        <v>138</v>
      </c>
      <c r="B32" s="87" t="s">
        <v>138</v>
      </c>
      <c r="C32" s="87" t="s">
        <v>138</v>
      </c>
      <c r="D32" s="87" t="s">
        <v>162</v>
      </c>
      <c r="E32" s="88">
        <v>15</v>
      </c>
      <c r="F32" s="88">
        <v>45</v>
      </c>
      <c r="G32" s="89">
        <v>9.2716993000000001E-6</v>
      </c>
      <c r="H32" s="90">
        <v>8.3536461999999998E-6</v>
      </c>
    </row>
    <row r="33" spans="1:8" ht="14.4" customHeight="1" x14ac:dyDescent="0.25">
      <c r="A33" s="86" t="s">
        <v>138</v>
      </c>
      <c r="B33" s="87" t="s">
        <v>138</v>
      </c>
      <c r="C33" s="87" t="s">
        <v>25</v>
      </c>
      <c r="D33" s="87" t="s">
        <v>17</v>
      </c>
      <c r="E33" s="88">
        <v>12604</v>
      </c>
      <c r="F33" s="88">
        <v>40102</v>
      </c>
      <c r="G33" s="89">
        <v>8.2625262999999997E-3</v>
      </c>
      <c r="H33" s="90">
        <v>7.4443981999999997E-3</v>
      </c>
    </row>
    <row r="34" spans="1:8" ht="14.4" customHeight="1" x14ac:dyDescent="0.25">
      <c r="A34" s="86" t="s">
        <v>138</v>
      </c>
      <c r="B34" s="87" t="s">
        <v>138</v>
      </c>
      <c r="C34" s="87" t="s">
        <v>138</v>
      </c>
      <c r="D34" s="87" t="s">
        <v>27</v>
      </c>
      <c r="E34" s="88">
        <v>7685</v>
      </c>
      <c r="F34" s="88">
        <v>23243</v>
      </c>
      <c r="G34" s="89">
        <v>4.7889357E-3</v>
      </c>
      <c r="H34" s="90">
        <v>4.3147511E-3</v>
      </c>
    </row>
    <row r="35" spans="1:8" ht="14.4" customHeight="1" x14ac:dyDescent="0.25">
      <c r="A35" s="86" t="s">
        <v>138</v>
      </c>
      <c r="B35" s="87" t="s">
        <v>138</v>
      </c>
      <c r="C35" s="87" t="s">
        <v>138</v>
      </c>
      <c r="D35" s="87" t="s">
        <v>23</v>
      </c>
      <c r="E35" s="88">
        <v>341</v>
      </c>
      <c r="F35" s="88">
        <v>1023</v>
      </c>
      <c r="G35" s="89">
        <v>2.1077659999999999E-4</v>
      </c>
      <c r="H35" s="90">
        <v>1.8990620000000001E-4</v>
      </c>
    </row>
    <row r="36" spans="1:8" ht="14.4" customHeight="1" x14ac:dyDescent="0.25">
      <c r="A36" s="86" t="s">
        <v>138</v>
      </c>
      <c r="B36" s="87" t="s">
        <v>138</v>
      </c>
      <c r="C36" s="87" t="s">
        <v>138</v>
      </c>
      <c r="D36" s="87" t="s">
        <v>28</v>
      </c>
      <c r="E36" s="88">
        <v>133</v>
      </c>
      <c r="F36" s="88">
        <v>452</v>
      </c>
      <c r="G36" s="89">
        <v>9.3129100000000003E-5</v>
      </c>
      <c r="H36" s="90">
        <v>8.3907700000000003E-5</v>
      </c>
    </row>
    <row r="37" spans="1:8" ht="14.4" customHeight="1" x14ac:dyDescent="0.25">
      <c r="A37" s="86" t="s">
        <v>138</v>
      </c>
      <c r="B37" s="87" t="s">
        <v>138</v>
      </c>
      <c r="C37" s="87" t="s">
        <v>138</v>
      </c>
      <c r="D37" s="87" t="s">
        <v>162</v>
      </c>
      <c r="E37" s="88">
        <v>2768</v>
      </c>
      <c r="F37" s="88">
        <v>8552</v>
      </c>
      <c r="G37" s="89">
        <v>1.7620349000000001E-3</v>
      </c>
      <c r="H37" s="90">
        <v>1.5875640999999999E-3</v>
      </c>
    </row>
    <row r="38" spans="1:8" ht="14.4" customHeight="1" x14ac:dyDescent="0.25">
      <c r="A38" s="86" t="s">
        <v>138</v>
      </c>
      <c r="B38" s="87" t="s">
        <v>138</v>
      </c>
      <c r="C38" s="87" t="s">
        <v>26</v>
      </c>
      <c r="D38" s="87" t="s">
        <v>18</v>
      </c>
      <c r="E38" s="88">
        <v>51344</v>
      </c>
      <c r="F38" s="88">
        <v>157341</v>
      </c>
      <c r="G38" s="89">
        <v>3.2418187399999999E-2</v>
      </c>
      <c r="H38" s="90">
        <v>2.9208245599999998E-2</v>
      </c>
    </row>
    <row r="39" spans="1:8" ht="14.4" customHeight="1" x14ac:dyDescent="0.25">
      <c r="A39" s="86" t="s">
        <v>138</v>
      </c>
      <c r="B39" s="87" t="s">
        <v>138</v>
      </c>
      <c r="C39" s="87" t="s">
        <v>138</v>
      </c>
      <c r="D39" s="87" t="s">
        <v>162</v>
      </c>
      <c r="E39" s="88">
        <v>57</v>
      </c>
      <c r="F39" s="88">
        <v>190</v>
      </c>
      <c r="G39" s="89">
        <v>3.9147199999999997E-5</v>
      </c>
      <c r="H39" s="90">
        <v>3.5271000000000002E-5</v>
      </c>
    </row>
    <row r="40" spans="1:8" ht="14.4" customHeight="1" x14ac:dyDescent="0.25">
      <c r="A40" s="86" t="s">
        <v>138</v>
      </c>
      <c r="B40" s="87" t="s">
        <v>139</v>
      </c>
      <c r="C40" s="87" t="s">
        <v>138</v>
      </c>
      <c r="D40" s="87" t="s">
        <v>138</v>
      </c>
      <c r="E40" s="88">
        <v>1601264</v>
      </c>
      <c r="F40" s="88">
        <v>4853479.25</v>
      </c>
      <c r="G40" s="89">
        <v>1</v>
      </c>
      <c r="H40" s="90">
        <v>0.90098330309999997</v>
      </c>
    </row>
    <row r="41" spans="1:8" ht="14.4" customHeight="1" x14ac:dyDescent="0.25">
      <c r="A41" s="86" t="s">
        <v>138</v>
      </c>
      <c r="B41" s="87" t="s">
        <v>20</v>
      </c>
      <c r="C41" s="87" t="s">
        <v>21</v>
      </c>
      <c r="D41" s="87" t="s">
        <v>17</v>
      </c>
      <c r="E41" s="88">
        <v>185452</v>
      </c>
      <c r="F41" s="88">
        <v>533390</v>
      </c>
      <c r="G41" s="89" t="s">
        <v>138</v>
      </c>
      <c r="H41" s="90">
        <v>9.9016696900000006E-2</v>
      </c>
    </row>
    <row r="42" spans="1:8" ht="14.4" customHeight="1" x14ac:dyDescent="0.25">
      <c r="A42" s="86" t="s">
        <v>138</v>
      </c>
      <c r="B42" s="87" t="s">
        <v>22</v>
      </c>
      <c r="C42" s="87" t="s">
        <v>138</v>
      </c>
      <c r="D42" s="87" t="s">
        <v>138</v>
      </c>
      <c r="E42" s="88">
        <v>1786716</v>
      </c>
      <c r="F42" s="88">
        <v>5386869.25</v>
      </c>
      <c r="G42" s="89" t="s">
        <v>138</v>
      </c>
      <c r="H42" s="90">
        <v>1</v>
      </c>
    </row>
    <row r="43" spans="1:8" ht="12" customHeight="1" x14ac:dyDescent="0.25">
      <c r="A43" s="86"/>
      <c r="B43" s="87"/>
      <c r="C43" s="87"/>
      <c r="D43" s="87"/>
      <c r="E43" s="88"/>
      <c r="F43" s="88"/>
      <c r="G43" s="89"/>
      <c r="H43" s="90"/>
    </row>
    <row r="44" spans="1:8" ht="13.95" customHeight="1" x14ac:dyDescent="0.25">
      <c r="A44" s="86" t="s">
        <v>33</v>
      </c>
      <c r="B44" s="87"/>
      <c r="C44" s="87"/>
      <c r="D44" s="87"/>
      <c r="E44" s="88"/>
      <c r="F44" s="88"/>
      <c r="G44" s="89"/>
      <c r="H44" s="90"/>
    </row>
  </sheetData>
  <mergeCells count="3">
    <mergeCell ref="A1:H1"/>
    <mergeCell ref="A2:H2"/>
    <mergeCell ref="A3:H3"/>
  </mergeCells>
  <hyperlinks>
    <hyperlink ref="J1" location="'Table of Contents'!A1" display="Return to Table of Contents" xr:uid="{A3F7C0D5-306B-4928-9720-1F2DA604662A}"/>
  </hyperlinks>
  <printOptions horizontalCentered="1"/>
  <pageMargins left="0.05" right="0.05" top="0.5" bottom="0.5" header="0" footer="0"/>
  <pageSetup orientation="landscape" horizontalDpi="300" verticalDpi="30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D1317-EF29-496E-AAAD-FE7874B4E50E}">
  <sheetPr>
    <pageSetUpPr fitToPage="1"/>
  </sheetPr>
  <dimension ref="A1:J42"/>
  <sheetViews>
    <sheetView topLeftCell="A11" zoomScaleNormal="100" workbookViewId="0">
      <selection activeCell="J41" sqref="J41"/>
    </sheetView>
  </sheetViews>
  <sheetFormatPr defaultRowHeight="12" customHeight="1" x14ac:dyDescent="0.3"/>
  <cols>
    <col min="1" max="1" width="55.109375" style="1" bestFit="1" customWidth="1"/>
    <col min="2" max="2" width="14" style="1" customWidth="1"/>
    <col min="3" max="3" width="22.21875" style="1" customWidth="1"/>
    <col min="4" max="4" width="21.88671875" style="1" customWidth="1"/>
    <col min="5" max="5" width="10.6640625" style="1" customWidth="1"/>
    <col min="6" max="6" width="11.109375" style="1" customWidth="1"/>
    <col min="7" max="8" width="8.21875" style="1" customWidth="1"/>
  </cols>
  <sheetData>
    <row r="1" spans="1:10" ht="14.4" customHeight="1" x14ac:dyDescent="0.3">
      <c r="A1" s="135" t="s">
        <v>0</v>
      </c>
      <c r="B1" s="135"/>
      <c r="C1" s="135"/>
      <c r="D1" s="135"/>
      <c r="E1" s="135"/>
      <c r="F1" s="135"/>
      <c r="G1" s="135"/>
      <c r="H1" s="135"/>
      <c r="J1" s="68" t="s">
        <v>194</v>
      </c>
    </row>
    <row r="2" spans="1:10" ht="14.4" x14ac:dyDescent="0.3">
      <c r="A2" s="135" t="s">
        <v>1</v>
      </c>
      <c r="B2" s="135"/>
      <c r="C2" s="135"/>
      <c r="D2" s="135"/>
      <c r="E2" s="135"/>
      <c r="F2" s="135"/>
      <c r="G2" s="135"/>
      <c r="H2" s="135"/>
    </row>
    <row r="3" spans="1:10" ht="14.4" x14ac:dyDescent="0.3">
      <c r="A3" s="135" t="s">
        <v>185</v>
      </c>
      <c r="B3" s="135"/>
      <c r="C3" s="135"/>
      <c r="D3" s="135"/>
      <c r="E3" s="135"/>
      <c r="F3" s="135"/>
      <c r="G3" s="135"/>
      <c r="H3" s="135"/>
    </row>
    <row r="4" spans="1:10" ht="15" thickBot="1" x14ac:dyDescent="0.35"/>
    <row r="5" spans="1:10" ht="40.200000000000003" x14ac:dyDescent="0.3">
      <c r="A5" s="69" t="s">
        <v>186</v>
      </c>
      <c r="B5" s="70" t="s">
        <v>187</v>
      </c>
      <c r="C5" s="70" t="s">
        <v>188</v>
      </c>
      <c r="D5" s="70" t="s">
        <v>189</v>
      </c>
      <c r="E5" s="71" t="s">
        <v>6</v>
      </c>
      <c r="F5" s="72" t="s">
        <v>190</v>
      </c>
      <c r="G5" s="70" t="s">
        <v>191</v>
      </c>
      <c r="H5" s="73" t="s">
        <v>192</v>
      </c>
    </row>
    <row r="6" spans="1:10" ht="14.4" x14ac:dyDescent="0.3">
      <c r="A6" s="86" t="s">
        <v>181</v>
      </c>
      <c r="B6" s="87" t="s">
        <v>15</v>
      </c>
      <c r="C6" s="87" t="s">
        <v>21</v>
      </c>
      <c r="D6" s="87" t="s">
        <v>27</v>
      </c>
      <c r="E6" s="88">
        <v>8526</v>
      </c>
      <c r="F6" s="88">
        <v>24491</v>
      </c>
      <c r="G6" s="89">
        <v>1.18210789E-2</v>
      </c>
      <c r="H6" s="90">
        <v>1.0962158499999999E-2</v>
      </c>
    </row>
    <row r="7" spans="1:10" ht="14.4" x14ac:dyDescent="0.3">
      <c r="A7" s="86" t="s">
        <v>138</v>
      </c>
      <c r="B7" s="87" t="s">
        <v>138</v>
      </c>
      <c r="C7" s="87" t="s">
        <v>138</v>
      </c>
      <c r="D7" s="87" t="s">
        <v>30</v>
      </c>
      <c r="E7" s="88">
        <v>7</v>
      </c>
      <c r="F7" s="88">
        <v>7</v>
      </c>
      <c r="G7" s="89">
        <v>3.3786923E-6</v>
      </c>
      <c r="H7" s="90">
        <v>3.1331962000000001E-6</v>
      </c>
    </row>
    <row r="8" spans="1:10" ht="14.4" x14ac:dyDescent="0.3">
      <c r="A8" s="86" t="s">
        <v>138</v>
      </c>
      <c r="B8" s="87" t="s">
        <v>138</v>
      </c>
      <c r="C8" s="87" t="s">
        <v>138</v>
      </c>
      <c r="D8" s="87" t="s">
        <v>23</v>
      </c>
      <c r="E8" s="88">
        <v>4288</v>
      </c>
      <c r="F8" s="88">
        <v>13769</v>
      </c>
      <c r="G8" s="89">
        <v>6.6458877000000003E-3</v>
      </c>
      <c r="H8" s="90">
        <v>6.1629969999999999E-3</v>
      </c>
    </row>
    <row r="9" spans="1:10" ht="14.4" x14ac:dyDescent="0.3">
      <c r="A9" s="86" t="s">
        <v>138</v>
      </c>
      <c r="B9" s="87" t="s">
        <v>138</v>
      </c>
      <c r="C9" s="87" t="s">
        <v>138</v>
      </c>
      <c r="D9" s="87" t="s">
        <v>29</v>
      </c>
      <c r="E9" s="88">
        <v>3</v>
      </c>
      <c r="F9" s="88">
        <v>9</v>
      </c>
      <c r="G9" s="89">
        <v>4.3440328999999997E-6</v>
      </c>
      <c r="H9" s="90">
        <v>4.0283951999999998E-6</v>
      </c>
    </row>
    <row r="10" spans="1:10" ht="14.4" x14ac:dyDescent="0.3">
      <c r="A10" s="86" t="s">
        <v>138</v>
      </c>
      <c r="B10" s="87" t="s">
        <v>138</v>
      </c>
      <c r="C10" s="87" t="s">
        <v>138</v>
      </c>
      <c r="D10" s="87" t="s">
        <v>24</v>
      </c>
      <c r="E10" s="88">
        <v>209</v>
      </c>
      <c r="F10" s="88">
        <v>634</v>
      </c>
      <c r="G10" s="89">
        <v>3.06013E-4</v>
      </c>
      <c r="H10" s="90">
        <v>2.8377810000000003E-4</v>
      </c>
    </row>
    <row r="11" spans="1:10" ht="14.4" x14ac:dyDescent="0.3">
      <c r="A11" s="86" t="s">
        <v>138</v>
      </c>
      <c r="B11" s="87" t="s">
        <v>138</v>
      </c>
      <c r="C11" s="87" t="s">
        <v>138</v>
      </c>
      <c r="D11" s="87" t="s">
        <v>28</v>
      </c>
      <c r="E11" s="88">
        <v>19</v>
      </c>
      <c r="F11" s="88">
        <v>66</v>
      </c>
      <c r="G11" s="89">
        <v>3.1856200000000002E-5</v>
      </c>
      <c r="H11" s="90">
        <v>2.9541599999999999E-5</v>
      </c>
    </row>
    <row r="12" spans="1:10" ht="14.4" x14ac:dyDescent="0.3">
      <c r="A12" s="86" t="s">
        <v>138</v>
      </c>
      <c r="B12" s="87" t="s">
        <v>138</v>
      </c>
      <c r="C12" s="96" t="s">
        <v>138</v>
      </c>
      <c r="D12" s="87" t="s">
        <v>116</v>
      </c>
      <c r="E12" s="88">
        <v>5</v>
      </c>
      <c r="F12" s="88">
        <v>10</v>
      </c>
      <c r="G12" s="89">
        <v>4.8267033000000004E-6</v>
      </c>
      <c r="H12" s="90">
        <v>4.4759945999999999E-6</v>
      </c>
    </row>
    <row r="13" spans="1:10" ht="14.4" x14ac:dyDescent="0.3">
      <c r="A13" s="86" t="s">
        <v>138</v>
      </c>
      <c r="B13" s="87" t="s">
        <v>138</v>
      </c>
      <c r="C13" s="87" t="s">
        <v>138</v>
      </c>
      <c r="D13" s="87" t="s">
        <v>36</v>
      </c>
      <c r="E13" s="88">
        <v>136</v>
      </c>
      <c r="F13" s="88">
        <v>475</v>
      </c>
      <c r="G13" s="89">
        <v>2.292684E-4</v>
      </c>
      <c r="H13" s="90">
        <v>2.1260969999999999E-4</v>
      </c>
    </row>
    <row r="14" spans="1:10" ht="14.4" x14ac:dyDescent="0.3">
      <c r="A14" s="86" t="s">
        <v>138</v>
      </c>
      <c r="B14" s="87" t="s">
        <v>138</v>
      </c>
      <c r="C14" s="87" t="s">
        <v>138</v>
      </c>
      <c r="D14" s="87" t="s">
        <v>51</v>
      </c>
      <c r="E14" s="88">
        <v>2955</v>
      </c>
      <c r="F14" s="88">
        <v>8869</v>
      </c>
      <c r="G14" s="89">
        <v>4.2808031000000002E-3</v>
      </c>
      <c r="H14" s="90">
        <v>3.9697596E-3</v>
      </c>
    </row>
    <row r="15" spans="1:10" ht="14.4" x14ac:dyDescent="0.3">
      <c r="A15" s="86" t="s">
        <v>138</v>
      </c>
      <c r="B15" s="87" t="s">
        <v>138</v>
      </c>
      <c r="C15" s="87" t="s">
        <v>49</v>
      </c>
      <c r="D15" s="87" t="s">
        <v>17</v>
      </c>
      <c r="E15" s="88">
        <v>291296</v>
      </c>
      <c r="F15" s="88">
        <v>864826</v>
      </c>
      <c r="G15" s="89">
        <v>0.4174258468</v>
      </c>
      <c r="H15" s="90">
        <v>0.38709565379999999</v>
      </c>
    </row>
    <row r="16" spans="1:10" ht="14.4" x14ac:dyDescent="0.3">
      <c r="A16" s="86" t="s">
        <v>138</v>
      </c>
      <c r="B16" s="87" t="s">
        <v>138</v>
      </c>
      <c r="C16" s="87" t="s">
        <v>138</v>
      </c>
      <c r="D16" s="87" t="s">
        <v>27</v>
      </c>
      <c r="E16" s="88">
        <v>2272</v>
      </c>
      <c r="F16" s="88">
        <v>6858</v>
      </c>
      <c r="G16" s="89">
        <v>3.3101531000000002E-3</v>
      </c>
      <c r="H16" s="90">
        <v>3.0696371000000001E-3</v>
      </c>
    </row>
    <row r="17" spans="1:8" ht="14.4" x14ac:dyDescent="0.3">
      <c r="A17" s="86" t="s">
        <v>138</v>
      </c>
      <c r="B17" s="87" t="s">
        <v>138</v>
      </c>
      <c r="C17" s="87" t="s">
        <v>138</v>
      </c>
      <c r="D17" s="87" t="s">
        <v>29</v>
      </c>
      <c r="E17" s="88">
        <v>114</v>
      </c>
      <c r="F17" s="88">
        <v>373</v>
      </c>
      <c r="G17" s="89">
        <v>1.8003600000000001E-4</v>
      </c>
      <c r="H17" s="90">
        <v>1.6695459999999999E-4</v>
      </c>
    </row>
    <row r="18" spans="1:8" ht="14.4" x14ac:dyDescent="0.3">
      <c r="A18" s="86" t="s">
        <v>138</v>
      </c>
      <c r="B18" s="87" t="s">
        <v>138</v>
      </c>
      <c r="C18" s="96" t="s">
        <v>138</v>
      </c>
      <c r="D18" s="87" t="s">
        <v>28</v>
      </c>
      <c r="E18" s="88">
        <v>28</v>
      </c>
      <c r="F18" s="88">
        <v>85</v>
      </c>
      <c r="G18" s="89">
        <v>4.1026999999999999E-5</v>
      </c>
      <c r="H18" s="90">
        <v>3.8046000000000001E-5</v>
      </c>
    </row>
    <row r="19" spans="1:8" ht="14.4" x14ac:dyDescent="0.3">
      <c r="A19" s="86" t="s">
        <v>138</v>
      </c>
      <c r="B19" s="87" t="s">
        <v>138</v>
      </c>
      <c r="C19" s="87" t="s">
        <v>138</v>
      </c>
      <c r="D19" s="87" t="s">
        <v>18</v>
      </c>
      <c r="E19" s="88">
        <v>307830</v>
      </c>
      <c r="F19" s="88">
        <v>942513</v>
      </c>
      <c r="G19" s="89">
        <v>0.45492305630000002</v>
      </c>
      <c r="H19" s="90">
        <v>0.42186831330000002</v>
      </c>
    </row>
    <row r="20" spans="1:8" ht="14.4" x14ac:dyDescent="0.3">
      <c r="A20" s="86" t="s">
        <v>138</v>
      </c>
      <c r="B20" s="87" t="s">
        <v>138</v>
      </c>
      <c r="C20" s="87" t="s">
        <v>138</v>
      </c>
      <c r="D20" s="87" t="s">
        <v>51</v>
      </c>
      <c r="E20" s="88">
        <v>5751</v>
      </c>
      <c r="F20" s="88">
        <v>17128</v>
      </c>
      <c r="G20" s="89">
        <v>8.2671772999999994E-3</v>
      </c>
      <c r="H20" s="90">
        <v>7.6664836000000002E-3</v>
      </c>
    </row>
    <row r="21" spans="1:8" ht="14.4" x14ac:dyDescent="0.3">
      <c r="A21" s="86" t="s">
        <v>138</v>
      </c>
      <c r="B21" s="87" t="s">
        <v>138</v>
      </c>
      <c r="C21" s="87" t="s">
        <v>48</v>
      </c>
      <c r="D21" s="87" t="s">
        <v>17</v>
      </c>
      <c r="E21" s="88">
        <v>23550</v>
      </c>
      <c r="F21" s="88">
        <v>73097</v>
      </c>
      <c r="G21" s="89">
        <v>3.5281752800000003E-2</v>
      </c>
      <c r="H21" s="90">
        <v>3.2718178000000001E-2</v>
      </c>
    </row>
    <row r="22" spans="1:8" ht="14.4" x14ac:dyDescent="0.3">
      <c r="A22" s="86" t="s">
        <v>138</v>
      </c>
      <c r="B22" s="87" t="s">
        <v>138</v>
      </c>
      <c r="C22" s="87" t="s">
        <v>138</v>
      </c>
      <c r="D22" s="87" t="s">
        <v>27</v>
      </c>
      <c r="E22" s="88">
        <v>1522</v>
      </c>
      <c r="F22" s="88">
        <v>5162</v>
      </c>
      <c r="G22" s="89">
        <v>2.4915442000000001E-3</v>
      </c>
      <c r="H22" s="90">
        <v>2.3105083999999999E-3</v>
      </c>
    </row>
    <row r="23" spans="1:8" ht="14.4" x14ac:dyDescent="0.3">
      <c r="A23" s="86" t="s">
        <v>138</v>
      </c>
      <c r="B23" s="87" t="s">
        <v>138</v>
      </c>
      <c r="C23" s="87" t="s">
        <v>138</v>
      </c>
      <c r="D23" s="87" t="s">
        <v>24</v>
      </c>
      <c r="E23" s="88">
        <v>223</v>
      </c>
      <c r="F23" s="88">
        <v>687</v>
      </c>
      <c r="G23" s="89">
        <v>3.315945E-4</v>
      </c>
      <c r="H23" s="90">
        <v>3.075008E-4</v>
      </c>
    </row>
    <row r="24" spans="1:8" ht="14.4" x14ac:dyDescent="0.3">
      <c r="A24" s="86" t="s">
        <v>138</v>
      </c>
      <c r="B24" s="87" t="s">
        <v>138</v>
      </c>
      <c r="C24" s="87" t="s">
        <v>138</v>
      </c>
      <c r="D24" s="87" t="s">
        <v>18</v>
      </c>
      <c r="E24" s="88">
        <v>12847</v>
      </c>
      <c r="F24" s="88">
        <v>41035</v>
      </c>
      <c r="G24" s="89">
        <v>1.9806376800000001E-2</v>
      </c>
      <c r="H24" s="90">
        <v>1.8367244000000001E-2</v>
      </c>
    </row>
    <row r="25" spans="1:8" ht="14.4" x14ac:dyDescent="0.3">
      <c r="A25" s="86" t="s">
        <v>138</v>
      </c>
      <c r="B25" s="87" t="s">
        <v>138</v>
      </c>
      <c r="C25" s="87" t="s">
        <v>138</v>
      </c>
      <c r="D25" s="87" t="s">
        <v>116</v>
      </c>
      <c r="E25" s="88">
        <v>6</v>
      </c>
      <c r="F25" s="88">
        <v>18</v>
      </c>
      <c r="G25" s="89">
        <v>8.6880658999999994E-6</v>
      </c>
      <c r="H25" s="90">
        <v>8.0567902999999996E-6</v>
      </c>
    </row>
    <row r="26" spans="1:8" ht="14.4" x14ac:dyDescent="0.3">
      <c r="A26" s="86" t="s">
        <v>138</v>
      </c>
      <c r="B26" s="87" t="s">
        <v>138</v>
      </c>
      <c r="C26" s="87" t="s">
        <v>138</v>
      </c>
      <c r="D26" s="87" t="s">
        <v>36</v>
      </c>
      <c r="E26" s="88">
        <v>24</v>
      </c>
      <c r="F26" s="88">
        <v>72</v>
      </c>
      <c r="G26" s="89">
        <v>3.4752300000000003E-5</v>
      </c>
      <c r="H26" s="90">
        <v>3.2227200000000002E-5</v>
      </c>
    </row>
    <row r="27" spans="1:8" ht="14.4" x14ac:dyDescent="0.3">
      <c r="A27" s="86" t="s">
        <v>138</v>
      </c>
      <c r="B27" s="87" t="s">
        <v>138</v>
      </c>
      <c r="C27" s="87" t="s">
        <v>138</v>
      </c>
      <c r="D27" s="87" t="s">
        <v>51</v>
      </c>
      <c r="E27" s="88">
        <v>352</v>
      </c>
      <c r="F27" s="88">
        <v>1078</v>
      </c>
      <c r="G27" s="89">
        <v>5.2031859999999996E-4</v>
      </c>
      <c r="H27" s="90">
        <v>4.825122E-4</v>
      </c>
    </row>
    <row r="28" spans="1:8" ht="14.4" x14ac:dyDescent="0.3">
      <c r="A28" s="86" t="s">
        <v>138</v>
      </c>
      <c r="B28" s="87" t="s">
        <v>138</v>
      </c>
      <c r="C28" s="96" t="s">
        <v>31</v>
      </c>
      <c r="D28" s="87" t="s">
        <v>17</v>
      </c>
      <c r="E28" s="88">
        <v>28</v>
      </c>
      <c r="F28" s="88">
        <v>84</v>
      </c>
      <c r="G28" s="89">
        <v>4.0544299999999997E-5</v>
      </c>
      <c r="H28" s="90">
        <v>3.7598400000000002E-5</v>
      </c>
    </row>
    <row r="29" spans="1:8" ht="14.4" x14ac:dyDescent="0.3">
      <c r="A29" s="86" t="s">
        <v>138</v>
      </c>
      <c r="B29" s="87" t="s">
        <v>138</v>
      </c>
      <c r="C29" s="87" t="s">
        <v>138</v>
      </c>
      <c r="D29" s="87" t="s">
        <v>27</v>
      </c>
      <c r="E29" s="88">
        <v>21</v>
      </c>
      <c r="F29" s="88">
        <v>63</v>
      </c>
      <c r="G29" s="89">
        <v>3.0408200000000001E-5</v>
      </c>
      <c r="H29" s="90">
        <v>2.8198799999999998E-5</v>
      </c>
    </row>
    <row r="30" spans="1:8" ht="14.4" x14ac:dyDescent="0.3">
      <c r="A30" s="86" t="s">
        <v>138</v>
      </c>
      <c r="B30" s="87" t="s">
        <v>138</v>
      </c>
      <c r="C30" s="87" t="s">
        <v>138</v>
      </c>
      <c r="D30" s="87" t="s">
        <v>18</v>
      </c>
      <c r="E30" s="88">
        <v>8590</v>
      </c>
      <c r="F30" s="88">
        <v>27896.5</v>
      </c>
      <c r="G30" s="89">
        <v>1.34648127E-2</v>
      </c>
      <c r="H30" s="90">
        <v>1.2486458400000001E-2</v>
      </c>
    </row>
    <row r="31" spans="1:8" ht="14.4" x14ac:dyDescent="0.3">
      <c r="A31" s="86" t="s">
        <v>138</v>
      </c>
      <c r="B31" s="87" t="s">
        <v>138</v>
      </c>
      <c r="C31" s="87" t="s">
        <v>25</v>
      </c>
      <c r="D31" s="87" t="s">
        <v>17</v>
      </c>
      <c r="E31" s="88">
        <v>3373</v>
      </c>
      <c r="F31" s="88">
        <v>10634</v>
      </c>
      <c r="G31" s="89">
        <v>5.1327161999999999E-3</v>
      </c>
      <c r="H31" s="90">
        <v>4.7597726999999996E-3</v>
      </c>
    </row>
    <row r="32" spans="1:8" ht="14.4" x14ac:dyDescent="0.3">
      <c r="A32" s="86" t="s">
        <v>138</v>
      </c>
      <c r="B32" s="87" t="s">
        <v>138</v>
      </c>
      <c r="C32" s="87" t="s">
        <v>138</v>
      </c>
      <c r="D32" s="87" t="s">
        <v>27</v>
      </c>
      <c r="E32" s="88">
        <v>1624</v>
      </c>
      <c r="F32" s="88">
        <v>4874</v>
      </c>
      <c r="G32" s="89">
        <v>2.3525351999999999E-3</v>
      </c>
      <c r="H32" s="90">
        <v>2.1815998000000001E-3</v>
      </c>
    </row>
    <row r="33" spans="1:8" ht="14.4" x14ac:dyDescent="0.3">
      <c r="A33" s="86" t="s">
        <v>138</v>
      </c>
      <c r="B33" s="87" t="s">
        <v>138</v>
      </c>
      <c r="C33" s="87" t="s">
        <v>138</v>
      </c>
      <c r="D33" s="87" t="s">
        <v>23</v>
      </c>
      <c r="E33" s="88">
        <v>365</v>
      </c>
      <c r="F33" s="88">
        <v>1095</v>
      </c>
      <c r="G33" s="89">
        <v>5.2852400000000005E-4</v>
      </c>
      <c r="H33" s="90">
        <v>4.9012139999999997E-4</v>
      </c>
    </row>
    <row r="34" spans="1:8" ht="14.4" x14ac:dyDescent="0.3">
      <c r="A34" s="86" t="s">
        <v>138</v>
      </c>
      <c r="B34" s="87" t="s">
        <v>138</v>
      </c>
      <c r="C34" s="87" t="s">
        <v>138</v>
      </c>
      <c r="D34" s="96" t="s">
        <v>36</v>
      </c>
      <c r="E34" s="88">
        <v>6</v>
      </c>
      <c r="F34" s="88">
        <v>12</v>
      </c>
      <c r="G34" s="89">
        <v>5.7920439000000002E-6</v>
      </c>
      <c r="H34" s="90">
        <v>5.3711936E-6</v>
      </c>
    </row>
    <row r="35" spans="1:8" ht="14.4" x14ac:dyDescent="0.3">
      <c r="A35" s="86" t="s">
        <v>138</v>
      </c>
      <c r="B35" s="87" t="s">
        <v>138</v>
      </c>
      <c r="C35" s="87" t="s">
        <v>138</v>
      </c>
      <c r="D35" s="87" t="s">
        <v>51</v>
      </c>
      <c r="E35" s="88">
        <v>209</v>
      </c>
      <c r="F35" s="88">
        <v>628</v>
      </c>
      <c r="G35" s="89">
        <v>3.0311699999999999E-4</v>
      </c>
      <c r="H35" s="90">
        <v>2.8109249999999999E-4</v>
      </c>
    </row>
    <row r="36" spans="1:8" ht="14.4" x14ac:dyDescent="0.3">
      <c r="A36" s="86" t="s">
        <v>138</v>
      </c>
      <c r="B36" s="87" t="s">
        <v>138</v>
      </c>
      <c r="C36" s="96" t="s">
        <v>26</v>
      </c>
      <c r="D36" s="87" t="s">
        <v>17</v>
      </c>
      <c r="E36" s="88">
        <v>23</v>
      </c>
      <c r="F36" s="88">
        <v>69</v>
      </c>
      <c r="G36" s="89">
        <v>3.3304299999999999E-5</v>
      </c>
      <c r="H36" s="90">
        <v>3.0884399999999999E-5</v>
      </c>
    </row>
    <row r="37" spans="1:8" ht="14.4" x14ac:dyDescent="0.3">
      <c r="A37" s="86" t="s">
        <v>138</v>
      </c>
      <c r="B37" s="87" t="s">
        <v>138</v>
      </c>
      <c r="C37" s="87" t="s">
        <v>138</v>
      </c>
      <c r="D37" s="96" t="s">
        <v>18</v>
      </c>
      <c r="E37" s="88">
        <v>7844</v>
      </c>
      <c r="F37" s="88">
        <v>25190</v>
      </c>
      <c r="G37" s="89">
        <v>1.21584655E-2</v>
      </c>
      <c r="H37" s="90">
        <v>1.12750305E-2</v>
      </c>
    </row>
    <row r="38" spans="1:8" ht="14.4" x14ac:dyDescent="0.3">
      <c r="A38" s="86" t="s">
        <v>138</v>
      </c>
      <c r="B38" s="87" t="s">
        <v>19</v>
      </c>
      <c r="C38" s="87" t="s">
        <v>138</v>
      </c>
      <c r="D38" s="87" t="s">
        <v>138</v>
      </c>
      <c r="E38" s="88">
        <v>684046</v>
      </c>
      <c r="F38" s="88">
        <v>2071807.5</v>
      </c>
      <c r="G38" s="89">
        <v>1</v>
      </c>
      <c r="H38" s="90">
        <v>0.92733992580000002</v>
      </c>
    </row>
    <row r="39" spans="1:8" ht="14.4" x14ac:dyDescent="0.3">
      <c r="A39" s="86" t="s">
        <v>138</v>
      </c>
      <c r="B39" s="87" t="s">
        <v>20</v>
      </c>
      <c r="C39" s="87" t="s">
        <v>21</v>
      </c>
      <c r="D39" s="87" t="s">
        <v>17</v>
      </c>
      <c r="E39" s="88">
        <v>57705</v>
      </c>
      <c r="F39" s="88">
        <v>162332.79999999999</v>
      </c>
      <c r="G39" s="89" t="s">
        <v>138</v>
      </c>
      <c r="H39" s="90">
        <v>7.2660074199999994E-2</v>
      </c>
    </row>
    <row r="40" spans="1:8" ht="14.4" x14ac:dyDescent="0.3">
      <c r="A40" s="86" t="s">
        <v>138</v>
      </c>
      <c r="B40" s="87" t="s">
        <v>22</v>
      </c>
      <c r="C40" s="87" t="s">
        <v>138</v>
      </c>
      <c r="D40" s="87" t="s">
        <v>138</v>
      </c>
      <c r="E40" s="88">
        <v>741751</v>
      </c>
      <c r="F40" s="88">
        <v>2234140.2999999998</v>
      </c>
      <c r="G40" s="89" t="s">
        <v>138</v>
      </c>
      <c r="H40" s="90">
        <v>1</v>
      </c>
    </row>
    <row r="41" spans="1:8" ht="14.4" x14ac:dyDescent="0.3">
      <c r="A41" s="86"/>
      <c r="B41" s="87"/>
      <c r="C41" s="87"/>
      <c r="D41" s="87"/>
      <c r="E41" s="88"/>
      <c r="F41" s="88"/>
      <c r="G41" s="89"/>
      <c r="H41" s="90"/>
    </row>
    <row r="42" spans="1:8" ht="15" thickBot="1" x14ac:dyDescent="0.35">
      <c r="A42" s="91" t="s">
        <v>33</v>
      </c>
      <c r="B42" s="92"/>
      <c r="C42" s="92"/>
      <c r="D42" s="92"/>
      <c r="E42" s="93"/>
      <c r="F42" s="93"/>
      <c r="G42" s="94"/>
      <c r="H42" s="95"/>
    </row>
  </sheetData>
  <mergeCells count="3">
    <mergeCell ref="A1:H1"/>
    <mergeCell ref="A2:H2"/>
    <mergeCell ref="A3:H3"/>
  </mergeCells>
  <hyperlinks>
    <hyperlink ref="J1" location="'Table of Contents'!A1" display="Return to Table of Contents" xr:uid="{10172E8A-EDE6-46A4-AA86-0CDE734F3948}"/>
  </hyperlinks>
  <printOptions horizontalCentered="1"/>
  <pageMargins left="0.05" right="0.05" top="0.5" bottom="0.5" header="0" footer="0"/>
  <pageSetup orientation="landscape" horizontalDpi="300" verticalDpi="30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E608B-E4E7-46DA-A207-C69863203122}">
  <sheetPr>
    <pageSetUpPr fitToPage="1"/>
  </sheetPr>
  <dimension ref="A1:J79"/>
  <sheetViews>
    <sheetView topLeftCell="A5" zoomScaleNormal="100" workbookViewId="0">
      <selection activeCell="E39" sqref="E39:F41"/>
    </sheetView>
  </sheetViews>
  <sheetFormatPr defaultColWidth="11.5546875" defaultRowHeight="12" customHeight="1" x14ac:dyDescent="0.2"/>
  <cols>
    <col min="1" max="1" width="58.5546875" style="98" customWidth="1"/>
    <col min="2" max="2" width="14.6640625" style="98" bestFit="1" customWidth="1"/>
    <col min="3" max="3" width="27.5546875" style="98" customWidth="1"/>
    <col min="4" max="4" width="30.5546875" style="98" customWidth="1"/>
    <col min="5" max="6" width="12.6640625" style="98" bestFit="1" customWidth="1"/>
    <col min="7" max="7" width="8.6640625" style="98" bestFit="1" customWidth="1"/>
    <col min="8" max="8" width="8.6640625" style="98" customWidth="1"/>
    <col min="9" max="16384" width="11.5546875" style="98"/>
  </cols>
  <sheetData>
    <row r="1" spans="1:10" ht="16.05" customHeight="1" x14ac:dyDescent="0.25">
      <c r="A1" s="136" t="s">
        <v>0</v>
      </c>
      <c r="B1" s="137"/>
      <c r="C1" s="137"/>
      <c r="D1" s="137"/>
      <c r="E1" s="137"/>
      <c r="F1" s="137"/>
      <c r="G1" s="137"/>
      <c r="H1" s="137"/>
      <c r="J1" s="68" t="s">
        <v>194</v>
      </c>
    </row>
    <row r="2" spans="1:10" ht="16.05" customHeight="1" x14ac:dyDescent="0.25">
      <c r="A2" s="136" t="s">
        <v>1</v>
      </c>
      <c r="B2" s="137"/>
      <c r="C2" s="137"/>
      <c r="D2" s="137"/>
      <c r="E2" s="137"/>
      <c r="F2" s="137"/>
      <c r="G2" s="137"/>
      <c r="H2" s="137"/>
    </row>
    <row r="3" spans="1:10" ht="16.05" customHeight="1" x14ac:dyDescent="0.25">
      <c r="A3" s="136" t="s">
        <v>205</v>
      </c>
      <c r="B3" s="137"/>
      <c r="C3" s="137"/>
      <c r="D3" s="137"/>
      <c r="E3" s="137"/>
      <c r="F3" s="137"/>
      <c r="G3" s="137"/>
      <c r="H3" s="137"/>
    </row>
    <row r="4" spans="1:10" ht="12" customHeight="1" x14ac:dyDescent="0.2">
      <c r="A4" s="98" t="s">
        <v>138</v>
      </c>
      <c r="B4" s="98" t="s">
        <v>138</v>
      </c>
      <c r="C4" s="98" t="s">
        <v>138</v>
      </c>
      <c r="D4" s="98" t="s">
        <v>138</v>
      </c>
      <c r="E4" s="98" t="s">
        <v>138</v>
      </c>
      <c r="F4" s="98" t="s">
        <v>138</v>
      </c>
      <c r="G4" s="98" t="s">
        <v>138</v>
      </c>
      <c r="H4" s="98" t="s">
        <v>138</v>
      </c>
    </row>
    <row r="5" spans="1:10" ht="58.05" customHeight="1" x14ac:dyDescent="0.2">
      <c r="A5" s="116" t="s">
        <v>186</v>
      </c>
      <c r="B5" s="116" t="s">
        <v>187</v>
      </c>
      <c r="C5" s="116" t="s">
        <v>188</v>
      </c>
      <c r="D5" s="116" t="s">
        <v>189</v>
      </c>
      <c r="E5" s="117" t="s">
        <v>6</v>
      </c>
      <c r="F5" s="118" t="s">
        <v>190</v>
      </c>
      <c r="G5" s="118" t="s">
        <v>191</v>
      </c>
      <c r="H5" s="118" t="s">
        <v>192</v>
      </c>
    </row>
    <row r="6" spans="1:10" ht="12" customHeight="1" x14ac:dyDescent="0.2">
      <c r="A6" s="119" t="s">
        <v>181</v>
      </c>
      <c r="B6" s="119" t="s">
        <v>15</v>
      </c>
      <c r="C6" s="119" t="s">
        <v>21</v>
      </c>
      <c r="D6" s="119" t="s">
        <v>27</v>
      </c>
      <c r="E6" s="120">
        <v>62689</v>
      </c>
      <c r="F6" s="120">
        <v>188025</v>
      </c>
      <c r="G6" s="121">
        <v>5.5681591599999997E-2</v>
      </c>
      <c r="H6" s="121">
        <v>3.79117863E-2</v>
      </c>
    </row>
    <row r="7" spans="1:10" ht="12" customHeight="1" x14ac:dyDescent="0.2">
      <c r="A7" s="119" t="s">
        <v>181</v>
      </c>
      <c r="B7" s="119" t="s">
        <v>15</v>
      </c>
      <c r="C7" s="119" t="s">
        <v>21</v>
      </c>
      <c r="D7" s="122" t="s">
        <v>23</v>
      </c>
      <c r="E7" s="120">
        <v>4591</v>
      </c>
      <c r="F7" s="120">
        <v>14369</v>
      </c>
      <c r="G7" s="121">
        <v>4.2552255999999998E-3</v>
      </c>
      <c r="H7" s="121">
        <v>2.8972448E-3</v>
      </c>
    </row>
    <row r="8" spans="1:10" ht="12" customHeight="1" x14ac:dyDescent="0.2">
      <c r="A8" s="119" t="s">
        <v>181</v>
      </c>
      <c r="B8" s="119" t="s">
        <v>15</v>
      </c>
      <c r="C8" s="119" t="s">
        <v>21</v>
      </c>
      <c r="D8" s="119" t="s">
        <v>24</v>
      </c>
      <c r="E8" s="120">
        <v>137</v>
      </c>
      <c r="F8" s="120">
        <v>444</v>
      </c>
      <c r="G8" s="121">
        <v>1.3148580000000001E-4</v>
      </c>
      <c r="H8" s="121">
        <v>8.9524400000000006E-5</v>
      </c>
    </row>
    <row r="9" spans="1:10" ht="12" customHeight="1" x14ac:dyDescent="0.2">
      <c r="A9" s="119" t="s">
        <v>181</v>
      </c>
      <c r="B9" s="119" t="s">
        <v>15</v>
      </c>
      <c r="C9" s="119" t="s">
        <v>21</v>
      </c>
      <c r="D9" s="119" t="s">
        <v>28</v>
      </c>
      <c r="E9" s="120">
        <v>7950</v>
      </c>
      <c r="F9" s="120">
        <v>24709</v>
      </c>
      <c r="G9" s="121">
        <v>7.3173059000000004E-3</v>
      </c>
      <c r="H9" s="121">
        <v>4.9821157999999999E-3</v>
      </c>
    </row>
    <row r="10" spans="1:10" ht="12" customHeight="1" x14ac:dyDescent="0.2">
      <c r="A10" s="119" t="s">
        <v>181</v>
      </c>
      <c r="B10" s="119" t="s">
        <v>15</v>
      </c>
      <c r="C10" s="119" t="s">
        <v>21</v>
      </c>
      <c r="D10" s="119" t="s">
        <v>116</v>
      </c>
      <c r="E10" s="120">
        <v>703</v>
      </c>
      <c r="F10" s="120">
        <v>2179</v>
      </c>
      <c r="G10" s="121">
        <v>6.4528749999999998E-4</v>
      </c>
      <c r="H10" s="121">
        <v>4.3935529999999999E-4</v>
      </c>
    </row>
    <row r="11" spans="1:10" ht="12" customHeight="1" x14ac:dyDescent="0.2">
      <c r="A11" s="119" t="s">
        <v>181</v>
      </c>
      <c r="B11" s="119" t="s">
        <v>15</v>
      </c>
      <c r="C11" s="119" t="s">
        <v>21</v>
      </c>
      <c r="D11" s="119" t="s">
        <v>36</v>
      </c>
      <c r="E11" s="120">
        <v>760</v>
      </c>
      <c r="F11" s="120">
        <v>2125</v>
      </c>
      <c r="G11" s="121">
        <v>6.29296E-4</v>
      </c>
      <c r="H11" s="121">
        <v>4.2846719999999999E-4</v>
      </c>
    </row>
    <row r="12" spans="1:10" ht="12" customHeight="1" x14ac:dyDescent="0.2">
      <c r="A12" s="119" t="s">
        <v>181</v>
      </c>
      <c r="B12" s="119" t="s">
        <v>15</v>
      </c>
      <c r="C12" s="119" t="s">
        <v>21</v>
      </c>
      <c r="D12" s="122" t="s">
        <v>51</v>
      </c>
      <c r="E12" s="120">
        <v>126265</v>
      </c>
      <c r="F12" s="120">
        <v>384990</v>
      </c>
      <c r="G12" s="121">
        <v>0.1140106686</v>
      </c>
      <c r="H12" s="121">
        <v>7.7626159400000005E-2</v>
      </c>
    </row>
    <row r="13" spans="1:10" ht="12" customHeight="1" x14ac:dyDescent="0.2">
      <c r="A13" s="119" t="s">
        <v>181</v>
      </c>
      <c r="B13" s="119" t="s">
        <v>15</v>
      </c>
      <c r="C13" s="122" t="s">
        <v>49</v>
      </c>
      <c r="D13" s="119" t="s">
        <v>17</v>
      </c>
      <c r="E13" s="120">
        <v>325743</v>
      </c>
      <c r="F13" s="120">
        <v>963498</v>
      </c>
      <c r="G13" s="121">
        <v>0.2853296219</v>
      </c>
      <c r="H13" s="121">
        <v>0.19427166770000001</v>
      </c>
    </row>
    <row r="14" spans="1:10" ht="12" customHeight="1" x14ac:dyDescent="0.2">
      <c r="A14" s="119" t="s">
        <v>181</v>
      </c>
      <c r="B14" s="119" t="s">
        <v>15</v>
      </c>
      <c r="C14" s="122" t="s">
        <v>49</v>
      </c>
      <c r="D14" s="119" t="s">
        <v>27</v>
      </c>
      <c r="E14" s="120">
        <v>4297</v>
      </c>
      <c r="F14" s="120">
        <v>12280</v>
      </c>
      <c r="G14" s="121">
        <v>3.6365906000000001E-3</v>
      </c>
      <c r="H14" s="121">
        <v>2.4760364000000002E-3</v>
      </c>
    </row>
    <row r="15" spans="1:10" ht="12" customHeight="1" x14ac:dyDescent="0.2">
      <c r="A15" s="119" t="s">
        <v>181</v>
      </c>
      <c r="B15" s="119" t="s">
        <v>15</v>
      </c>
      <c r="C15" s="122" t="s">
        <v>49</v>
      </c>
      <c r="D15" s="122" t="s">
        <v>23</v>
      </c>
      <c r="E15" s="120">
        <v>3</v>
      </c>
      <c r="F15" s="120">
        <v>9</v>
      </c>
      <c r="G15" s="121">
        <v>2.6652536999999999E-6</v>
      </c>
      <c r="H15" s="121">
        <v>1.8146846E-6</v>
      </c>
    </row>
    <row r="16" spans="1:10" ht="12" customHeight="1" x14ac:dyDescent="0.2">
      <c r="A16" s="119" t="s">
        <v>181</v>
      </c>
      <c r="B16" s="119" t="s">
        <v>15</v>
      </c>
      <c r="C16" s="122" t="s">
        <v>49</v>
      </c>
      <c r="D16" s="119" t="s">
        <v>29</v>
      </c>
      <c r="E16" s="120">
        <v>83</v>
      </c>
      <c r="F16" s="120">
        <v>252</v>
      </c>
      <c r="G16" s="121">
        <v>7.4627099999999996E-5</v>
      </c>
      <c r="H16" s="121">
        <v>5.0811199999999999E-5</v>
      </c>
    </row>
    <row r="17" spans="1:8" ht="12" customHeight="1" x14ac:dyDescent="0.2">
      <c r="A17" s="119" t="s">
        <v>181</v>
      </c>
      <c r="B17" s="119" t="s">
        <v>15</v>
      </c>
      <c r="C17" s="122" t="s">
        <v>49</v>
      </c>
      <c r="D17" s="119" t="s">
        <v>28</v>
      </c>
      <c r="E17" s="120">
        <v>1355</v>
      </c>
      <c r="F17" s="120">
        <v>4037</v>
      </c>
      <c r="G17" s="121">
        <v>1.1955143000000001E-3</v>
      </c>
      <c r="H17" s="121">
        <v>8.1398690000000003E-4</v>
      </c>
    </row>
    <row r="18" spans="1:8" ht="12" customHeight="1" x14ac:dyDescent="0.2">
      <c r="A18" s="119" t="s">
        <v>181</v>
      </c>
      <c r="B18" s="119" t="s">
        <v>15</v>
      </c>
      <c r="C18" s="122" t="s">
        <v>49</v>
      </c>
      <c r="D18" s="122" t="s">
        <v>18</v>
      </c>
      <c r="E18" s="120">
        <v>378799</v>
      </c>
      <c r="F18" s="120">
        <v>1138251</v>
      </c>
      <c r="G18" s="121">
        <v>0.3370808528</v>
      </c>
      <c r="H18" s="121">
        <v>0.22950739910000001</v>
      </c>
    </row>
    <row r="19" spans="1:8" ht="12" customHeight="1" x14ac:dyDescent="0.2">
      <c r="A19" s="119" t="s">
        <v>181</v>
      </c>
      <c r="B19" s="119" t="s">
        <v>15</v>
      </c>
      <c r="C19" s="122" t="s">
        <v>49</v>
      </c>
      <c r="D19" s="122" t="s">
        <v>51</v>
      </c>
      <c r="E19" s="120">
        <v>17131</v>
      </c>
      <c r="F19" s="120">
        <v>50519</v>
      </c>
      <c r="G19" s="121">
        <v>1.4960661199999999E-2</v>
      </c>
      <c r="H19" s="121">
        <v>1.01862281E-2</v>
      </c>
    </row>
    <row r="20" spans="1:8" ht="12" customHeight="1" x14ac:dyDescent="0.2">
      <c r="A20" s="119" t="s">
        <v>181</v>
      </c>
      <c r="B20" s="119" t="s">
        <v>15</v>
      </c>
      <c r="C20" s="119" t="s">
        <v>48</v>
      </c>
      <c r="D20" s="119" t="s">
        <v>17</v>
      </c>
      <c r="E20" s="120">
        <v>67489</v>
      </c>
      <c r="F20" s="120">
        <v>201949</v>
      </c>
      <c r="G20" s="121">
        <v>5.9805035200000002E-2</v>
      </c>
      <c r="H20" s="121">
        <v>4.0719305099999999E-2</v>
      </c>
    </row>
    <row r="21" spans="1:8" ht="12" customHeight="1" x14ac:dyDescent="0.2">
      <c r="A21" s="119" t="s">
        <v>181</v>
      </c>
      <c r="B21" s="119" t="s">
        <v>15</v>
      </c>
      <c r="C21" s="119" t="s">
        <v>48</v>
      </c>
      <c r="D21" s="119" t="s">
        <v>27</v>
      </c>
      <c r="E21" s="120">
        <v>18980</v>
      </c>
      <c r="F21" s="120">
        <v>60246</v>
      </c>
      <c r="G21" s="121">
        <v>1.78412082E-2</v>
      </c>
      <c r="H21" s="121">
        <v>1.21474989E-2</v>
      </c>
    </row>
    <row r="22" spans="1:8" ht="12" customHeight="1" x14ac:dyDescent="0.2">
      <c r="A22" s="119" t="s">
        <v>181</v>
      </c>
      <c r="B22" s="119" t="s">
        <v>15</v>
      </c>
      <c r="C22" s="119" t="s">
        <v>48</v>
      </c>
      <c r="D22" s="119" t="s">
        <v>24</v>
      </c>
      <c r="E22" s="120">
        <v>87</v>
      </c>
      <c r="F22" s="120">
        <v>265</v>
      </c>
      <c r="G22" s="121">
        <v>7.8476899999999994E-5</v>
      </c>
      <c r="H22" s="121">
        <v>5.34324E-5</v>
      </c>
    </row>
    <row r="23" spans="1:8" ht="12" customHeight="1" x14ac:dyDescent="0.2">
      <c r="A23" s="119" t="s">
        <v>181</v>
      </c>
      <c r="B23" s="119" t="s">
        <v>15</v>
      </c>
      <c r="C23" s="119" t="s">
        <v>48</v>
      </c>
      <c r="D23" s="119" t="s">
        <v>28</v>
      </c>
      <c r="E23" s="120">
        <v>2043</v>
      </c>
      <c r="F23" s="120">
        <v>6372</v>
      </c>
      <c r="G23" s="121">
        <v>1.8869996000000001E-3</v>
      </c>
      <c r="H23" s="121">
        <v>1.2847967E-3</v>
      </c>
    </row>
    <row r="24" spans="1:8" ht="12" customHeight="1" x14ac:dyDescent="0.2">
      <c r="A24" s="119" t="s">
        <v>181</v>
      </c>
      <c r="B24" s="119" t="s">
        <v>15</v>
      </c>
      <c r="C24" s="119" t="s">
        <v>48</v>
      </c>
      <c r="D24" s="122" t="s">
        <v>18</v>
      </c>
      <c r="E24" s="120">
        <v>43163</v>
      </c>
      <c r="F24" s="120">
        <v>135698</v>
      </c>
      <c r="G24" s="121">
        <v>4.01855105E-2</v>
      </c>
      <c r="H24" s="121">
        <v>2.73610083E-2</v>
      </c>
    </row>
    <row r="25" spans="1:8" ht="12" customHeight="1" x14ac:dyDescent="0.2">
      <c r="A25" s="119" t="s">
        <v>181</v>
      </c>
      <c r="B25" s="119" t="s">
        <v>15</v>
      </c>
      <c r="C25" s="119" t="s">
        <v>48</v>
      </c>
      <c r="D25" s="119" t="s">
        <v>36</v>
      </c>
      <c r="E25" s="120">
        <v>67</v>
      </c>
      <c r="F25" s="120">
        <v>211</v>
      </c>
      <c r="G25" s="121">
        <v>6.2485399999999996E-5</v>
      </c>
      <c r="H25" s="121">
        <v>4.2544299999999999E-5</v>
      </c>
    </row>
    <row r="26" spans="1:8" ht="12" customHeight="1" x14ac:dyDescent="0.2">
      <c r="A26" s="119" t="s">
        <v>181</v>
      </c>
      <c r="B26" s="119" t="s">
        <v>15</v>
      </c>
      <c r="C26" s="119" t="s">
        <v>48</v>
      </c>
      <c r="D26" s="122" t="s">
        <v>51</v>
      </c>
      <c r="E26" s="120">
        <v>2286</v>
      </c>
      <c r="F26" s="120">
        <v>7015</v>
      </c>
      <c r="G26" s="121">
        <v>2.0774171999999999E-3</v>
      </c>
      <c r="H26" s="121">
        <v>1.4144458999999999E-3</v>
      </c>
    </row>
    <row r="27" spans="1:8" ht="12" customHeight="1" x14ac:dyDescent="0.2">
      <c r="A27" s="119" t="s">
        <v>181</v>
      </c>
      <c r="B27" s="119" t="s">
        <v>15</v>
      </c>
      <c r="C27" s="122" t="s">
        <v>31</v>
      </c>
      <c r="D27" s="119" t="s">
        <v>17</v>
      </c>
      <c r="E27" s="120">
        <v>588</v>
      </c>
      <c r="F27" s="120">
        <v>1731</v>
      </c>
      <c r="G27" s="121">
        <v>5.1261709999999997E-4</v>
      </c>
      <c r="H27" s="121">
        <v>3.4902430000000002E-4</v>
      </c>
    </row>
    <row r="28" spans="1:8" ht="12" customHeight="1" x14ac:dyDescent="0.2">
      <c r="A28" s="119" t="s">
        <v>181</v>
      </c>
      <c r="B28" s="119" t="s">
        <v>15</v>
      </c>
      <c r="C28" s="122" t="s">
        <v>31</v>
      </c>
      <c r="D28" s="119" t="s">
        <v>27</v>
      </c>
      <c r="E28" s="120">
        <v>744</v>
      </c>
      <c r="F28" s="120">
        <v>2232</v>
      </c>
      <c r="G28" s="121">
        <v>6.6098290000000004E-4</v>
      </c>
      <c r="H28" s="121">
        <v>4.5004179999999998E-4</v>
      </c>
    </row>
    <row r="29" spans="1:8" ht="12" customHeight="1" x14ac:dyDescent="0.2">
      <c r="A29" s="119" t="s">
        <v>181</v>
      </c>
      <c r="B29" s="119" t="s">
        <v>15</v>
      </c>
      <c r="C29" s="122" t="s">
        <v>31</v>
      </c>
      <c r="D29" s="122" t="s">
        <v>18</v>
      </c>
      <c r="E29" s="120">
        <v>14579</v>
      </c>
      <c r="F29" s="120">
        <v>45976.25</v>
      </c>
      <c r="G29" s="121">
        <v>1.36153744E-2</v>
      </c>
      <c r="H29" s="121">
        <v>9.2702659999999992E-3</v>
      </c>
    </row>
    <row r="30" spans="1:8" ht="12" customHeight="1" x14ac:dyDescent="0.2">
      <c r="A30" s="119" t="s">
        <v>181</v>
      </c>
      <c r="B30" s="119" t="s">
        <v>15</v>
      </c>
      <c r="C30" s="122" t="s">
        <v>25</v>
      </c>
      <c r="D30" s="119" t="s">
        <v>17</v>
      </c>
      <c r="E30" s="120">
        <v>3392</v>
      </c>
      <c r="F30" s="120">
        <v>10144</v>
      </c>
      <c r="G30" s="121">
        <v>3.0040370000000002E-3</v>
      </c>
      <c r="H30" s="121">
        <v>2.0453512E-3</v>
      </c>
    </row>
    <row r="31" spans="1:8" ht="12" customHeight="1" x14ac:dyDescent="0.2">
      <c r="A31" s="119" t="s">
        <v>181</v>
      </c>
      <c r="B31" s="119" t="s">
        <v>15</v>
      </c>
      <c r="C31" s="122" t="s">
        <v>25</v>
      </c>
      <c r="D31" s="119" t="s">
        <v>27</v>
      </c>
      <c r="E31" s="120">
        <v>5584</v>
      </c>
      <c r="F31" s="120">
        <v>16653</v>
      </c>
      <c r="G31" s="121">
        <v>4.9316077E-3</v>
      </c>
      <c r="H31" s="121">
        <v>3.3577715E-3</v>
      </c>
    </row>
    <row r="32" spans="1:8" ht="12" customHeight="1" x14ac:dyDescent="0.2">
      <c r="A32" s="119" t="s">
        <v>181</v>
      </c>
      <c r="B32" s="119" t="s">
        <v>15</v>
      </c>
      <c r="C32" s="122" t="s">
        <v>25</v>
      </c>
      <c r="D32" s="122" t="s">
        <v>23</v>
      </c>
      <c r="E32" s="120">
        <v>397</v>
      </c>
      <c r="F32" s="120">
        <v>1191</v>
      </c>
      <c r="G32" s="121">
        <v>3.5270190000000001E-4</v>
      </c>
      <c r="H32" s="121">
        <v>2.401433E-4</v>
      </c>
    </row>
    <row r="33" spans="1:8" ht="12" customHeight="1" x14ac:dyDescent="0.2">
      <c r="A33" s="119" t="s">
        <v>181</v>
      </c>
      <c r="B33" s="119" t="s">
        <v>15</v>
      </c>
      <c r="C33" s="122" t="s">
        <v>25</v>
      </c>
      <c r="D33" s="119" t="s">
        <v>28</v>
      </c>
      <c r="E33" s="120">
        <v>121</v>
      </c>
      <c r="F33" s="120">
        <v>363</v>
      </c>
      <c r="G33" s="121">
        <v>1.0749859999999999E-4</v>
      </c>
      <c r="H33" s="121">
        <v>7.3192299999999994E-5</v>
      </c>
    </row>
    <row r="34" spans="1:8" ht="12" customHeight="1" x14ac:dyDescent="0.2">
      <c r="A34" s="119" t="s">
        <v>181</v>
      </c>
      <c r="B34" s="119" t="s">
        <v>15</v>
      </c>
      <c r="C34" s="122" t="s">
        <v>25</v>
      </c>
      <c r="D34" s="122" t="s">
        <v>51</v>
      </c>
      <c r="E34" s="120">
        <v>1809</v>
      </c>
      <c r="F34" s="120">
        <v>5475</v>
      </c>
      <c r="G34" s="121">
        <v>1.6213626999999999E-3</v>
      </c>
      <c r="H34" s="121">
        <v>1.1039330999999999E-3</v>
      </c>
    </row>
    <row r="35" spans="1:8" ht="12" customHeight="1" x14ac:dyDescent="0.2">
      <c r="A35" s="119" t="s">
        <v>181</v>
      </c>
      <c r="B35" s="119" t="s">
        <v>15</v>
      </c>
      <c r="C35" s="119" t="s">
        <v>26</v>
      </c>
      <c r="D35" s="119" t="s">
        <v>17</v>
      </c>
      <c r="E35" s="120">
        <v>157</v>
      </c>
      <c r="F35" s="120">
        <v>471</v>
      </c>
      <c r="G35" s="121">
        <v>1.3948159999999999E-4</v>
      </c>
      <c r="H35" s="121">
        <v>9.4968499999999997E-5</v>
      </c>
    </row>
    <row r="36" spans="1:8" ht="12" customHeight="1" x14ac:dyDescent="0.2">
      <c r="A36" s="119" t="s">
        <v>181</v>
      </c>
      <c r="B36" s="119" t="s">
        <v>15</v>
      </c>
      <c r="C36" s="119" t="s">
        <v>26</v>
      </c>
      <c r="D36" s="119" t="s">
        <v>24</v>
      </c>
      <c r="E36" s="120">
        <v>17</v>
      </c>
      <c r="F36" s="120">
        <v>68</v>
      </c>
      <c r="G36" s="121">
        <v>2.0137500000000002E-5</v>
      </c>
      <c r="H36" s="121">
        <v>1.3711E-5</v>
      </c>
    </row>
    <row r="37" spans="1:8" ht="12" customHeight="1" x14ac:dyDescent="0.2">
      <c r="A37" s="119" t="s">
        <v>181</v>
      </c>
      <c r="B37" s="119" t="s">
        <v>15</v>
      </c>
      <c r="C37" s="119" t="s">
        <v>26</v>
      </c>
      <c r="D37" s="122" t="s">
        <v>18</v>
      </c>
      <c r="E37" s="120">
        <v>31410</v>
      </c>
      <c r="F37" s="120">
        <v>95000</v>
      </c>
      <c r="G37" s="121">
        <v>2.8133233399999999E-2</v>
      </c>
      <c r="H37" s="121">
        <v>1.9155004400000002E-2</v>
      </c>
    </row>
    <row r="38" spans="1:8" ht="12" customHeight="1" x14ac:dyDescent="0.2">
      <c r="A38" s="119" t="s">
        <v>181</v>
      </c>
      <c r="B38" s="119" t="s">
        <v>15</v>
      </c>
      <c r="C38" s="119" t="s">
        <v>26</v>
      </c>
      <c r="D38" s="122" t="s">
        <v>51</v>
      </c>
      <c r="E38" s="120">
        <v>14</v>
      </c>
      <c r="F38" s="120">
        <v>42</v>
      </c>
      <c r="G38" s="121">
        <v>1.24379E-5</v>
      </c>
      <c r="H38" s="121">
        <v>8.4685283000000001E-6</v>
      </c>
    </row>
    <row r="39" spans="1:8" ht="12" customHeight="1" x14ac:dyDescent="0.2">
      <c r="A39" s="119" t="s">
        <v>181</v>
      </c>
      <c r="B39" s="122" t="s">
        <v>19</v>
      </c>
      <c r="C39" s="119" t="s">
        <v>138</v>
      </c>
      <c r="D39" s="119" t="s">
        <v>138</v>
      </c>
      <c r="E39" s="120">
        <v>1123433</v>
      </c>
      <c r="F39" s="120">
        <v>3376789.25</v>
      </c>
      <c r="G39" s="121">
        <v>1</v>
      </c>
      <c r="H39" s="121">
        <v>0.68086750470000001</v>
      </c>
    </row>
    <row r="40" spans="1:8" ht="12" customHeight="1" x14ac:dyDescent="0.2">
      <c r="A40" s="119" t="s">
        <v>181</v>
      </c>
      <c r="B40" s="119" t="s">
        <v>20</v>
      </c>
      <c r="C40" s="119" t="s">
        <v>21</v>
      </c>
      <c r="D40" s="119" t="s">
        <v>17</v>
      </c>
      <c r="E40" s="120">
        <v>532766</v>
      </c>
      <c r="F40" s="120">
        <v>1582750.2</v>
      </c>
      <c r="G40" s="121" t="s">
        <v>138</v>
      </c>
      <c r="H40" s="121">
        <v>0.31913249529999999</v>
      </c>
    </row>
    <row r="41" spans="1:8" ht="12" customHeight="1" x14ac:dyDescent="0.2">
      <c r="A41" s="119" t="s">
        <v>181</v>
      </c>
      <c r="B41" s="119" t="s">
        <v>22</v>
      </c>
      <c r="C41" s="119" t="s">
        <v>138</v>
      </c>
      <c r="D41" s="119" t="s">
        <v>138</v>
      </c>
      <c r="E41" s="120">
        <v>1656199</v>
      </c>
      <c r="F41" s="120">
        <v>4959539.45</v>
      </c>
      <c r="G41" s="121" t="s">
        <v>138</v>
      </c>
      <c r="H41" s="121">
        <v>1</v>
      </c>
    </row>
    <row r="42" spans="1:8" ht="12" customHeight="1" x14ac:dyDescent="0.2">
      <c r="A42" s="119" t="s">
        <v>138</v>
      </c>
      <c r="B42" s="119" t="s">
        <v>138</v>
      </c>
      <c r="C42" s="119" t="s">
        <v>138</v>
      </c>
      <c r="D42" s="119" t="s">
        <v>138</v>
      </c>
      <c r="E42" s="120" t="s">
        <v>138</v>
      </c>
      <c r="F42" s="120" t="s">
        <v>138</v>
      </c>
      <c r="G42" s="121" t="s">
        <v>138</v>
      </c>
      <c r="H42" s="121" t="s">
        <v>138</v>
      </c>
    </row>
    <row r="43" spans="1:8" ht="12" customHeight="1" x14ac:dyDescent="0.2">
      <c r="A43" s="119" t="s">
        <v>206</v>
      </c>
      <c r="B43" s="119"/>
      <c r="C43" s="119"/>
      <c r="D43" s="119"/>
      <c r="E43" s="120"/>
      <c r="F43" s="120"/>
      <c r="G43" s="121"/>
      <c r="H43" s="121"/>
    </row>
    <row r="44" spans="1:8" ht="12" customHeight="1" x14ac:dyDescent="0.2">
      <c r="A44" s="113"/>
      <c r="B44" s="113"/>
      <c r="C44" s="113"/>
      <c r="D44" s="113"/>
      <c r="E44" s="114"/>
      <c r="F44" s="114"/>
      <c r="G44" s="115"/>
      <c r="H44" s="115"/>
    </row>
    <row r="45" spans="1:8" ht="12" customHeight="1" x14ac:dyDescent="0.2">
      <c r="A45" s="102"/>
      <c r="B45" s="102"/>
      <c r="C45" s="102"/>
      <c r="D45" s="102"/>
      <c r="E45" s="103"/>
      <c r="F45" s="103"/>
      <c r="G45" s="104"/>
      <c r="H45" s="104"/>
    </row>
    <row r="46" spans="1:8" ht="12" customHeight="1" x14ac:dyDescent="0.2">
      <c r="A46" s="102"/>
      <c r="B46" s="102"/>
      <c r="C46" s="102"/>
      <c r="D46" s="102"/>
      <c r="E46" s="103"/>
      <c r="F46" s="103"/>
      <c r="G46" s="104"/>
      <c r="H46" s="104"/>
    </row>
    <row r="47" spans="1:8" ht="12" customHeight="1" x14ac:dyDescent="0.2">
      <c r="A47" s="102"/>
      <c r="B47" s="102"/>
      <c r="C47" s="102"/>
      <c r="D47" s="102"/>
      <c r="E47" s="103"/>
      <c r="F47" s="103"/>
      <c r="G47" s="104"/>
      <c r="H47" s="104"/>
    </row>
    <row r="48" spans="1:8" ht="12" customHeight="1" x14ac:dyDescent="0.2">
      <c r="A48" s="102"/>
      <c r="B48" s="102"/>
      <c r="C48" s="102"/>
      <c r="D48" s="102"/>
      <c r="E48" s="103"/>
      <c r="F48" s="103"/>
      <c r="G48" s="104"/>
      <c r="H48" s="104"/>
    </row>
    <row r="49" spans="1:8" ht="12" customHeight="1" x14ac:dyDescent="0.2">
      <c r="A49" s="102"/>
      <c r="B49" s="102"/>
      <c r="C49" s="102"/>
      <c r="D49" s="102"/>
      <c r="E49" s="103"/>
      <c r="F49" s="103"/>
      <c r="G49" s="104"/>
      <c r="H49" s="104"/>
    </row>
    <row r="50" spans="1:8" ht="12" customHeight="1" x14ac:dyDescent="0.2">
      <c r="A50" s="102"/>
      <c r="B50" s="102"/>
      <c r="C50" s="102"/>
      <c r="D50" s="102"/>
      <c r="E50" s="103"/>
      <c r="F50" s="103"/>
      <c r="G50" s="104"/>
      <c r="H50" s="104"/>
    </row>
    <row r="51" spans="1:8" ht="12" customHeight="1" x14ac:dyDescent="0.2">
      <c r="A51" s="102"/>
      <c r="B51" s="102"/>
      <c r="C51" s="102"/>
      <c r="D51" s="102"/>
      <c r="E51" s="103"/>
      <c r="F51" s="103"/>
      <c r="G51" s="104"/>
      <c r="H51" s="104"/>
    </row>
    <row r="52" spans="1:8" ht="12" customHeight="1" x14ac:dyDescent="0.2">
      <c r="A52" s="102"/>
      <c r="B52" s="102"/>
      <c r="C52" s="102"/>
      <c r="D52" s="102"/>
      <c r="E52" s="103"/>
      <c r="F52" s="103"/>
      <c r="G52" s="104"/>
      <c r="H52" s="104"/>
    </row>
    <row r="53" spans="1:8" ht="12" customHeight="1" x14ac:dyDescent="0.2">
      <c r="A53" s="102"/>
      <c r="B53" s="102"/>
      <c r="C53" s="102"/>
      <c r="D53" s="102"/>
      <c r="E53" s="103"/>
      <c r="F53" s="103"/>
      <c r="G53" s="104"/>
      <c r="H53" s="104"/>
    </row>
    <row r="54" spans="1:8" ht="12" customHeight="1" x14ac:dyDescent="0.2">
      <c r="A54" s="102"/>
      <c r="B54" s="102"/>
      <c r="C54" s="102"/>
      <c r="D54" s="102"/>
      <c r="E54" s="103"/>
      <c r="F54" s="103"/>
      <c r="G54" s="104"/>
      <c r="H54" s="104"/>
    </row>
    <row r="55" spans="1:8" ht="12" customHeight="1" x14ac:dyDescent="0.2">
      <c r="A55" s="102"/>
      <c r="B55" s="102"/>
      <c r="C55" s="102"/>
      <c r="D55" s="102"/>
      <c r="E55" s="103"/>
      <c r="F55" s="103"/>
      <c r="G55" s="104"/>
      <c r="H55" s="104"/>
    </row>
    <row r="56" spans="1:8" ht="12" customHeight="1" x14ac:dyDescent="0.2">
      <c r="A56" s="102"/>
      <c r="B56" s="102"/>
      <c r="C56" s="102"/>
      <c r="D56" s="102"/>
      <c r="E56" s="103"/>
      <c r="F56" s="103"/>
      <c r="G56" s="104"/>
      <c r="H56" s="104"/>
    </row>
    <row r="57" spans="1:8" ht="12" customHeight="1" x14ac:dyDescent="0.2">
      <c r="A57" s="102"/>
      <c r="B57" s="102"/>
      <c r="C57" s="102"/>
      <c r="D57" s="102"/>
      <c r="E57" s="103"/>
      <c r="F57" s="103"/>
      <c r="G57" s="104"/>
      <c r="H57" s="104"/>
    </row>
    <row r="58" spans="1:8" ht="12" customHeight="1" x14ac:dyDescent="0.2">
      <c r="A58" s="102"/>
      <c r="B58" s="102"/>
      <c r="C58" s="102"/>
      <c r="D58" s="102"/>
      <c r="E58" s="103"/>
      <c r="F58" s="103"/>
      <c r="G58" s="104"/>
      <c r="H58" s="104"/>
    </row>
    <row r="59" spans="1:8" ht="12" customHeight="1" x14ac:dyDescent="0.2">
      <c r="A59" s="102"/>
      <c r="B59" s="102"/>
      <c r="C59" s="102"/>
      <c r="D59" s="102"/>
      <c r="E59" s="103"/>
      <c r="F59" s="103"/>
      <c r="G59" s="104"/>
      <c r="H59" s="104"/>
    </row>
    <row r="60" spans="1:8" ht="12" customHeight="1" x14ac:dyDescent="0.2">
      <c r="A60" s="102"/>
      <c r="B60" s="102"/>
      <c r="C60" s="102"/>
      <c r="D60" s="102"/>
      <c r="E60" s="103"/>
      <c r="F60" s="103"/>
      <c r="G60" s="104"/>
      <c r="H60" s="104"/>
    </row>
    <row r="61" spans="1:8" ht="12" customHeight="1" x14ac:dyDescent="0.2">
      <c r="A61" s="102"/>
      <c r="B61" s="102"/>
      <c r="C61" s="102"/>
      <c r="D61" s="102"/>
      <c r="E61" s="103"/>
      <c r="F61" s="103"/>
      <c r="G61" s="104"/>
      <c r="H61" s="104"/>
    </row>
    <row r="62" spans="1:8" ht="12" customHeight="1" x14ac:dyDescent="0.2">
      <c r="A62" s="102"/>
      <c r="B62" s="102"/>
      <c r="C62" s="102"/>
      <c r="D62" s="102"/>
      <c r="E62" s="103"/>
      <c r="F62" s="103"/>
      <c r="G62" s="104"/>
      <c r="H62" s="104"/>
    </row>
    <row r="63" spans="1:8" ht="12" customHeight="1" x14ac:dyDescent="0.2">
      <c r="A63" s="102"/>
      <c r="B63" s="102"/>
      <c r="C63" s="102"/>
      <c r="D63" s="102"/>
      <c r="E63" s="103"/>
      <c r="F63" s="103"/>
      <c r="G63" s="104"/>
      <c r="H63" s="104"/>
    </row>
    <row r="64" spans="1:8" ht="12" customHeight="1" x14ac:dyDescent="0.2">
      <c r="A64" s="102"/>
      <c r="B64" s="102"/>
      <c r="C64" s="102"/>
      <c r="D64" s="102"/>
      <c r="E64" s="103"/>
      <c r="F64" s="103"/>
      <c r="G64" s="104"/>
      <c r="H64" s="104"/>
    </row>
    <row r="65" spans="1:8" ht="12" customHeight="1" x14ac:dyDescent="0.2">
      <c r="A65" s="102"/>
      <c r="B65" s="102"/>
      <c r="C65" s="102"/>
      <c r="D65" s="102"/>
      <c r="E65" s="103"/>
      <c r="F65" s="103"/>
      <c r="G65" s="104"/>
      <c r="H65" s="104"/>
    </row>
    <row r="66" spans="1:8" ht="12" customHeight="1" x14ac:dyDescent="0.2">
      <c r="A66" s="102"/>
      <c r="B66" s="102"/>
      <c r="C66" s="102"/>
      <c r="D66" s="102"/>
      <c r="E66" s="103"/>
      <c r="F66" s="103"/>
      <c r="G66" s="104"/>
      <c r="H66" s="104"/>
    </row>
    <row r="67" spans="1:8" ht="12" customHeight="1" x14ac:dyDescent="0.2">
      <c r="A67" s="102"/>
      <c r="B67" s="102"/>
      <c r="C67" s="102"/>
      <c r="D67" s="102"/>
      <c r="E67" s="103"/>
      <c r="F67" s="103"/>
      <c r="G67" s="104"/>
      <c r="H67" s="104"/>
    </row>
    <row r="68" spans="1:8" ht="12" customHeight="1" x14ac:dyDescent="0.2">
      <c r="A68" s="102"/>
      <c r="B68" s="102"/>
      <c r="C68" s="102"/>
      <c r="D68" s="102"/>
      <c r="E68" s="103"/>
      <c r="F68" s="103"/>
      <c r="G68" s="104"/>
      <c r="H68" s="104"/>
    </row>
    <row r="69" spans="1:8" ht="12" customHeight="1" x14ac:dyDescent="0.2">
      <c r="A69" s="102"/>
      <c r="B69" s="102"/>
      <c r="C69" s="102"/>
      <c r="D69" s="102"/>
      <c r="E69" s="103"/>
      <c r="F69" s="103"/>
      <c r="G69" s="104"/>
      <c r="H69" s="104"/>
    </row>
    <row r="70" spans="1:8" ht="12" customHeight="1" x14ac:dyDescent="0.2">
      <c r="A70" s="102"/>
      <c r="B70" s="102"/>
      <c r="C70" s="102"/>
      <c r="D70" s="102"/>
      <c r="E70" s="103"/>
      <c r="F70" s="103"/>
      <c r="G70" s="104"/>
      <c r="H70" s="104"/>
    </row>
    <row r="71" spans="1:8" ht="12" customHeight="1" x14ac:dyDescent="0.2">
      <c r="A71" s="102"/>
      <c r="B71" s="102"/>
      <c r="C71" s="102"/>
      <c r="D71" s="102"/>
      <c r="E71" s="103"/>
      <c r="F71" s="103"/>
      <c r="G71" s="104"/>
      <c r="H71" s="104"/>
    </row>
    <row r="72" spans="1:8" ht="12" customHeight="1" x14ac:dyDescent="0.2">
      <c r="A72" s="102"/>
      <c r="B72" s="102"/>
      <c r="C72" s="102"/>
      <c r="D72" s="102"/>
      <c r="E72" s="103"/>
      <c r="F72" s="103"/>
      <c r="G72" s="104"/>
      <c r="H72" s="104"/>
    </row>
    <row r="73" spans="1:8" ht="12" customHeight="1" x14ac:dyDescent="0.2">
      <c r="A73" s="102"/>
      <c r="B73" s="102"/>
      <c r="C73" s="102"/>
      <c r="D73" s="102"/>
      <c r="E73" s="103"/>
      <c r="F73" s="103"/>
      <c r="G73" s="104"/>
      <c r="H73" s="104"/>
    </row>
    <row r="74" spans="1:8" ht="12" customHeight="1" x14ac:dyDescent="0.2">
      <c r="A74" s="102"/>
      <c r="B74" s="102"/>
      <c r="C74" s="102"/>
      <c r="D74" s="102"/>
      <c r="E74" s="103"/>
      <c r="F74" s="103"/>
      <c r="G74" s="104"/>
      <c r="H74" s="104"/>
    </row>
    <row r="75" spans="1:8" ht="12" customHeight="1" x14ac:dyDescent="0.2">
      <c r="A75" s="102"/>
      <c r="B75" s="102"/>
      <c r="C75" s="102"/>
      <c r="D75" s="102"/>
      <c r="E75" s="103"/>
      <c r="F75" s="103"/>
      <c r="G75" s="104"/>
      <c r="H75" s="104"/>
    </row>
    <row r="76" spans="1:8" ht="12" customHeight="1" x14ac:dyDescent="0.2">
      <c r="A76" s="102"/>
      <c r="B76" s="102"/>
      <c r="C76" s="102"/>
      <c r="D76" s="102"/>
      <c r="E76" s="103"/>
      <c r="F76" s="103"/>
      <c r="G76" s="104"/>
      <c r="H76" s="104"/>
    </row>
    <row r="77" spans="1:8" ht="12" customHeight="1" x14ac:dyDescent="0.2">
      <c r="A77" s="102"/>
      <c r="B77" s="102"/>
      <c r="C77" s="102"/>
      <c r="D77" s="102"/>
      <c r="E77" s="103"/>
      <c r="F77" s="103"/>
      <c r="G77" s="104"/>
      <c r="H77" s="104"/>
    </row>
    <row r="78" spans="1:8" ht="12" customHeight="1" x14ac:dyDescent="0.2">
      <c r="A78" s="102"/>
      <c r="B78" s="102"/>
      <c r="C78" s="102"/>
      <c r="D78" s="102"/>
      <c r="E78" s="103"/>
      <c r="F78" s="103"/>
      <c r="G78" s="104"/>
      <c r="H78" s="104"/>
    </row>
    <row r="79" spans="1:8" ht="12" customHeight="1" x14ac:dyDescent="0.2">
      <c r="A79" s="102"/>
      <c r="B79" s="102"/>
      <c r="C79" s="102"/>
      <c r="D79" s="102"/>
      <c r="E79" s="103"/>
      <c r="F79" s="103"/>
      <c r="G79" s="104"/>
      <c r="H79" s="104"/>
    </row>
  </sheetData>
  <mergeCells count="3">
    <mergeCell ref="A1:H1"/>
    <mergeCell ref="A2:H2"/>
    <mergeCell ref="A3:H3"/>
  </mergeCells>
  <hyperlinks>
    <hyperlink ref="J1" location="'Table of Contents'!A1" display="Return to Table of Contents" xr:uid="{B8F97E6A-C89B-4924-82BC-CEE22D4BE4C7}"/>
  </hyperlinks>
  <printOptions horizontalCentered="1"/>
  <pageMargins left="0.05" right="0.05" top="0.5" bottom="0.5" header="0" footer="0"/>
  <pageSetup orientation="landscape" horizontalDpi="300" verticalDpi="30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7AA79-1B03-4A45-AE98-A614F63B50F3}">
  <sheetPr>
    <pageSetUpPr fitToPage="1"/>
  </sheetPr>
  <dimension ref="A1:J45"/>
  <sheetViews>
    <sheetView topLeftCell="A14" zoomScaleNormal="100" workbookViewId="0">
      <selection activeCell="E41" sqref="E41"/>
    </sheetView>
  </sheetViews>
  <sheetFormatPr defaultColWidth="11.5546875" defaultRowHeight="12" customHeight="1" x14ac:dyDescent="0.2"/>
  <cols>
    <col min="1" max="1" width="58.5546875" style="98" customWidth="1"/>
    <col min="2" max="2" width="14.6640625" style="98" bestFit="1" customWidth="1"/>
    <col min="3" max="3" width="27.5546875" style="98" customWidth="1"/>
    <col min="4" max="4" width="30.5546875" style="98" customWidth="1"/>
    <col min="5" max="6" width="12.6640625" style="98" bestFit="1" customWidth="1"/>
    <col min="7" max="7" width="8.6640625" style="98" bestFit="1" customWidth="1"/>
    <col min="8" max="8" width="8.6640625" style="98" customWidth="1"/>
    <col min="9" max="16384" width="11.5546875" style="98"/>
  </cols>
  <sheetData>
    <row r="1" spans="1:10" ht="16.05" customHeight="1" x14ac:dyDescent="0.25">
      <c r="A1" s="136" t="s">
        <v>0</v>
      </c>
      <c r="B1" s="137"/>
      <c r="C1" s="137"/>
      <c r="D1" s="137"/>
      <c r="E1" s="137"/>
      <c r="F1" s="137"/>
      <c r="G1" s="137"/>
      <c r="H1" s="137"/>
      <c r="J1" s="68" t="s">
        <v>194</v>
      </c>
    </row>
    <row r="2" spans="1:10" ht="16.05" customHeight="1" x14ac:dyDescent="0.25">
      <c r="A2" s="136" t="s">
        <v>1</v>
      </c>
      <c r="B2" s="137"/>
      <c r="C2" s="137"/>
      <c r="D2" s="137"/>
      <c r="E2" s="137"/>
      <c r="F2" s="137"/>
      <c r="G2" s="137"/>
      <c r="H2" s="137"/>
    </row>
    <row r="3" spans="1:10" ht="16.05" customHeight="1" x14ac:dyDescent="0.25">
      <c r="A3" s="136" t="s">
        <v>207</v>
      </c>
      <c r="B3" s="137"/>
      <c r="C3" s="137"/>
      <c r="D3" s="137"/>
      <c r="E3" s="137"/>
      <c r="F3" s="137"/>
      <c r="G3" s="137"/>
      <c r="H3" s="137"/>
    </row>
    <row r="5" spans="1:10" ht="58.05" customHeight="1" x14ac:dyDescent="0.2">
      <c r="A5" s="99" t="s">
        <v>154</v>
      </c>
      <c r="B5" s="99" t="s">
        <v>155</v>
      </c>
      <c r="C5" s="99" t="s">
        <v>156</v>
      </c>
      <c r="D5" s="99" t="s">
        <v>157</v>
      </c>
      <c r="E5" s="100" t="s">
        <v>6</v>
      </c>
      <c r="F5" s="101" t="s">
        <v>158</v>
      </c>
      <c r="G5" s="101" t="s">
        <v>159</v>
      </c>
      <c r="H5" s="101" t="s">
        <v>160</v>
      </c>
    </row>
    <row r="6" spans="1:10" ht="12" customHeight="1" x14ac:dyDescent="0.2">
      <c r="A6" s="102" t="s">
        <v>221</v>
      </c>
      <c r="B6" s="102" t="s">
        <v>15</v>
      </c>
      <c r="C6" s="102" t="s">
        <v>208</v>
      </c>
      <c r="D6" s="102" t="s">
        <v>215</v>
      </c>
      <c r="E6" s="103">
        <v>67519</v>
      </c>
      <c r="F6" s="103">
        <v>178358</v>
      </c>
      <c r="G6" s="104">
        <v>5.1814196299999997E-2</v>
      </c>
      <c r="H6" s="104">
        <v>3.4325397399999999E-2</v>
      </c>
    </row>
    <row r="7" spans="1:10" ht="12" customHeight="1" x14ac:dyDescent="0.2">
      <c r="A7" s="102" t="s">
        <v>221</v>
      </c>
      <c r="B7" s="102" t="s">
        <v>15</v>
      </c>
      <c r="C7" s="102" t="s">
        <v>208</v>
      </c>
      <c r="D7" s="102" t="s">
        <v>23</v>
      </c>
      <c r="E7" s="103">
        <v>7228</v>
      </c>
      <c r="F7" s="103">
        <v>19712</v>
      </c>
      <c r="G7" s="104">
        <v>5.7264682999999999E-3</v>
      </c>
      <c r="H7" s="104">
        <v>3.7936186000000001E-3</v>
      </c>
    </row>
    <row r="8" spans="1:10" ht="12" customHeight="1" x14ac:dyDescent="0.2">
      <c r="A8" s="102" t="s">
        <v>221</v>
      </c>
      <c r="B8" s="102" t="s">
        <v>15</v>
      </c>
      <c r="C8" s="102" t="s">
        <v>208</v>
      </c>
      <c r="D8" s="102" t="s">
        <v>220</v>
      </c>
      <c r="E8" s="103">
        <v>439</v>
      </c>
      <c r="F8" s="103">
        <v>845</v>
      </c>
      <c r="G8" s="104">
        <v>2.454782E-4</v>
      </c>
      <c r="H8" s="104">
        <v>1.626221E-4</v>
      </c>
    </row>
    <row r="9" spans="1:10" ht="12" customHeight="1" x14ac:dyDescent="0.2">
      <c r="A9" s="102" t="s">
        <v>221</v>
      </c>
      <c r="B9" s="102" t="s">
        <v>15</v>
      </c>
      <c r="C9" s="102" t="s">
        <v>208</v>
      </c>
      <c r="D9" s="102" t="s">
        <v>218</v>
      </c>
      <c r="E9" s="103">
        <v>7861</v>
      </c>
      <c r="F9" s="103">
        <v>22012</v>
      </c>
      <c r="G9" s="104">
        <v>6.3946337999999997E-3</v>
      </c>
      <c r="H9" s="104">
        <v>4.2362588E-3</v>
      </c>
    </row>
    <row r="10" spans="1:10" ht="12" customHeight="1" x14ac:dyDescent="0.2">
      <c r="A10" s="102" t="s">
        <v>221</v>
      </c>
      <c r="B10" s="102" t="s">
        <v>15</v>
      </c>
      <c r="C10" s="102" t="s">
        <v>208</v>
      </c>
      <c r="D10" s="102" t="s">
        <v>211</v>
      </c>
      <c r="E10" s="103">
        <v>1625</v>
      </c>
      <c r="F10" s="103">
        <v>3214</v>
      </c>
      <c r="G10" s="104">
        <v>9.336886E-4</v>
      </c>
      <c r="H10" s="104">
        <v>6.1854149999999997E-4</v>
      </c>
    </row>
    <row r="11" spans="1:10" ht="12" customHeight="1" x14ac:dyDescent="0.2">
      <c r="A11" s="102" t="s">
        <v>221</v>
      </c>
      <c r="B11" s="102" t="s">
        <v>15</v>
      </c>
      <c r="C11" s="102" t="s">
        <v>208</v>
      </c>
      <c r="D11" s="102" t="s">
        <v>116</v>
      </c>
      <c r="E11" s="103">
        <v>688</v>
      </c>
      <c r="F11" s="103">
        <v>1781</v>
      </c>
      <c r="G11" s="104">
        <v>5.1739250000000004E-4</v>
      </c>
      <c r="H11" s="104">
        <v>3.4275739999999999E-4</v>
      </c>
    </row>
    <row r="12" spans="1:10" ht="12" customHeight="1" x14ac:dyDescent="0.2">
      <c r="A12" s="102" t="s">
        <v>221</v>
      </c>
      <c r="B12" s="102" t="s">
        <v>15</v>
      </c>
      <c r="C12" s="102" t="s">
        <v>208</v>
      </c>
      <c r="D12" s="102" t="s">
        <v>219</v>
      </c>
      <c r="E12" s="103">
        <v>247</v>
      </c>
      <c r="F12" s="103">
        <v>681</v>
      </c>
      <c r="G12" s="104">
        <v>1.978351E-4</v>
      </c>
      <c r="H12" s="104">
        <v>1.3106000000000001E-4</v>
      </c>
    </row>
    <row r="13" spans="1:10" ht="12" customHeight="1" x14ac:dyDescent="0.2">
      <c r="A13" s="102" t="s">
        <v>221</v>
      </c>
      <c r="B13" s="102" t="s">
        <v>15</v>
      </c>
      <c r="C13" s="102" t="s">
        <v>208</v>
      </c>
      <c r="D13" s="102" t="s">
        <v>209</v>
      </c>
      <c r="E13" s="103">
        <v>162139</v>
      </c>
      <c r="F13" s="103">
        <v>445855</v>
      </c>
      <c r="G13" s="104">
        <v>0.12952387039999999</v>
      </c>
      <c r="H13" s="104">
        <v>8.5805795399999996E-2</v>
      </c>
    </row>
    <row r="14" spans="1:10" ht="12" customHeight="1" x14ac:dyDescent="0.2">
      <c r="A14" s="102" t="s">
        <v>221</v>
      </c>
      <c r="B14" s="102" t="s">
        <v>15</v>
      </c>
      <c r="C14" s="102" t="s">
        <v>210</v>
      </c>
      <c r="D14" s="102" t="s">
        <v>17</v>
      </c>
      <c r="E14" s="103">
        <v>372987</v>
      </c>
      <c r="F14" s="103">
        <v>1023878</v>
      </c>
      <c r="G14" s="104">
        <v>0.29744343200000001</v>
      </c>
      <c r="H14" s="104">
        <v>0.19704761900000001</v>
      </c>
    </row>
    <row r="15" spans="1:10" ht="12" customHeight="1" x14ac:dyDescent="0.2">
      <c r="A15" s="102" t="s">
        <v>221</v>
      </c>
      <c r="B15" s="102" t="s">
        <v>15</v>
      </c>
      <c r="C15" s="102" t="s">
        <v>210</v>
      </c>
      <c r="D15" s="102" t="s">
        <v>215</v>
      </c>
      <c r="E15" s="103">
        <v>5443</v>
      </c>
      <c r="F15" s="103">
        <v>13057</v>
      </c>
      <c r="G15" s="104">
        <v>3.7931460999999999E-3</v>
      </c>
      <c r="H15" s="104">
        <v>2.5128490000000002E-3</v>
      </c>
    </row>
    <row r="16" spans="1:10" ht="12" customHeight="1" x14ac:dyDescent="0.2">
      <c r="A16" s="102" t="s">
        <v>221</v>
      </c>
      <c r="B16" s="102" t="s">
        <v>15</v>
      </c>
      <c r="C16" s="102" t="s">
        <v>210</v>
      </c>
      <c r="D16" s="102" t="s">
        <v>217</v>
      </c>
      <c r="E16" s="103">
        <v>107</v>
      </c>
      <c r="F16" s="103">
        <v>259</v>
      </c>
      <c r="G16" s="104">
        <v>7.5241199999999994E-5</v>
      </c>
      <c r="H16" s="104">
        <v>4.9845100000000002E-5</v>
      </c>
    </row>
    <row r="17" spans="1:8" ht="12" customHeight="1" x14ac:dyDescent="0.2">
      <c r="A17" s="102" t="s">
        <v>221</v>
      </c>
      <c r="B17" s="102" t="s">
        <v>15</v>
      </c>
      <c r="C17" s="102" t="s">
        <v>210</v>
      </c>
      <c r="D17" s="102" t="s">
        <v>218</v>
      </c>
      <c r="E17" s="103">
        <v>1553</v>
      </c>
      <c r="F17" s="103">
        <v>4071</v>
      </c>
      <c r="G17" s="104">
        <v>1.1826528E-3</v>
      </c>
      <c r="H17" s="104">
        <v>7.8347309999999995E-4</v>
      </c>
    </row>
    <row r="18" spans="1:8" ht="12" customHeight="1" x14ac:dyDescent="0.2">
      <c r="A18" s="102" t="s">
        <v>221</v>
      </c>
      <c r="B18" s="102" t="s">
        <v>15</v>
      </c>
      <c r="C18" s="102" t="s">
        <v>210</v>
      </c>
      <c r="D18" s="102" t="s">
        <v>211</v>
      </c>
      <c r="E18" s="103">
        <v>506005</v>
      </c>
      <c r="F18" s="103">
        <v>1313342</v>
      </c>
      <c r="G18" s="104">
        <v>0.3815346671</v>
      </c>
      <c r="H18" s="104">
        <v>0.25275561540000002</v>
      </c>
    </row>
    <row r="19" spans="1:8" ht="12" customHeight="1" x14ac:dyDescent="0.2">
      <c r="A19" s="102" t="s">
        <v>221</v>
      </c>
      <c r="B19" s="102" t="s">
        <v>15</v>
      </c>
      <c r="C19" s="102" t="s">
        <v>210</v>
      </c>
      <c r="D19" s="102" t="s">
        <v>209</v>
      </c>
      <c r="E19" s="103">
        <v>11804</v>
      </c>
      <c r="F19" s="103">
        <v>33828</v>
      </c>
      <c r="G19" s="104">
        <v>9.8272610999999999E-3</v>
      </c>
      <c r="H19" s="104">
        <v>6.5102744999999997E-3</v>
      </c>
    </row>
    <row r="20" spans="1:8" ht="12" customHeight="1" x14ac:dyDescent="0.2">
      <c r="A20" s="102" t="s">
        <v>221</v>
      </c>
      <c r="B20" s="102" t="s">
        <v>15</v>
      </c>
      <c r="C20" s="102" t="s">
        <v>212</v>
      </c>
      <c r="D20" s="102" t="s">
        <v>17</v>
      </c>
      <c r="E20" s="103">
        <v>21</v>
      </c>
      <c r="F20" s="103">
        <v>63</v>
      </c>
      <c r="G20" s="104">
        <v>1.8301899999999998E-5</v>
      </c>
      <c r="H20" s="104">
        <v>1.2124500000000001E-5</v>
      </c>
    </row>
    <row r="21" spans="1:8" ht="12" customHeight="1" x14ac:dyDescent="0.2">
      <c r="A21" s="102" t="s">
        <v>221</v>
      </c>
      <c r="B21" s="102" t="s">
        <v>15</v>
      </c>
      <c r="C21" s="102" t="s">
        <v>212</v>
      </c>
      <c r="D21" s="102" t="s">
        <v>211</v>
      </c>
      <c r="E21" s="103">
        <v>10240</v>
      </c>
      <c r="F21" s="103">
        <v>30375</v>
      </c>
      <c r="G21" s="104">
        <v>8.8241414000000008E-3</v>
      </c>
      <c r="H21" s="104">
        <v>5.8457368999999997E-3</v>
      </c>
    </row>
    <row r="22" spans="1:8" ht="12" customHeight="1" x14ac:dyDescent="0.2">
      <c r="A22" s="102" t="s">
        <v>221</v>
      </c>
      <c r="B22" s="102" t="s">
        <v>15</v>
      </c>
      <c r="C22" s="102" t="s">
        <v>212</v>
      </c>
      <c r="D22" s="102" t="s">
        <v>209</v>
      </c>
      <c r="E22" s="103">
        <v>12</v>
      </c>
      <c r="F22" s="103">
        <v>36</v>
      </c>
      <c r="G22" s="104">
        <v>1.0458199999999999E-5</v>
      </c>
      <c r="H22" s="104">
        <v>6.9282808E-6</v>
      </c>
    </row>
    <row r="23" spans="1:8" ht="12" customHeight="1" x14ac:dyDescent="0.2">
      <c r="A23" s="102" t="s">
        <v>221</v>
      </c>
      <c r="B23" s="102" t="s">
        <v>15</v>
      </c>
      <c r="C23" s="102" t="s">
        <v>214</v>
      </c>
      <c r="D23" s="102" t="s">
        <v>17</v>
      </c>
      <c r="E23" s="103">
        <v>3712</v>
      </c>
      <c r="F23" s="103">
        <v>9698</v>
      </c>
      <c r="G23" s="104">
        <v>2.8173340999999999E-3</v>
      </c>
      <c r="H23" s="104">
        <v>1.8664019E-3</v>
      </c>
    </row>
    <row r="24" spans="1:8" ht="12" customHeight="1" x14ac:dyDescent="0.2">
      <c r="A24" s="102" t="s">
        <v>221</v>
      </c>
      <c r="B24" s="102" t="s">
        <v>15</v>
      </c>
      <c r="C24" s="102" t="s">
        <v>214</v>
      </c>
      <c r="D24" s="102" t="s">
        <v>215</v>
      </c>
      <c r="E24" s="103">
        <v>4643</v>
      </c>
      <c r="F24" s="103">
        <v>12006</v>
      </c>
      <c r="G24" s="104">
        <v>3.4878235999999999E-3</v>
      </c>
      <c r="H24" s="104">
        <v>2.3105816000000001E-3</v>
      </c>
    </row>
    <row r="25" spans="1:8" ht="12" customHeight="1" x14ac:dyDescent="0.2">
      <c r="A25" s="102" t="s">
        <v>221</v>
      </c>
      <c r="B25" s="102" t="s">
        <v>15</v>
      </c>
      <c r="C25" s="102" t="s">
        <v>214</v>
      </c>
      <c r="D25" s="102" t="s">
        <v>23</v>
      </c>
      <c r="E25" s="103">
        <v>110</v>
      </c>
      <c r="F25" s="103">
        <v>330</v>
      </c>
      <c r="G25" s="104">
        <v>9.5867199999999996E-5</v>
      </c>
      <c r="H25" s="104">
        <v>6.3509200000000005E-5</v>
      </c>
    </row>
    <row r="26" spans="1:8" ht="12" customHeight="1" x14ac:dyDescent="0.2">
      <c r="A26" s="102" t="s">
        <v>221</v>
      </c>
      <c r="B26" s="102" t="s">
        <v>15</v>
      </c>
      <c r="C26" s="102" t="s">
        <v>214</v>
      </c>
      <c r="D26" s="102" t="s">
        <v>218</v>
      </c>
      <c r="E26" s="103">
        <v>38</v>
      </c>
      <c r="F26" s="103">
        <v>114</v>
      </c>
      <c r="G26" s="104">
        <v>3.3117800000000003E-5</v>
      </c>
      <c r="H26" s="104">
        <v>2.1939599999999999E-5</v>
      </c>
    </row>
    <row r="27" spans="1:8" ht="12" customHeight="1" x14ac:dyDescent="0.2">
      <c r="A27" s="102" t="s">
        <v>221</v>
      </c>
      <c r="B27" s="102" t="s">
        <v>15</v>
      </c>
      <c r="C27" s="102" t="s">
        <v>214</v>
      </c>
      <c r="D27" s="102" t="s">
        <v>209</v>
      </c>
      <c r="E27" s="103">
        <v>1315</v>
      </c>
      <c r="F27" s="103">
        <v>3950</v>
      </c>
      <c r="G27" s="104">
        <v>1.1475014999999999E-3</v>
      </c>
      <c r="H27" s="104">
        <v>7.6018639999999996E-4</v>
      </c>
    </row>
    <row r="28" spans="1:8" ht="12" customHeight="1" x14ac:dyDescent="0.2">
      <c r="A28" s="102" t="s">
        <v>221</v>
      </c>
      <c r="B28" s="102" t="s">
        <v>15</v>
      </c>
      <c r="C28" s="102" t="s">
        <v>216</v>
      </c>
      <c r="D28" s="102" t="s">
        <v>17</v>
      </c>
      <c r="E28" s="103">
        <v>449</v>
      </c>
      <c r="F28" s="103">
        <v>965</v>
      </c>
      <c r="G28" s="104">
        <v>2.80339E-4</v>
      </c>
      <c r="H28" s="104">
        <v>1.857164E-4</v>
      </c>
    </row>
    <row r="29" spans="1:8" ht="12" customHeight="1" x14ac:dyDescent="0.2">
      <c r="A29" s="102" t="s">
        <v>221</v>
      </c>
      <c r="B29" s="102" t="s">
        <v>15</v>
      </c>
      <c r="C29" s="102" t="s">
        <v>216</v>
      </c>
      <c r="D29" s="102" t="s">
        <v>215</v>
      </c>
      <c r="E29" s="103">
        <v>364</v>
      </c>
      <c r="F29" s="103">
        <v>877</v>
      </c>
      <c r="G29" s="104">
        <v>2.5477440000000001E-4</v>
      </c>
      <c r="H29" s="104">
        <v>1.6878060000000001E-4</v>
      </c>
    </row>
    <row r="30" spans="1:8" ht="12" customHeight="1" x14ac:dyDescent="0.2">
      <c r="A30" s="102" t="s">
        <v>221</v>
      </c>
      <c r="B30" s="102" t="s">
        <v>15</v>
      </c>
      <c r="C30" s="102" t="s">
        <v>216</v>
      </c>
      <c r="D30" s="102" t="s">
        <v>211</v>
      </c>
      <c r="E30" s="103">
        <v>25954</v>
      </c>
      <c r="F30" s="103">
        <v>42542.25</v>
      </c>
      <c r="G30" s="104">
        <v>1.2358809199999999E-2</v>
      </c>
      <c r="H30" s="104">
        <v>8.1873515000000004E-3</v>
      </c>
    </row>
    <row r="31" spans="1:8" ht="12" customHeight="1" x14ac:dyDescent="0.2">
      <c r="A31" s="102" t="s">
        <v>221</v>
      </c>
      <c r="B31" s="102" t="s">
        <v>15</v>
      </c>
      <c r="C31" s="102" t="s">
        <v>216</v>
      </c>
      <c r="D31" s="102" t="s">
        <v>209</v>
      </c>
      <c r="E31" s="103">
        <v>10</v>
      </c>
      <c r="F31" s="103">
        <v>30</v>
      </c>
      <c r="G31" s="104">
        <v>8.7152014E-6</v>
      </c>
      <c r="H31" s="104">
        <v>5.7735672999999996E-6</v>
      </c>
    </row>
    <row r="32" spans="1:8" ht="12" customHeight="1" x14ac:dyDescent="0.2">
      <c r="A32" s="102" t="s">
        <v>221</v>
      </c>
      <c r="B32" s="102" t="s">
        <v>15</v>
      </c>
      <c r="C32" s="102" t="s">
        <v>213</v>
      </c>
      <c r="D32" s="102" t="s">
        <v>17</v>
      </c>
      <c r="E32" s="103">
        <v>82546</v>
      </c>
      <c r="F32" s="103">
        <v>203177</v>
      </c>
      <c r="G32" s="104">
        <v>5.9024282400000003E-2</v>
      </c>
      <c r="H32" s="104">
        <v>3.9101869599999999E-2</v>
      </c>
    </row>
    <row r="33" spans="1:8" ht="12" customHeight="1" x14ac:dyDescent="0.2">
      <c r="A33" s="102" t="s">
        <v>221</v>
      </c>
      <c r="B33" s="102" t="s">
        <v>15</v>
      </c>
      <c r="C33" s="102" t="s">
        <v>213</v>
      </c>
      <c r="D33" s="102" t="s">
        <v>215</v>
      </c>
      <c r="E33" s="103">
        <v>15997</v>
      </c>
      <c r="F33" s="103">
        <v>45411</v>
      </c>
      <c r="G33" s="104">
        <v>1.31922003E-2</v>
      </c>
      <c r="H33" s="104">
        <v>8.7394489000000002E-3</v>
      </c>
    </row>
    <row r="34" spans="1:8" ht="12" customHeight="1" x14ac:dyDescent="0.2">
      <c r="A34" s="102" t="s">
        <v>221</v>
      </c>
      <c r="B34" s="102" t="s">
        <v>15</v>
      </c>
      <c r="C34" s="102" t="s">
        <v>213</v>
      </c>
      <c r="D34" s="102" t="s">
        <v>23</v>
      </c>
      <c r="E34" s="103">
        <v>159</v>
      </c>
      <c r="F34" s="103">
        <v>477</v>
      </c>
      <c r="G34" s="104">
        <v>1.3857170000000001E-4</v>
      </c>
      <c r="H34" s="104">
        <v>9.1799700000000001E-5</v>
      </c>
    </row>
    <row r="35" spans="1:8" ht="12" customHeight="1" x14ac:dyDescent="0.2">
      <c r="A35" s="102" t="s">
        <v>221</v>
      </c>
      <c r="B35" s="102" t="s">
        <v>15</v>
      </c>
      <c r="C35" s="102" t="s">
        <v>213</v>
      </c>
      <c r="D35" s="102" t="s">
        <v>220</v>
      </c>
      <c r="E35" s="103">
        <v>346</v>
      </c>
      <c r="F35" s="103">
        <v>932</v>
      </c>
      <c r="G35" s="104">
        <v>2.7075230000000002E-4</v>
      </c>
      <c r="H35" s="104">
        <v>1.793655E-4</v>
      </c>
    </row>
    <row r="36" spans="1:8" ht="12" customHeight="1" x14ac:dyDescent="0.2">
      <c r="A36" s="102" t="s">
        <v>221</v>
      </c>
      <c r="B36" s="102" t="s">
        <v>15</v>
      </c>
      <c r="C36" s="102" t="s">
        <v>213</v>
      </c>
      <c r="D36" s="102" t="s">
        <v>218</v>
      </c>
      <c r="E36" s="103">
        <v>355</v>
      </c>
      <c r="F36" s="103">
        <v>1076</v>
      </c>
      <c r="G36" s="104">
        <v>3.125852E-4</v>
      </c>
      <c r="H36" s="104">
        <v>2.0707860000000001E-4</v>
      </c>
    </row>
    <row r="37" spans="1:8" ht="12" customHeight="1" x14ac:dyDescent="0.2">
      <c r="A37" s="102" t="s">
        <v>221</v>
      </c>
      <c r="B37" s="102" t="s">
        <v>15</v>
      </c>
      <c r="C37" s="102" t="s">
        <v>213</v>
      </c>
      <c r="D37" s="102" t="s">
        <v>211</v>
      </c>
      <c r="E37" s="103">
        <v>3277</v>
      </c>
      <c r="F37" s="103">
        <v>8869</v>
      </c>
      <c r="G37" s="104">
        <v>2.5765039999999999E-3</v>
      </c>
      <c r="H37" s="104">
        <v>1.706859E-3</v>
      </c>
    </row>
    <row r="38" spans="1:8" ht="12" customHeight="1" x14ac:dyDescent="0.2">
      <c r="A38" s="102" t="s">
        <v>221</v>
      </c>
      <c r="B38" s="102" t="s">
        <v>15</v>
      </c>
      <c r="C38" s="102" t="s">
        <v>213</v>
      </c>
      <c r="D38" s="102" t="s">
        <v>116</v>
      </c>
      <c r="E38" s="103">
        <v>76</v>
      </c>
      <c r="F38" s="103">
        <v>150</v>
      </c>
      <c r="G38" s="104">
        <v>4.3575999999999997E-5</v>
      </c>
      <c r="H38" s="104">
        <v>2.8867800000000002E-5</v>
      </c>
    </row>
    <row r="39" spans="1:8" ht="12" customHeight="1" x14ac:dyDescent="0.2">
      <c r="A39" s="102" t="s">
        <v>221</v>
      </c>
      <c r="B39" s="102" t="s">
        <v>15</v>
      </c>
      <c r="C39" s="102" t="s">
        <v>213</v>
      </c>
      <c r="D39" s="102" t="s">
        <v>219</v>
      </c>
      <c r="E39" s="103">
        <v>155</v>
      </c>
      <c r="F39" s="103">
        <v>424</v>
      </c>
      <c r="G39" s="104">
        <v>1.2317480000000001E-4</v>
      </c>
      <c r="H39" s="104">
        <v>8.1599800000000004E-5</v>
      </c>
    </row>
    <row r="40" spans="1:8" ht="12" customHeight="1" x14ac:dyDescent="0.2">
      <c r="A40" s="102" t="s">
        <v>221</v>
      </c>
      <c r="B40" s="102" t="s">
        <v>15</v>
      </c>
      <c r="C40" s="102" t="s">
        <v>213</v>
      </c>
      <c r="D40" s="102" t="s">
        <v>209</v>
      </c>
      <c r="E40" s="103">
        <v>7956</v>
      </c>
      <c r="F40" s="103">
        <v>19866</v>
      </c>
      <c r="G40" s="104">
        <v>5.7712064000000002E-3</v>
      </c>
      <c r="H40" s="104">
        <v>3.8232562999999998E-3</v>
      </c>
    </row>
    <row r="41" spans="1:8" ht="12" customHeight="1" x14ac:dyDescent="0.2">
      <c r="A41" s="102" t="s">
        <v>221</v>
      </c>
      <c r="B41" s="102" t="s">
        <v>139</v>
      </c>
      <c r="C41" s="102" t="s">
        <v>138</v>
      </c>
      <c r="D41" s="102" t="s">
        <v>138</v>
      </c>
      <c r="E41" s="103">
        <v>1303380</v>
      </c>
      <c r="F41" s="103">
        <v>3442261.25</v>
      </c>
      <c r="G41" s="104">
        <v>1</v>
      </c>
      <c r="H41" s="104">
        <v>0.662470903</v>
      </c>
    </row>
    <row r="42" spans="1:8" ht="12" customHeight="1" x14ac:dyDescent="0.2">
      <c r="A42" s="102" t="s">
        <v>221</v>
      </c>
      <c r="B42" s="102" t="s">
        <v>20</v>
      </c>
      <c r="C42" s="102" t="s">
        <v>208</v>
      </c>
      <c r="D42" s="102" t="s">
        <v>17</v>
      </c>
      <c r="E42" s="103">
        <v>703366</v>
      </c>
      <c r="F42" s="103">
        <v>1753833</v>
      </c>
      <c r="G42" s="104" t="s">
        <v>138</v>
      </c>
      <c r="H42" s="104">
        <v>0.337529097</v>
      </c>
    </row>
    <row r="43" spans="1:8" ht="12" customHeight="1" x14ac:dyDescent="0.2">
      <c r="A43" s="102" t="s">
        <v>221</v>
      </c>
      <c r="B43" s="102" t="s">
        <v>22</v>
      </c>
      <c r="C43" s="102" t="s">
        <v>138</v>
      </c>
      <c r="D43" s="102" t="s">
        <v>138</v>
      </c>
      <c r="E43" s="103">
        <v>2006746</v>
      </c>
      <c r="F43" s="103">
        <v>5196094.25</v>
      </c>
      <c r="G43" s="104" t="s">
        <v>138</v>
      </c>
      <c r="H43" s="104">
        <v>1</v>
      </c>
    </row>
    <row r="45" spans="1:8" ht="12" customHeight="1" x14ac:dyDescent="0.2">
      <c r="A45" s="98" t="s">
        <v>206</v>
      </c>
    </row>
  </sheetData>
  <mergeCells count="3">
    <mergeCell ref="A1:H1"/>
    <mergeCell ref="A2:H2"/>
    <mergeCell ref="A3:H3"/>
  </mergeCells>
  <hyperlinks>
    <hyperlink ref="J1" location="'Table of Contents'!A1" display="Return to Table of Contents" xr:uid="{770CBDA9-85F7-4B52-995A-40418B991205}"/>
  </hyperlinks>
  <printOptions horizontalCentered="1"/>
  <pageMargins left="0.05" right="0.05" top="0.5" bottom="0.5" header="0" footer="0"/>
  <pageSetup orientation="landscape" horizontalDpi="300" verticalDpi="30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7F841-B65E-4607-986F-65613481BF3A}">
  <dimension ref="A1:J40"/>
  <sheetViews>
    <sheetView workbookViewId="0">
      <selection activeCell="E36" sqref="E36:F38"/>
    </sheetView>
  </sheetViews>
  <sheetFormatPr defaultColWidth="11.5546875" defaultRowHeight="12" x14ac:dyDescent="0.2"/>
  <cols>
    <col min="1" max="1" width="58.5546875" style="98" customWidth="1"/>
    <col min="2" max="2" width="14.6640625" style="98" bestFit="1" customWidth="1"/>
    <col min="3" max="3" width="27.5546875" style="98" customWidth="1"/>
    <col min="4" max="4" width="30.5546875" style="98" customWidth="1"/>
    <col min="5" max="6" width="12.6640625" style="98" bestFit="1" customWidth="1"/>
    <col min="7" max="7" width="8.6640625" style="98" bestFit="1" customWidth="1"/>
    <col min="8" max="8" width="8.6640625" style="98" customWidth="1"/>
    <col min="9" max="16384" width="11.5546875" style="98"/>
  </cols>
  <sheetData>
    <row r="1" spans="1:10" ht="16.05" customHeight="1" x14ac:dyDescent="0.25">
      <c r="A1" s="136" t="s">
        <v>0</v>
      </c>
      <c r="B1" s="137"/>
      <c r="C1" s="137"/>
      <c r="D1" s="137"/>
      <c r="E1" s="137"/>
      <c r="F1" s="137"/>
      <c r="G1" s="137"/>
      <c r="H1" s="137"/>
      <c r="J1" s="68" t="s">
        <v>194</v>
      </c>
    </row>
    <row r="2" spans="1:10" ht="16.05" customHeight="1" x14ac:dyDescent="0.25">
      <c r="A2" s="136" t="s">
        <v>1</v>
      </c>
      <c r="B2" s="137"/>
      <c r="C2" s="137"/>
      <c r="D2" s="137"/>
      <c r="E2" s="137"/>
      <c r="F2" s="137"/>
      <c r="G2" s="137"/>
      <c r="H2" s="137"/>
    </row>
    <row r="3" spans="1:10" ht="16.05" customHeight="1" x14ac:dyDescent="0.25">
      <c r="A3" s="136" t="s">
        <v>222</v>
      </c>
      <c r="B3" s="137"/>
      <c r="C3" s="137"/>
      <c r="D3" s="137"/>
      <c r="E3" s="137"/>
      <c r="F3" s="137"/>
      <c r="G3" s="137"/>
      <c r="H3" s="137"/>
    </row>
    <row r="4" spans="1:10" ht="12" customHeight="1" x14ac:dyDescent="0.2"/>
    <row r="5" spans="1:10" ht="58.05" customHeight="1" x14ac:dyDescent="0.2">
      <c r="A5" s="116" t="s">
        <v>154</v>
      </c>
      <c r="B5" s="116" t="s">
        <v>155</v>
      </c>
      <c r="C5" s="116" t="s">
        <v>156</v>
      </c>
      <c r="D5" s="116" t="s">
        <v>157</v>
      </c>
      <c r="E5" s="117" t="s">
        <v>6</v>
      </c>
      <c r="F5" s="118" t="s">
        <v>158</v>
      </c>
      <c r="G5" s="118" t="s">
        <v>159</v>
      </c>
      <c r="H5" s="118" t="s">
        <v>160</v>
      </c>
    </row>
    <row r="6" spans="1:10" ht="12" customHeight="1" x14ac:dyDescent="0.2">
      <c r="A6" s="119" t="s">
        <v>221</v>
      </c>
      <c r="B6" s="122" t="s">
        <v>15</v>
      </c>
      <c r="C6" s="119" t="s">
        <v>208</v>
      </c>
      <c r="D6" s="119" t="s">
        <v>215</v>
      </c>
      <c r="E6" s="120">
        <v>14125</v>
      </c>
      <c r="F6" s="120">
        <v>33692</v>
      </c>
      <c r="G6" s="121">
        <v>1.8944397501725854E-2</v>
      </c>
      <c r="H6" s="121">
        <v>1.5343218093357416E-2</v>
      </c>
    </row>
    <row r="7" spans="1:10" ht="12" customHeight="1" x14ac:dyDescent="0.2">
      <c r="A7" s="119" t="s">
        <v>221</v>
      </c>
      <c r="B7" s="119" t="s">
        <v>15</v>
      </c>
      <c r="C7" s="119" t="s">
        <v>208</v>
      </c>
      <c r="D7" s="119" t="s">
        <v>23</v>
      </c>
      <c r="E7" s="120">
        <v>7233</v>
      </c>
      <c r="F7" s="120">
        <v>19365</v>
      </c>
      <c r="G7" s="121">
        <v>1.0888586537484304E-2</v>
      </c>
      <c r="H7" s="121">
        <v>8.8187527715144955E-3</v>
      </c>
    </row>
    <row r="8" spans="1:10" ht="12" customHeight="1" x14ac:dyDescent="0.2">
      <c r="A8" s="119" t="s">
        <v>221</v>
      </c>
      <c r="B8" s="119" t="s">
        <v>15</v>
      </c>
      <c r="C8" s="122" t="s">
        <v>208</v>
      </c>
      <c r="D8" s="122" t="s">
        <v>220</v>
      </c>
      <c r="E8" s="120">
        <v>478</v>
      </c>
      <c r="F8" s="120">
        <v>903</v>
      </c>
      <c r="G8" s="121">
        <v>5.0774044117471342E-4</v>
      </c>
      <c r="H8" s="121">
        <v>4.1122301847031187E-4</v>
      </c>
    </row>
    <row r="9" spans="1:10" ht="12" customHeight="1" x14ac:dyDescent="0.2">
      <c r="A9" s="119" t="s">
        <v>221</v>
      </c>
      <c r="B9" s="119" t="s">
        <v>15</v>
      </c>
      <c r="C9" s="122" t="s">
        <v>208</v>
      </c>
      <c r="D9" s="122" t="s">
        <v>230</v>
      </c>
      <c r="E9" s="120">
        <v>279</v>
      </c>
      <c r="F9" s="120">
        <v>795</v>
      </c>
      <c r="G9" s="121">
        <v>4.4701400967208992E-4</v>
      </c>
      <c r="H9" s="121">
        <v>3.6204019898549052E-4</v>
      </c>
    </row>
    <row r="10" spans="1:10" ht="12" customHeight="1" x14ac:dyDescent="0.2">
      <c r="A10" s="119" t="s">
        <v>221</v>
      </c>
      <c r="B10" s="122" t="s">
        <v>15</v>
      </c>
      <c r="C10" s="119" t="s">
        <v>208</v>
      </c>
      <c r="D10" s="119" t="s">
        <v>224</v>
      </c>
      <c r="E10" s="120">
        <v>2228</v>
      </c>
      <c r="F10" s="120">
        <v>6129</v>
      </c>
      <c r="G10" s="121">
        <v>3.4462249877738856E-3</v>
      </c>
      <c r="H10" s="121">
        <v>2.7911250057636116E-3</v>
      </c>
    </row>
    <row r="11" spans="1:10" ht="12" customHeight="1" x14ac:dyDescent="0.2">
      <c r="A11" s="119" t="s">
        <v>221</v>
      </c>
      <c r="B11" s="119" t="s">
        <v>15</v>
      </c>
      <c r="C11" s="119" t="s">
        <v>208</v>
      </c>
      <c r="D11" s="119" t="s">
        <v>116</v>
      </c>
      <c r="E11" s="120">
        <v>118</v>
      </c>
      <c r="F11" s="120">
        <v>219</v>
      </c>
      <c r="G11" s="121">
        <v>1.231397083247644E-4</v>
      </c>
      <c r="H11" s="121">
        <v>9.973182839977663E-5</v>
      </c>
    </row>
    <row r="12" spans="1:10" ht="12" customHeight="1" x14ac:dyDescent="0.2">
      <c r="A12" s="119" t="s">
        <v>221</v>
      </c>
      <c r="B12" s="119" t="s">
        <v>15</v>
      </c>
      <c r="C12" s="119" t="s">
        <v>208</v>
      </c>
      <c r="D12" s="119" t="s">
        <v>229</v>
      </c>
      <c r="E12" s="120">
        <v>128</v>
      </c>
      <c r="F12" s="120">
        <v>375</v>
      </c>
      <c r="G12" s="121">
        <v>2.1085566493966507E-4</v>
      </c>
      <c r="H12" s="121">
        <v>1.707736787667408E-4</v>
      </c>
    </row>
    <row r="13" spans="1:10" ht="12" customHeight="1" x14ac:dyDescent="0.2">
      <c r="A13" s="119" t="s">
        <v>221</v>
      </c>
      <c r="B13" s="119" t="s">
        <v>15</v>
      </c>
      <c r="C13" s="119" t="s">
        <v>208</v>
      </c>
      <c r="D13" s="122" t="s">
        <v>227</v>
      </c>
      <c r="E13" s="120">
        <v>7097</v>
      </c>
      <c r="F13" s="120">
        <v>19570</v>
      </c>
      <c r="G13" s="121">
        <v>1.1003854300984654E-2</v>
      </c>
      <c r="H13" s="121">
        <v>8.9121090492403129E-3</v>
      </c>
    </row>
    <row r="14" spans="1:10" ht="12" customHeight="1" x14ac:dyDescent="0.2">
      <c r="A14" s="119" t="s">
        <v>221</v>
      </c>
      <c r="B14" s="119" t="s">
        <v>15</v>
      </c>
      <c r="C14" s="122" t="s">
        <v>223</v>
      </c>
      <c r="D14" s="122" t="s">
        <v>17</v>
      </c>
      <c r="E14" s="120">
        <v>253589</v>
      </c>
      <c r="F14" s="120">
        <v>699195</v>
      </c>
      <c r="G14" s="121">
        <v>0.39314460439330429</v>
      </c>
      <c r="H14" s="121">
        <v>0.31841093953416355</v>
      </c>
    </row>
    <row r="15" spans="1:10" ht="12" customHeight="1" x14ac:dyDescent="0.2">
      <c r="A15" s="119" t="s">
        <v>221</v>
      </c>
      <c r="B15" s="119" t="s">
        <v>15</v>
      </c>
      <c r="C15" s="119" t="s">
        <v>223</v>
      </c>
      <c r="D15" s="122" t="s">
        <v>215</v>
      </c>
      <c r="E15" s="120">
        <v>2655</v>
      </c>
      <c r="F15" s="120">
        <v>6589</v>
      </c>
      <c r="G15" s="121">
        <v>3.7048746034332083E-3</v>
      </c>
      <c r="H15" s="121">
        <v>3.0006073850508139E-3</v>
      </c>
    </row>
    <row r="16" spans="1:10" ht="12" customHeight="1" x14ac:dyDescent="0.2">
      <c r="A16" s="119" t="s">
        <v>221</v>
      </c>
      <c r="B16" s="119" t="s">
        <v>15</v>
      </c>
      <c r="C16" s="122" t="s">
        <v>223</v>
      </c>
      <c r="D16" s="119" t="s">
        <v>23</v>
      </c>
      <c r="E16" s="120">
        <v>8</v>
      </c>
      <c r="F16" s="120">
        <v>24</v>
      </c>
      <c r="G16" s="121">
        <v>1.3494762556138564E-5</v>
      </c>
      <c r="H16" s="121">
        <v>1.0929515441071411E-5</v>
      </c>
    </row>
    <row r="17" spans="1:8" ht="12" customHeight="1" x14ac:dyDescent="0.2">
      <c r="A17" s="119" t="s">
        <v>221</v>
      </c>
      <c r="B17" s="119" t="s">
        <v>15</v>
      </c>
      <c r="C17" s="122" t="s">
        <v>223</v>
      </c>
      <c r="D17" s="122" t="s">
        <v>217</v>
      </c>
      <c r="E17" s="120">
        <v>117</v>
      </c>
      <c r="F17" s="120">
        <v>286</v>
      </c>
      <c r="G17" s="121">
        <v>1.6081258712731788E-4</v>
      </c>
      <c r="H17" s="121">
        <v>1.3024339233943432E-4</v>
      </c>
    </row>
    <row r="18" spans="1:8" ht="12" customHeight="1" x14ac:dyDescent="0.2">
      <c r="A18" s="119" t="s">
        <v>221</v>
      </c>
      <c r="B18" s="122" t="s">
        <v>15</v>
      </c>
      <c r="C18" s="119" t="s">
        <v>223</v>
      </c>
      <c r="D18" s="119" t="s">
        <v>230</v>
      </c>
      <c r="E18" s="120">
        <v>34</v>
      </c>
      <c r="F18" s="120">
        <v>95</v>
      </c>
      <c r="G18" s="121">
        <v>5.3416768451381817E-5</v>
      </c>
      <c r="H18" s="121">
        <v>4.3262665287574339E-5</v>
      </c>
    </row>
    <row r="19" spans="1:8" ht="12" customHeight="1" x14ac:dyDescent="0.2">
      <c r="A19" s="119" t="s">
        <v>221</v>
      </c>
      <c r="B19" s="119" t="s">
        <v>15</v>
      </c>
      <c r="C19" s="119" t="s">
        <v>223</v>
      </c>
      <c r="D19" s="119" t="s">
        <v>224</v>
      </c>
      <c r="E19" s="120">
        <v>328256</v>
      </c>
      <c r="F19" s="120">
        <v>852910</v>
      </c>
      <c r="G19" s="121">
        <v>0.47957574715650592</v>
      </c>
      <c r="H19" s="121">
        <v>0.38841220895184242</v>
      </c>
    </row>
    <row r="20" spans="1:8" ht="12" customHeight="1" x14ac:dyDescent="0.2">
      <c r="A20" s="119" t="s">
        <v>221</v>
      </c>
      <c r="B20" s="119" t="s">
        <v>15</v>
      </c>
      <c r="C20" s="119" t="s">
        <v>223</v>
      </c>
      <c r="D20" s="119" t="s">
        <v>227</v>
      </c>
      <c r="E20" s="120">
        <v>2199</v>
      </c>
      <c r="F20" s="120">
        <v>6370</v>
      </c>
      <c r="G20" s="121">
        <v>3.5817348951084436E-3</v>
      </c>
      <c r="H20" s="121">
        <v>2.9008755566510371E-3</v>
      </c>
    </row>
    <row r="21" spans="1:8" ht="12" customHeight="1" x14ac:dyDescent="0.2">
      <c r="A21" s="119" t="s">
        <v>221</v>
      </c>
      <c r="B21" s="119" t="s">
        <v>15</v>
      </c>
      <c r="C21" s="119" t="s">
        <v>212</v>
      </c>
      <c r="D21" s="119" t="s">
        <v>224</v>
      </c>
      <c r="E21" s="120">
        <v>2187</v>
      </c>
      <c r="F21" s="120">
        <v>6545</v>
      </c>
      <c r="G21" s="121">
        <v>3.6801342054136208E-3</v>
      </c>
      <c r="H21" s="121">
        <v>2.9805699400755163E-3</v>
      </c>
    </row>
    <row r="22" spans="1:8" ht="12" customHeight="1" x14ac:dyDescent="0.2">
      <c r="A22" s="119" t="s">
        <v>221</v>
      </c>
      <c r="B22" s="119" t="s">
        <v>15</v>
      </c>
      <c r="C22" s="122" t="s">
        <v>228</v>
      </c>
      <c r="D22" s="122" t="s">
        <v>17</v>
      </c>
      <c r="E22" s="120">
        <v>799</v>
      </c>
      <c r="F22" s="120">
        <v>2125</v>
      </c>
      <c r="G22" s="121">
        <v>1.1948487679914353E-3</v>
      </c>
      <c r="H22" s="121">
        <v>9.6771751301153125E-4</v>
      </c>
    </row>
    <row r="23" spans="1:8" ht="12" customHeight="1" x14ac:dyDescent="0.2">
      <c r="A23" s="119" t="s">
        <v>221</v>
      </c>
      <c r="B23" s="119" t="s">
        <v>15</v>
      </c>
      <c r="C23" s="119" t="s">
        <v>228</v>
      </c>
      <c r="D23" s="122" t="s">
        <v>215</v>
      </c>
      <c r="E23" s="120">
        <v>1517</v>
      </c>
      <c r="F23" s="120">
        <v>3830</v>
      </c>
      <c r="G23" s="121">
        <v>2.1535391912504459E-3</v>
      </c>
      <c r="H23" s="121">
        <v>1.7441685058043126E-3</v>
      </c>
    </row>
    <row r="24" spans="1:8" ht="12" customHeight="1" x14ac:dyDescent="0.2">
      <c r="A24" s="119" t="s">
        <v>221</v>
      </c>
      <c r="B24" s="119" t="s">
        <v>15</v>
      </c>
      <c r="C24" s="122" t="s">
        <v>228</v>
      </c>
      <c r="D24" s="122" t="s">
        <v>23</v>
      </c>
      <c r="E24" s="120">
        <v>298</v>
      </c>
      <c r="F24" s="120">
        <v>894</v>
      </c>
      <c r="G24" s="121">
        <v>5.0267990521616149E-4</v>
      </c>
      <c r="H24" s="121">
        <v>4.0712445017991009E-4</v>
      </c>
    </row>
    <row r="25" spans="1:8" ht="12" customHeight="1" x14ac:dyDescent="0.2">
      <c r="A25" s="119" t="s">
        <v>221</v>
      </c>
      <c r="B25" s="122" t="s">
        <v>15</v>
      </c>
      <c r="C25" s="119" t="s">
        <v>228</v>
      </c>
      <c r="D25" s="119" t="s">
        <v>227</v>
      </c>
      <c r="E25" s="120">
        <v>28</v>
      </c>
      <c r="F25" s="120">
        <v>84</v>
      </c>
      <c r="G25" s="121">
        <v>4.7231668946484972E-5</v>
      </c>
      <c r="H25" s="121">
        <v>3.8253304043749942E-5</v>
      </c>
    </row>
    <row r="26" spans="1:8" ht="12" customHeight="1" x14ac:dyDescent="0.2">
      <c r="A26" s="119" t="s">
        <v>221</v>
      </c>
      <c r="B26" s="119" t="s">
        <v>15</v>
      </c>
      <c r="C26" s="119" t="s">
        <v>231</v>
      </c>
      <c r="D26" s="119" t="s">
        <v>17</v>
      </c>
      <c r="E26" s="120">
        <v>100</v>
      </c>
      <c r="F26" s="120">
        <v>200</v>
      </c>
      <c r="G26" s="121">
        <v>1.1245635463448803E-4</v>
      </c>
      <c r="H26" s="121">
        <v>9.1079295342261755E-5</v>
      </c>
    </row>
    <row r="27" spans="1:8" ht="12" customHeight="1" x14ac:dyDescent="0.2">
      <c r="A27" s="119" t="s">
        <v>221</v>
      </c>
      <c r="B27" s="119" t="s">
        <v>15</v>
      </c>
      <c r="C27" s="119" t="s">
        <v>231</v>
      </c>
      <c r="D27" s="119" t="s">
        <v>215</v>
      </c>
      <c r="E27" s="120">
        <v>38</v>
      </c>
      <c r="F27" s="120">
        <v>57</v>
      </c>
      <c r="G27" s="121">
        <v>3.2050061070829092E-5</v>
      </c>
      <c r="H27" s="121">
        <v>2.5957599172544603E-5</v>
      </c>
    </row>
    <row r="28" spans="1:8" ht="12" customHeight="1" x14ac:dyDescent="0.2">
      <c r="A28" s="119" t="s">
        <v>221</v>
      </c>
      <c r="B28" s="119" t="s">
        <v>15</v>
      </c>
      <c r="C28" s="119" t="s">
        <v>231</v>
      </c>
      <c r="D28" s="122" t="s">
        <v>224</v>
      </c>
      <c r="E28" s="120">
        <v>18466</v>
      </c>
      <c r="F28" s="120">
        <v>30276.75</v>
      </c>
      <c r="G28" s="121">
        <v>1.7024064675898676E-2</v>
      </c>
      <c r="H28" s="121">
        <v>1.3787925276269118E-2</v>
      </c>
    </row>
    <row r="29" spans="1:8" ht="12" customHeight="1" x14ac:dyDescent="0.2">
      <c r="A29" s="119" t="s">
        <v>221</v>
      </c>
      <c r="B29" s="119" t="s">
        <v>15</v>
      </c>
      <c r="C29" s="119" t="s">
        <v>225</v>
      </c>
      <c r="D29" s="122" t="s">
        <v>17</v>
      </c>
      <c r="E29" s="120">
        <v>32125</v>
      </c>
      <c r="F29" s="120">
        <v>76048</v>
      </c>
      <c r="G29" s="121">
        <v>4.2760404286217732E-2</v>
      </c>
      <c r="H29" s="121">
        <v>3.4631991260941609E-2</v>
      </c>
    </row>
    <row r="30" spans="1:8" ht="12" customHeight="1" x14ac:dyDescent="0.2">
      <c r="A30" s="119" t="s">
        <v>221</v>
      </c>
      <c r="B30" s="119" t="s">
        <v>15</v>
      </c>
      <c r="C30" s="122" t="s">
        <v>225</v>
      </c>
      <c r="D30" s="119" t="s">
        <v>215</v>
      </c>
      <c r="E30" s="120">
        <v>2308</v>
      </c>
      <c r="F30" s="120">
        <v>6596</v>
      </c>
      <c r="G30" s="121">
        <v>3.7088105758454151E-3</v>
      </c>
      <c r="H30" s="121">
        <v>3.003795160387793E-3</v>
      </c>
    </row>
    <row r="31" spans="1:8" ht="12" customHeight="1" x14ac:dyDescent="0.2">
      <c r="A31" s="119" t="s">
        <v>221</v>
      </c>
      <c r="B31" s="119" t="s">
        <v>15</v>
      </c>
      <c r="C31" s="122" t="s">
        <v>225</v>
      </c>
      <c r="D31" s="122" t="s">
        <v>220</v>
      </c>
      <c r="E31" s="120">
        <v>158</v>
      </c>
      <c r="F31" s="120">
        <v>453</v>
      </c>
      <c r="G31" s="121">
        <v>2.547136432471154E-4</v>
      </c>
      <c r="H31" s="121">
        <v>2.0629460395022288E-4</v>
      </c>
    </row>
    <row r="32" spans="1:8" ht="12" customHeight="1" x14ac:dyDescent="0.2">
      <c r="A32" s="119" t="s">
        <v>221</v>
      </c>
      <c r="B32" s="119" t="s">
        <v>15</v>
      </c>
      <c r="C32" s="119" t="s">
        <v>225</v>
      </c>
      <c r="D32" s="119" t="s">
        <v>224</v>
      </c>
      <c r="E32" s="120">
        <v>926</v>
      </c>
      <c r="F32" s="120">
        <v>2885</v>
      </c>
      <c r="G32" s="121">
        <v>1.6221829156024899E-3</v>
      </c>
      <c r="H32" s="121">
        <v>1.3138188353121259E-3</v>
      </c>
    </row>
    <row r="33" spans="1:8" ht="12" customHeight="1" x14ac:dyDescent="0.2">
      <c r="A33" s="119" t="s">
        <v>221</v>
      </c>
      <c r="B33" s="119" t="s">
        <v>15</v>
      </c>
      <c r="C33" s="119" t="s">
        <v>225</v>
      </c>
      <c r="D33" s="119" t="s">
        <v>116</v>
      </c>
      <c r="E33" s="120">
        <v>17</v>
      </c>
      <c r="F33" s="120">
        <v>53</v>
      </c>
      <c r="G33" s="121">
        <v>2.9800933978139327E-5</v>
      </c>
      <c r="H33" s="121">
        <v>2.4136013265699368E-5</v>
      </c>
    </row>
    <row r="34" spans="1:8" ht="12" customHeight="1" x14ac:dyDescent="0.2">
      <c r="A34" s="119" t="s">
        <v>221</v>
      </c>
      <c r="B34" s="119" t="s">
        <v>15</v>
      </c>
      <c r="C34" s="119" t="s">
        <v>225</v>
      </c>
      <c r="D34" s="122" t="s">
        <v>229</v>
      </c>
      <c r="E34" s="120">
        <v>30</v>
      </c>
      <c r="F34" s="120">
        <v>90</v>
      </c>
      <c r="G34" s="121">
        <v>5.0605359585519612E-5</v>
      </c>
      <c r="H34" s="121">
        <v>4.0985682904017794E-5</v>
      </c>
    </row>
    <row r="35" spans="1:8" ht="12" customHeight="1" x14ac:dyDescent="0.2">
      <c r="A35" s="119" t="s">
        <v>221</v>
      </c>
      <c r="B35" s="119" t="s">
        <v>15</v>
      </c>
      <c r="C35" s="122" t="s">
        <v>225</v>
      </c>
      <c r="D35" s="119" t="s">
        <v>227</v>
      </c>
      <c r="E35" s="120">
        <v>697</v>
      </c>
      <c r="F35" s="120">
        <v>1814</v>
      </c>
      <c r="G35" s="121">
        <v>1.0199791365348065E-3</v>
      </c>
      <c r="H35" s="121">
        <v>8.2608920875431419E-4</v>
      </c>
    </row>
    <row r="36" spans="1:8" ht="12" customHeight="1" x14ac:dyDescent="0.2">
      <c r="A36" s="119" t="s">
        <v>221</v>
      </c>
      <c r="B36" s="119" t="s">
        <v>19</v>
      </c>
      <c r="C36" s="122" t="s">
        <v>226</v>
      </c>
      <c r="D36" s="122" t="s">
        <v>226</v>
      </c>
      <c r="E36" s="120">
        <v>678238</v>
      </c>
      <c r="F36" s="120">
        <v>1778467.75</v>
      </c>
      <c r="G36" s="121">
        <v>1</v>
      </c>
      <c r="H36" s="121">
        <v>0.80990794729468873</v>
      </c>
    </row>
    <row r="37" spans="1:8" ht="12" customHeight="1" x14ac:dyDescent="0.2">
      <c r="A37" s="119" t="s">
        <v>221</v>
      </c>
      <c r="B37" s="122" t="s">
        <v>20</v>
      </c>
      <c r="C37" s="119" t="s">
        <v>208</v>
      </c>
      <c r="D37" s="119" t="s">
        <v>17</v>
      </c>
      <c r="E37" s="120">
        <v>179610</v>
      </c>
      <c r="F37" s="120">
        <v>417421</v>
      </c>
      <c r="G37" s="121"/>
      <c r="H37" s="121">
        <v>0.19009205270531124</v>
      </c>
    </row>
    <row r="38" spans="1:8" ht="12" customHeight="1" x14ac:dyDescent="0.2">
      <c r="A38" s="119" t="s">
        <v>221</v>
      </c>
      <c r="B38" s="119" t="s">
        <v>22</v>
      </c>
      <c r="C38" s="119" t="s">
        <v>226</v>
      </c>
      <c r="D38" s="119" t="s">
        <v>226</v>
      </c>
      <c r="E38" s="120">
        <v>857848</v>
      </c>
      <c r="F38" s="120">
        <v>2195888.75</v>
      </c>
      <c r="G38" s="121"/>
      <c r="H38" s="121">
        <v>1</v>
      </c>
    </row>
    <row r="39" spans="1:8" ht="12" customHeight="1" x14ac:dyDescent="0.2">
      <c r="A39" s="113"/>
      <c r="B39" s="113"/>
      <c r="C39" s="113"/>
      <c r="D39" s="113"/>
      <c r="E39" s="114"/>
      <c r="F39" s="114"/>
      <c r="G39" s="115"/>
      <c r="H39" s="115"/>
    </row>
    <row r="40" spans="1:8" ht="12" customHeight="1" x14ac:dyDescent="0.2">
      <c r="A40" s="98" t="s">
        <v>206</v>
      </c>
      <c r="B40" s="102"/>
      <c r="C40" s="102"/>
      <c r="D40" s="102"/>
      <c r="E40" s="103"/>
      <c r="F40" s="103"/>
      <c r="G40" s="104"/>
      <c r="H40" s="104"/>
    </row>
  </sheetData>
  <mergeCells count="3">
    <mergeCell ref="A1:H1"/>
    <mergeCell ref="A2:H2"/>
    <mergeCell ref="A3:H3"/>
  </mergeCells>
  <hyperlinks>
    <hyperlink ref="J1" location="'Table of Contents'!A1" display="Return to Table of Contents" xr:uid="{9AAF6F06-469D-4789-B4B2-4EECC63CB077}"/>
  </hyperlink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E0116-114D-4000-A68F-995A3F581BE1}">
  <dimension ref="A1:J45"/>
  <sheetViews>
    <sheetView topLeftCell="A16" workbookViewId="0">
      <selection activeCell="E41" sqref="E41:F43"/>
    </sheetView>
  </sheetViews>
  <sheetFormatPr defaultRowHeight="14.4" x14ac:dyDescent="0.3"/>
  <cols>
    <col min="1" max="1" width="59.5546875" customWidth="1"/>
    <col min="2" max="2" width="15" customWidth="1"/>
    <col min="3" max="4" width="35" customWidth="1"/>
    <col min="5" max="6" width="13" style="110" customWidth="1"/>
    <col min="7" max="8" width="13" style="111" customWidth="1"/>
  </cols>
  <sheetData>
    <row r="1" spans="1:10" x14ac:dyDescent="0.3">
      <c r="A1" s="138" t="s">
        <v>0</v>
      </c>
      <c r="B1" s="138"/>
      <c r="C1" s="138"/>
      <c r="D1" s="138"/>
      <c r="E1" s="138"/>
      <c r="F1" s="138"/>
      <c r="G1" s="138"/>
      <c r="H1" s="138"/>
      <c r="J1" s="68" t="s">
        <v>194</v>
      </c>
    </row>
    <row r="2" spans="1:10" x14ac:dyDescent="0.3">
      <c r="A2" s="138" t="s">
        <v>1</v>
      </c>
      <c r="B2" s="138"/>
      <c r="C2" s="138"/>
      <c r="D2" s="138"/>
      <c r="E2" s="138"/>
      <c r="F2" s="138"/>
      <c r="G2" s="138"/>
      <c r="H2" s="138"/>
    </row>
    <row r="3" spans="1:10" x14ac:dyDescent="0.3">
      <c r="A3" s="138" t="s">
        <v>232</v>
      </c>
      <c r="B3" s="138"/>
      <c r="C3" s="138"/>
      <c r="D3" s="138"/>
      <c r="E3" s="138"/>
      <c r="F3" s="138"/>
      <c r="G3" s="138"/>
      <c r="H3" s="138"/>
    </row>
    <row r="5" spans="1:10" ht="53.4" x14ac:dyDescent="0.3">
      <c r="A5" s="105" t="s">
        <v>154</v>
      </c>
      <c r="B5" s="105" t="s">
        <v>155</v>
      </c>
      <c r="C5" s="105" t="s">
        <v>156</v>
      </c>
      <c r="D5" s="105" t="s">
        <v>157</v>
      </c>
      <c r="E5" s="105" t="s">
        <v>6</v>
      </c>
      <c r="F5" s="105" t="s">
        <v>158</v>
      </c>
      <c r="G5" s="106" t="s">
        <v>159</v>
      </c>
      <c r="H5" s="106" t="s">
        <v>160</v>
      </c>
    </row>
    <row r="6" spans="1:10" x14ac:dyDescent="0.3">
      <c r="A6" s="107" t="s">
        <v>221</v>
      </c>
      <c r="B6" s="107" t="s">
        <v>15</v>
      </c>
      <c r="C6" s="107" t="s">
        <v>208</v>
      </c>
      <c r="D6" s="107" t="s">
        <v>215</v>
      </c>
      <c r="E6" s="108">
        <v>81783</v>
      </c>
      <c r="F6" s="108">
        <v>214164</v>
      </c>
      <c r="G6" s="109">
        <v>6.9174228700000007E-2</v>
      </c>
      <c r="H6" s="109">
        <v>4.18139488E-2</v>
      </c>
    </row>
    <row r="7" spans="1:10" x14ac:dyDescent="0.3">
      <c r="A7" s="107" t="s">
        <v>221</v>
      </c>
      <c r="B7" s="107" t="s">
        <v>15</v>
      </c>
      <c r="C7" s="107" t="s">
        <v>208</v>
      </c>
      <c r="D7" s="107" t="s">
        <v>23</v>
      </c>
      <c r="E7" s="108">
        <v>5777</v>
      </c>
      <c r="F7" s="108">
        <v>16299</v>
      </c>
      <c r="G7" s="109">
        <v>5.2645204000000001E-3</v>
      </c>
      <c r="H7" s="109">
        <v>3.1822601000000002E-3</v>
      </c>
    </row>
    <row r="8" spans="1:10" x14ac:dyDescent="0.3">
      <c r="A8" s="107" t="s">
        <v>221</v>
      </c>
      <c r="B8" s="107" t="s">
        <v>15</v>
      </c>
      <c r="C8" s="107" t="s">
        <v>208</v>
      </c>
      <c r="D8" s="107" t="s">
        <v>217</v>
      </c>
      <c r="E8" s="108">
        <v>4</v>
      </c>
      <c r="F8" s="108">
        <v>10</v>
      </c>
      <c r="G8" s="109">
        <v>3.2299652999999999E-6</v>
      </c>
      <c r="H8" s="109">
        <v>1.9524266000000001E-6</v>
      </c>
    </row>
    <row r="9" spans="1:10" x14ac:dyDescent="0.3">
      <c r="A9" s="107" t="s">
        <v>221</v>
      </c>
      <c r="B9" s="107" t="s">
        <v>15</v>
      </c>
      <c r="C9" s="107" t="s">
        <v>208</v>
      </c>
      <c r="D9" s="107" t="s">
        <v>220</v>
      </c>
      <c r="E9" s="108">
        <v>270</v>
      </c>
      <c r="F9" s="108">
        <v>623</v>
      </c>
      <c r="G9" s="109">
        <v>2.0122679999999999E-4</v>
      </c>
      <c r="H9" s="109">
        <v>1.216362E-4</v>
      </c>
    </row>
    <row r="10" spans="1:10" x14ac:dyDescent="0.3">
      <c r="A10" s="107" t="s">
        <v>221</v>
      </c>
      <c r="B10" s="107" t="s">
        <v>15</v>
      </c>
      <c r="C10" s="107" t="s">
        <v>208</v>
      </c>
      <c r="D10" s="107" t="s">
        <v>218</v>
      </c>
      <c r="E10" s="108">
        <v>8171</v>
      </c>
      <c r="F10" s="108">
        <v>23144</v>
      </c>
      <c r="G10" s="109">
        <v>7.4754317000000001E-3</v>
      </c>
      <c r="H10" s="109">
        <v>4.5186960999999996E-3</v>
      </c>
    </row>
    <row r="11" spans="1:10" x14ac:dyDescent="0.3">
      <c r="A11" s="107" t="s">
        <v>221</v>
      </c>
      <c r="B11" s="107" t="s">
        <v>15</v>
      </c>
      <c r="C11" s="107" t="s">
        <v>208</v>
      </c>
      <c r="D11" s="107" t="s">
        <v>211</v>
      </c>
      <c r="E11" s="108">
        <v>2222</v>
      </c>
      <c r="F11" s="108">
        <v>5220</v>
      </c>
      <c r="G11" s="109">
        <v>1.6860419E-3</v>
      </c>
      <c r="H11" s="109">
        <v>1.0191667E-3</v>
      </c>
    </row>
    <row r="12" spans="1:10" x14ac:dyDescent="0.3">
      <c r="A12" s="107" t="s">
        <v>221</v>
      </c>
      <c r="B12" s="107" t="s">
        <v>15</v>
      </c>
      <c r="C12" s="107" t="s">
        <v>208</v>
      </c>
      <c r="D12" s="107" t="s">
        <v>116</v>
      </c>
      <c r="E12" s="108">
        <v>909</v>
      </c>
      <c r="F12" s="108">
        <v>2367</v>
      </c>
      <c r="G12" s="109">
        <v>7.6453280000000001E-4</v>
      </c>
      <c r="H12" s="109">
        <v>4.621394E-4</v>
      </c>
    </row>
    <row r="13" spans="1:10" x14ac:dyDescent="0.3">
      <c r="A13" s="107" t="s">
        <v>221</v>
      </c>
      <c r="B13" s="107" t="s">
        <v>15</v>
      </c>
      <c r="C13" s="107" t="s">
        <v>208</v>
      </c>
      <c r="D13" s="107" t="s">
        <v>219</v>
      </c>
      <c r="E13" s="108">
        <v>616</v>
      </c>
      <c r="F13" s="108">
        <v>1675</v>
      </c>
      <c r="G13" s="109">
        <v>5.4101919999999996E-4</v>
      </c>
      <c r="H13" s="109">
        <v>3.2703149999999999E-4</v>
      </c>
    </row>
    <row r="14" spans="1:10" x14ac:dyDescent="0.3">
      <c r="A14" s="107" t="s">
        <v>221</v>
      </c>
      <c r="B14" s="107" t="s">
        <v>15</v>
      </c>
      <c r="C14" s="107" t="s">
        <v>208</v>
      </c>
      <c r="D14" s="107" t="s">
        <v>209</v>
      </c>
      <c r="E14" s="108">
        <v>171251</v>
      </c>
      <c r="F14" s="108">
        <v>473155</v>
      </c>
      <c r="G14" s="109">
        <v>0.1528274228</v>
      </c>
      <c r="H14" s="109">
        <v>9.2380040199999999E-2</v>
      </c>
    </row>
    <row r="15" spans="1:10" x14ac:dyDescent="0.3">
      <c r="A15" s="107" t="s">
        <v>221</v>
      </c>
      <c r="B15" s="107" t="s">
        <v>15</v>
      </c>
      <c r="C15" s="107" t="s">
        <v>210</v>
      </c>
      <c r="D15" s="107" t="s">
        <v>17</v>
      </c>
      <c r="E15" s="108">
        <v>300474</v>
      </c>
      <c r="F15" s="108">
        <v>813920</v>
      </c>
      <c r="G15" s="109">
        <v>0.26289333510000001</v>
      </c>
      <c r="H15" s="109">
        <v>0.15891190490000001</v>
      </c>
    </row>
    <row r="16" spans="1:10" x14ac:dyDescent="0.3">
      <c r="A16" s="107" t="s">
        <v>221</v>
      </c>
      <c r="B16" s="107" t="s">
        <v>15</v>
      </c>
      <c r="C16" s="107" t="s">
        <v>210</v>
      </c>
      <c r="D16" s="107" t="s">
        <v>215</v>
      </c>
      <c r="E16" s="108">
        <v>4841</v>
      </c>
      <c r="F16" s="108">
        <v>11530</v>
      </c>
      <c r="G16" s="109">
        <v>3.7241499999999999E-3</v>
      </c>
      <c r="H16" s="109">
        <v>2.2511479000000001E-3</v>
      </c>
    </row>
    <row r="17" spans="1:8" x14ac:dyDescent="0.3">
      <c r="A17" s="107" t="s">
        <v>221</v>
      </c>
      <c r="B17" s="107" t="s">
        <v>15</v>
      </c>
      <c r="C17" s="107" t="s">
        <v>210</v>
      </c>
      <c r="D17" s="107" t="s">
        <v>217</v>
      </c>
      <c r="E17" s="108">
        <v>128</v>
      </c>
      <c r="F17" s="108">
        <v>300</v>
      </c>
      <c r="G17" s="109">
        <v>9.6898999999999995E-5</v>
      </c>
      <c r="H17" s="109">
        <v>5.8572800000000003E-5</v>
      </c>
    </row>
    <row r="18" spans="1:8" x14ac:dyDescent="0.3">
      <c r="A18" s="107" t="s">
        <v>221</v>
      </c>
      <c r="B18" s="107" t="s">
        <v>15</v>
      </c>
      <c r="C18" s="107" t="s">
        <v>210</v>
      </c>
      <c r="D18" s="107" t="s">
        <v>218</v>
      </c>
      <c r="E18" s="108">
        <v>1698</v>
      </c>
      <c r="F18" s="108">
        <v>4386</v>
      </c>
      <c r="G18" s="109">
        <v>1.4166628E-3</v>
      </c>
      <c r="H18" s="109">
        <v>8.5633430000000004E-4</v>
      </c>
    </row>
    <row r="19" spans="1:8" x14ac:dyDescent="0.3">
      <c r="A19" s="107" t="s">
        <v>221</v>
      </c>
      <c r="B19" s="107" t="s">
        <v>15</v>
      </c>
      <c r="C19" s="107" t="s">
        <v>210</v>
      </c>
      <c r="D19" s="107" t="s">
        <v>211</v>
      </c>
      <c r="E19" s="108">
        <v>414202</v>
      </c>
      <c r="F19" s="108">
        <v>1083562.5</v>
      </c>
      <c r="G19" s="109">
        <v>0.34998692669999998</v>
      </c>
      <c r="H19" s="109">
        <v>0.21155762350000001</v>
      </c>
    </row>
    <row r="20" spans="1:8" x14ac:dyDescent="0.3">
      <c r="A20" s="107" t="s">
        <v>221</v>
      </c>
      <c r="B20" s="107" t="s">
        <v>15</v>
      </c>
      <c r="C20" s="107" t="s">
        <v>210</v>
      </c>
      <c r="D20" s="107" t="s">
        <v>209</v>
      </c>
      <c r="E20" s="108">
        <v>12940</v>
      </c>
      <c r="F20" s="108">
        <v>35501</v>
      </c>
      <c r="G20" s="109">
        <v>1.1466699800000001E-2</v>
      </c>
      <c r="H20" s="109">
        <v>6.9313096000000003E-3</v>
      </c>
    </row>
    <row r="21" spans="1:8" x14ac:dyDescent="0.3">
      <c r="A21" s="107" t="s">
        <v>221</v>
      </c>
      <c r="B21" s="107" t="s">
        <v>15</v>
      </c>
      <c r="C21" s="107" t="s">
        <v>212</v>
      </c>
      <c r="D21" s="107" t="s">
        <v>17</v>
      </c>
      <c r="E21" s="108">
        <v>10</v>
      </c>
      <c r="F21" s="108">
        <v>20</v>
      </c>
      <c r="G21" s="109">
        <v>6.4599305999999998E-6</v>
      </c>
      <c r="H21" s="109">
        <v>3.9048532000000001E-6</v>
      </c>
    </row>
    <row r="22" spans="1:8" x14ac:dyDescent="0.3">
      <c r="A22" s="107" t="s">
        <v>221</v>
      </c>
      <c r="B22" s="107" t="s">
        <v>15</v>
      </c>
      <c r="C22" s="107" t="s">
        <v>212</v>
      </c>
      <c r="D22" s="107" t="s">
        <v>215</v>
      </c>
      <c r="E22" s="108">
        <v>200</v>
      </c>
      <c r="F22" s="108">
        <v>579</v>
      </c>
      <c r="G22" s="109">
        <v>1.8701500000000001E-4</v>
      </c>
      <c r="H22" s="109">
        <v>1.1304549999999999E-4</v>
      </c>
    </row>
    <row r="23" spans="1:8" x14ac:dyDescent="0.3">
      <c r="A23" s="107" t="s">
        <v>221</v>
      </c>
      <c r="B23" s="107" t="s">
        <v>15</v>
      </c>
      <c r="C23" s="107" t="s">
        <v>212</v>
      </c>
      <c r="D23" s="107" t="s">
        <v>211</v>
      </c>
      <c r="E23" s="108">
        <v>12370</v>
      </c>
      <c r="F23" s="108">
        <v>35240</v>
      </c>
      <c r="G23" s="109">
        <v>1.13823977E-2</v>
      </c>
      <c r="H23" s="109">
        <v>6.8803513000000004E-3</v>
      </c>
    </row>
    <row r="24" spans="1:8" x14ac:dyDescent="0.3">
      <c r="A24" s="107" t="s">
        <v>221</v>
      </c>
      <c r="B24" s="107" t="s">
        <v>15</v>
      </c>
      <c r="C24" s="107" t="s">
        <v>214</v>
      </c>
      <c r="D24" s="107" t="s">
        <v>17</v>
      </c>
      <c r="E24" s="108">
        <v>3390</v>
      </c>
      <c r="F24" s="108">
        <v>8383</v>
      </c>
      <c r="G24" s="109">
        <v>2.7076799E-3</v>
      </c>
      <c r="H24" s="109">
        <v>1.6367192000000001E-3</v>
      </c>
    </row>
    <row r="25" spans="1:8" x14ac:dyDescent="0.3">
      <c r="A25" s="107" t="s">
        <v>221</v>
      </c>
      <c r="B25" s="107" t="s">
        <v>15</v>
      </c>
      <c r="C25" s="107" t="s">
        <v>214</v>
      </c>
      <c r="D25" s="107" t="s">
        <v>215</v>
      </c>
      <c r="E25" s="108">
        <v>5326</v>
      </c>
      <c r="F25" s="108">
        <v>13438</v>
      </c>
      <c r="G25" s="109">
        <v>4.3404274000000001E-3</v>
      </c>
      <c r="H25" s="109">
        <v>2.6236708000000001E-3</v>
      </c>
    </row>
    <row r="26" spans="1:8" x14ac:dyDescent="0.3">
      <c r="A26" s="107" t="s">
        <v>221</v>
      </c>
      <c r="B26" s="107" t="s">
        <v>15</v>
      </c>
      <c r="C26" s="107" t="s">
        <v>214</v>
      </c>
      <c r="D26" s="107" t="s">
        <v>23</v>
      </c>
      <c r="E26" s="108">
        <v>293</v>
      </c>
      <c r="F26" s="108">
        <v>879</v>
      </c>
      <c r="G26" s="109">
        <v>2.8391389999999999E-4</v>
      </c>
      <c r="H26" s="109">
        <v>1.716183E-4</v>
      </c>
    </row>
    <row r="27" spans="1:8" x14ac:dyDescent="0.3">
      <c r="A27" s="107" t="s">
        <v>221</v>
      </c>
      <c r="B27" s="107" t="s">
        <v>15</v>
      </c>
      <c r="C27" s="107" t="s">
        <v>214</v>
      </c>
      <c r="D27" s="107" t="s">
        <v>218</v>
      </c>
      <c r="E27" s="108">
        <v>98</v>
      </c>
      <c r="F27" s="108">
        <v>292</v>
      </c>
      <c r="G27" s="109">
        <v>9.4314999999999994E-5</v>
      </c>
      <c r="H27" s="109">
        <v>5.70109E-5</v>
      </c>
    </row>
    <row r="28" spans="1:8" x14ac:dyDescent="0.3">
      <c r="A28" s="107" t="s">
        <v>221</v>
      </c>
      <c r="B28" s="107" t="s">
        <v>15</v>
      </c>
      <c r="C28" s="107" t="s">
        <v>214</v>
      </c>
      <c r="D28" s="107" t="s">
        <v>209</v>
      </c>
      <c r="E28" s="108">
        <v>802</v>
      </c>
      <c r="F28" s="108">
        <v>2438</v>
      </c>
      <c r="G28" s="109">
        <v>7.8746549999999995E-4</v>
      </c>
      <c r="H28" s="109">
        <v>4.7600160000000003E-4</v>
      </c>
    </row>
    <row r="29" spans="1:8" x14ac:dyDescent="0.3">
      <c r="A29" s="107" t="s">
        <v>221</v>
      </c>
      <c r="B29" s="107" t="s">
        <v>15</v>
      </c>
      <c r="C29" s="107" t="s">
        <v>216</v>
      </c>
      <c r="D29" s="107" t="s">
        <v>17</v>
      </c>
      <c r="E29" s="108">
        <v>612</v>
      </c>
      <c r="F29" s="108">
        <v>1209</v>
      </c>
      <c r="G29" s="109">
        <v>3.9050279999999998E-4</v>
      </c>
      <c r="H29" s="109">
        <v>2.3604839999999999E-4</v>
      </c>
    </row>
    <row r="30" spans="1:8" x14ac:dyDescent="0.3">
      <c r="A30" s="107" t="s">
        <v>221</v>
      </c>
      <c r="B30" s="107" t="s">
        <v>15</v>
      </c>
      <c r="C30" s="107" t="s">
        <v>216</v>
      </c>
      <c r="D30" s="107" t="s">
        <v>215</v>
      </c>
      <c r="E30" s="108">
        <v>623</v>
      </c>
      <c r="F30" s="108">
        <v>1634</v>
      </c>
      <c r="G30" s="109">
        <v>5.2777629999999998E-4</v>
      </c>
      <c r="H30" s="109">
        <v>3.1902649999999999E-4</v>
      </c>
    </row>
    <row r="31" spans="1:8" x14ac:dyDescent="0.3">
      <c r="A31" s="107" t="s">
        <v>221</v>
      </c>
      <c r="B31" s="107" t="s">
        <v>15</v>
      </c>
      <c r="C31" s="107" t="s">
        <v>216</v>
      </c>
      <c r="D31" s="107" t="s">
        <v>211</v>
      </c>
      <c r="E31" s="108">
        <v>32300</v>
      </c>
      <c r="F31" s="108">
        <v>52316</v>
      </c>
      <c r="G31" s="109">
        <v>1.6897886399999999E-2</v>
      </c>
      <c r="H31" s="109">
        <v>1.02143149E-2</v>
      </c>
    </row>
    <row r="32" spans="1:8" x14ac:dyDescent="0.3">
      <c r="A32" s="107" t="s">
        <v>221</v>
      </c>
      <c r="B32" s="107" t="s">
        <v>15</v>
      </c>
      <c r="C32" s="107" t="s">
        <v>216</v>
      </c>
      <c r="D32" s="107" t="s">
        <v>209</v>
      </c>
      <c r="E32" s="108">
        <v>15</v>
      </c>
      <c r="F32" s="108">
        <v>45</v>
      </c>
      <c r="G32" s="109">
        <v>1.45348E-5</v>
      </c>
      <c r="H32" s="109">
        <v>8.7859196E-6</v>
      </c>
    </row>
    <row r="33" spans="1:8" x14ac:dyDescent="0.3">
      <c r="A33" s="107" t="s">
        <v>221</v>
      </c>
      <c r="B33" s="107" t="s">
        <v>15</v>
      </c>
      <c r="C33" s="107" t="s">
        <v>213</v>
      </c>
      <c r="D33" s="107" t="s">
        <v>17</v>
      </c>
      <c r="E33" s="108">
        <v>76687</v>
      </c>
      <c r="F33" s="108">
        <v>192731</v>
      </c>
      <c r="G33" s="109">
        <v>6.2251444099999997E-2</v>
      </c>
      <c r="H33" s="109">
        <v>3.7629312900000003E-2</v>
      </c>
    </row>
    <row r="34" spans="1:8" x14ac:dyDescent="0.3">
      <c r="A34" s="107" t="s">
        <v>221</v>
      </c>
      <c r="B34" s="107" t="s">
        <v>15</v>
      </c>
      <c r="C34" s="107" t="s">
        <v>213</v>
      </c>
      <c r="D34" s="107" t="s">
        <v>215</v>
      </c>
      <c r="E34" s="108">
        <v>19147</v>
      </c>
      <c r="F34" s="108">
        <v>54936</v>
      </c>
      <c r="G34" s="109">
        <v>1.7744137300000001E-2</v>
      </c>
      <c r="H34" s="109">
        <v>1.0725850699999999E-2</v>
      </c>
    </row>
    <row r="35" spans="1:8" x14ac:dyDescent="0.3">
      <c r="A35" s="107" t="s">
        <v>221</v>
      </c>
      <c r="B35" s="107" t="s">
        <v>15</v>
      </c>
      <c r="C35" s="107" t="s">
        <v>213</v>
      </c>
      <c r="D35" s="107" t="s">
        <v>220</v>
      </c>
      <c r="E35" s="108">
        <v>138</v>
      </c>
      <c r="F35" s="108">
        <v>368</v>
      </c>
      <c r="G35" s="109">
        <v>1.188627E-4</v>
      </c>
      <c r="H35" s="109">
        <v>7.1849300000000003E-5</v>
      </c>
    </row>
    <row r="36" spans="1:8" x14ac:dyDescent="0.3">
      <c r="A36" s="107" t="s">
        <v>221</v>
      </c>
      <c r="B36" s="107" t="s">
        <v>15</v>
      </c>
      <c r="C36" s="107" t="s">
        <v>213</v>
      </c>
      <c r="D36" s="107" t="s">
        <v>218</v>
      </c>
      <c r="E36" s="108">
        <v>57</v>
      </c>
      <c r="F36" s="108">
        <v>189</v>
      </c>
      <c r="G36" s="109">
        <v>6.1046300000000005E-5</v>
      </c>
      <c r="H36" s="109">
        <v>3.6900899999999998E-5</v>
      </c>
    </row>
    <row r="37" spans="1:8" x14ac:dyDescent="0.3">
      <c r="A37" s="107" t="s">
        <v>221</v>
      </c>
      <c r="B37" s="107" t="s">
        <v>15</v>
      </c>
      <c r="C37" s="107" t="s">
        <v>213</v>
      </c>
      <c r="D37" s="107" t="s">
        <v>211</v>
      </c>
      <c r="E37" s="108">
        <v>4883</v>
      </c>
      <c r="F37" s="108">
        <v>13453</v>
      </c>
      <c r="G37" s="109">
        <v>4.3452723000000004E-3</v>
      </c>
      <c r="H37" s="109">
        <v>2.6265995E-3</v>
      </c>
    </row>
    <row r="38" spans="1:8" x14ac:dyDescent="0.3">
      <c r="A38" s="107" t="s">
        <v>221</v>
      </c>
      <c r="B38" s="107" t="s">
        <v>15</v>
      </c>
      <c r="C38" s="107" t="s">
        <v>213</v>
      </c>
      <c r="D38" s="107" t="s">
        <v>116</v>
      </c>
      <c r="E38" s="108">
        <v>60</v>
      </c>
      <c r="F38" s="108">
        <v>152</v>
      </c>
      <c r="G38" s="109">
        <v>4.9095499999999998E-5</v>
      </c>
      <c r="H38" s="109">
        <v>2.96769E-5</v>
      </c>
    </row>
    <row r="39" spans="1:8" x14ac:dyDescent="0.3">
      <c r="A39" s="107" t="s">
        <v>221</v>
      </c>
      <c r="B39" s="107" t="s">
        <v>15</v>
      </c>
      <c r="C39" s="107" t="s">
        <v>213</v>
      </c>
      <c r="D39" s="107" t="s">
        <v>219</v>
      </c>
      <c r="E39" s="108">
        <v>129</v>
      </c>
      <c r="F39" s="108">
        <v>311</v>
      </c>
      <c r="G39" s="109">
        <v>1.004519E-4</v>
      </c>
      <c r="H39" s="109">
        <v>6.0720500000000002E-5</v>
      </c>
    </row>
    <row r="40" spans="1:8" x14ac:dyDescent="0.3">
      <c r="A40" s="107" t="s">
        <v>221</v>
      </c>
      <c r="B40" s="107" t="s">
        <v>15</v>
      </c>
      <c r="C40" s="107" t="s">
        <v>213</v>
      </c>
      <c r="D40" s="107" t="s">
        <v>209</v>
      </c>
      <c r="E40" s="108">
        <v>12688</v>
      </c>
      <c r="F40" s="108">
        <v>31539</v>
      </c>
      <c r="G40" s="109">
        <v>1.01869875E-2</v>
      </c>
      <c r="H40" s="109">
        <v>6.1577582000000002E-3</v>
      </c>
    </row>
    <row r="41" spans="1:8" x14ac:dyDescent="0.3">
      <c r="A41" s="107" t="s">
        <v>221</v>
      </c>
      <c r="B41" s="107" t="s">
        <v>139</v>
      </c>
      <c r="C41" s="107" t="s">
        <v>138</v>
      </c>
      <c r="D41" s="107" t="s">
        <v>138</v>
      </c>
      <c r="E41" s="108">
        <v>1175114</v>
      </c>
      <c r="F41" s="108">
        <v>3096008.5</v>
      </c>
      <c r="G41" s="109">
        <v>1</v>
      </c>
      <c r="H41" s="109">
        <v>0.60447293120000001</v>
      </c>
    </row>
    <row r="42" spans="1:8" x14ac:dyDescent="0.3">
      <c r="A42" s="107" t="s">
        <v>221</v>
      </c>
      <c r="B42" s="107" t="s">
        <v>20</v>
      </c>
      <c r="C42" s="107" t="s">
        <v>208</v>
      </c>
      <c r="D42" s="107" t="s">
        <v>17</v>
      </c>
      <c r="E42" s="108">
        <v>799870</v>
      </c>
      <c r="F42" s="108">
        <v>2025823</v>
      </c>
      <c r="G42" s="109" t="s">
        <v>138</v>
      </c>
      <c r="H42" s="109">
        <v>0.39552706879999999</v>
      </c>
    </row>
    <row r="43" spans="1:8" x14ac:dyDescent="0.3">
      <c r="A43" s="107" t="s">
        <v>221</v>
      </c>
      <c r="B43" s="107" t="s">
        <v>22</v>
      </c>
      <c r="C43" s="107" t="s">
        <v>138</v>
      </c>
      <c r="D43" s="107" t="s">
        <v>138</v>
      </c>
      <c r="E43" s="108">
        <v>1974984</v>
      </c>
      <c r="F43" s="108">
        <v>5121831.5</v>
      </c>
      <c r="G43" s="109" t="s">
        <v>138</v>
      </c>
      <c r="H43" s="109">
        <v>1</v>
      </c>
    </row>
    <row r="45" spans="1:8" x14ac:dyDescent="0.3">
      <c r="A45" s="107" t="s">
        <v>206</v>
      </c>
      <c r="B45" s="107"/>
      <c r="C45" s="107"/>
      <c r="D45" s="107"/>
      <c r="E45" s="107"/>
      <c r="F45" s="107"/>
      <c r="G45" s="107"/>
      <c r="H45" s="107"/>
    </row>
  </sheetData>
  <mergeCells count="3">
    <mergeCell ref="A1:H1"/>
    <mergeCell ref="A2:H2"/>
    <mergeCell ref="A3:H3"/>
  </mergeCells>
  <hyperlinks>
    <hyperlink ref="J1" location="'Table of Contents'!A1" display="Return to Table of Contents" xr:uid="{40D13B3F-9342-4B38-8A30-28BE612BCB98}"/>
  </hyperlinks>
  <pageMargins left="0.75" right="0.75" top="1" bottom="1" header="0.5" footer="0.5"/>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B6C72-C541-4D7B-ADD5-E2BD069E65FB}">
  <dimension ref="A1:J44"/>
  <sheetViews>
    <sheetView topLeftCell="A10" workbookViewId="0">
      <selection activeCell="E40" sqref="E40:F42"/>
    </sheetView>
  </sheetViews>
  <sheetFormatPr defaultRowHeight="14.4" x14ac:dyDescent="0.3"/>
  <cols>
    <col min="1" max="1" width="59.5546875" customWidth="1"/>
    <col min="2" max="2" width="15" customWidth="1"/>
    <col min="3" max="4" width="35" customWidth="1"/>
    <col min="5" max="6" width="13" style="110" customWidth="1"/>
    <col min="7" max="8" width="13" style="111" customWidth="1"/>
  </cols>
  <sheetData>
    <row r="1" spans="1:10" ht="14.4" customHeight="1" x14ac:dyDescent="0.3">
      <c r="A1" s="138" t="s">
        <v>0</v>
      </c>
      <c r="B1" s="138"/>
      <c r="C1" s="138"/>
      <c r="D1" s="138"/>
      <c r="E1" s="138"/>
      <c r="F1" s="138"/>
      <c r="G1" s="138"/>
      <c r="H1" s="138"/>
      <c r="J1" s="68" t="s">
        <v>194</v>
      </c>
    </row>
    <row r="2" spans="1:10" x14ac:dyDescent="0.3">
      <c r="A2" s="138" t="s">
        <v>1</v>
      </c>
      <c r="B2" s="138"/>
      <c r="C2" s="138"/>
      <c r="D2" s="138"/>
      <c r="E2" s="138"/>
      <c r="F2" s="138"/>
      <c r="G2" s="138"/>
      <c r="H2" s="138"/>
    </row>
    <row r="3" spans="1:10" x14ac:dyDescent="0.3">
      <c r="A3" s="138" t="s">
        <v>233</v>
      </c>
      <c r="B3" s="138"/>
      <c r="C3" s="138"/>
      <c r="D3" s="138"/>
      <c r="E3" s="138"/>
      <c r="F3" s="138"/>
      <c r="G3" s="138"/>
      <c r="H3" s="138"/>
    </row>
    <row r="5" spans="1:10" ht="53.4" x14ac:dyDescent="0.3">
      <c r="A5" s="105" t="s">
        <v>154</v>
      </c>
      <c r="B5" s="105" t="s">
        <v>155</v>
      </c>
      <c r="C5" s="105" t="s">
        <v>156</v>
      </c>
      <c r="D5" s="105" t="s">
        <v>157</v>
      </c>
      <c r="E5" s="112" t="s">
        <v>6</v>
      </c>
      <c r="F5" s="112" t="s">
        <v>158</v>
      </c>
      <c r="G5" s="106" t="s">
        <v>159</v>
      </c>
      <c r="H5" s="106" t="s">
        <v>160</v>
      </c>
    </row>
    <row r="6" spans="1:10" x14ac:dyDescent="0.3">
      <c r="A6" s="107" t="s">
        <v>221</v>
      </c>
      <c r="B6" s="107" t="s">
        <v>15</v>
      </c>
      <c r="C6" s="107" t="s">
        <v>208</v>
      </c>
      <c r="D6" s="107" t="s">
        <v>215</v>
      </c>
      <c r="E6" s="108">
        <v>72332</v>
      </c>
      <c r="F6" s="108">
        <v>192868</v>
      </c>
      <c r="G6" s="109">
        <v>5.7195834500000001E-2</v>
      </c>
      <c r="H6" s="109">
        <v>3.6430029699999998E-2</v>
      </c>
    </row>
    <row r="7" spans="1:10" x14ac:dyDescent="0.3">
      <c r="A7" s="107" t="s">
        <v>221</v>
      </c>
      <c r="B7" s="107" t="s">
        <v>15</v>
      </c>
      <c r="C7" s="107" t="s">
        <v>208</v>
      </c>
      <c r="D7" s="107" t="s">
        <v>23</v>
      </c>
      <c r="E7" s="108">
        <v>8436</v>
      </c>
      <c r="F7" s="108">
        <v>23528</v>
      </c>
      <c r="G7" s="109">
        <v>6.9773294999999997E-3</v>
      </c>
      <c r="H7" s="109">
        <v>4.4441055E-3</v>
      </c>
    </row>
    <row r="8" spans="1:10" x14ac:dyDescent="0.3">
      <c r="A8" s="107" t="s">
        <v>221</v>
      </c>
      <c r="B8" s="107" t="s">
        <v>15</v>
      </c>
      <c r="C8" s="107" t="s">
        <v>208</v>
      </c>
      <c r="D8" s="107" t="s">
        <v>220</v>
      </c>
      <c r="E8" s="108">
        <v>466</v>
      </c>
      <c r="F8" s="108">
        <v>987</v>
      </c>
      <c r="G8" s="109">
        <v>2.9269909999999998E-4</v>
      </c>
      <c r="H8" s="109">
        <v>1.8643030000000001E-4</v>
      </c>
    </row>
    <row r="9" spans="1:10" x14ac:dyDescent="0.3">
      <c r="A9" s="107" t="s">
        <v>221</v>
      </c>
      <c r="B9" s="107" t="s">
        <v>15</v>
      </c>
      <c r="C9" s="107" t="s">
        <v>208</v>
      </c>
      <c r="D9" s="107" t="s">
        <v>218</v>
      </c>
      <c r="E9" s="108">
        <v>7202</v>
      </c>
      <c r="F9" s="108">
        <v>20372</v>
      </c>
      <c r="G9" s="109">
        <v>6.0414042000000003E-3</v>
      </c>
      <c r="H9" s="109">
        <v>3.8479819000000002E-3</v>
      </c>
    </row>
    <row r="10" spans="1:10" x14ac:dyDescent="0.3">
      <c r="A10" s="107" t="s">
        <v>221</v>
      </c>
      <c r="B10" s="107" t="s">
        <v>15</v>
      </c>
      <c r="C10" s="107" t="s">
        <v>208</v>
      </c>
      <c r="D10" s="107" t="s">
        <v>211</v>
      </c>
      <c r="E10" s="108">
        <v>2373</v>
      </c>
      <c r="F10" s="108">
        <v>5550</v>
      </c>
      <c r="G10" s="109">
        <v>1.6458764E-3</v>
      </c>
      <c r="H10" s="109">
        <v>1.0483163E-3</v>
      </c>
    </row>
    <row r="11" spans="1:10" x14ac:dyDescent="0.3">
      <c r="A11" s="107" t="s">
        <v>221</v>
      </c>
      <c r="B11" s="107" t="s">
        <v>15</v>
      </c>
      <c r="C11" s="107" t="s">
        <v>208</v>
      </c>
      <c r="D11" s="107" t="s">
        <v>116</v>
      </c>
      <c r="E11" s="108">
        <v>752</v>
      </c>
      <c r="F11" s="108">
        <v>1931</v>
      </c>
      <c r="G11" s="109">
        <v>5.7264640000000003E-4</v>
      </c>
      <c r="H11" s="109">
        <v>3.6473849999999998E-4</v>
      </c>
    </row>
    <row r="12" spans="1:10" x14ac:dyDescent="0.3">
      <c r="A12" s="107" t="s">
        <v>221</v>
      </c>
      <c r="B12" s="107" t="s">
        <v>15</v>
      </c>
      <c r="C12" s="107" t="s">
        <v>208</v>
      </c>
      <c r="D12" s="107" t="s">
        <v>219</v>
      </c>
      <c r="E12" s="108">
        <v>196</v>
      </c>
      <c r="F12" s="108">
        <v>565</v>
      </c>
      <c r="G12" s="109">
        <v>1.6755319999999999E-4</v>
      </c>
      <c r="H12" s="109">
        <v>1.067205E-4</v>
      </c>
    </row>
    <row r="13" spans="1:10" x14ac:dyDescent="0.3">
      <c r="A13" s="107" t="s">
        <v>221</v>
      </c>
      <c r="B13" s="107" t="s">
        <v>15</v>
      </c>
      <c r="C13" s="107" t="s">
        <v>208</v>
      </c>
      <c r="D13" s="107" t="s">
        <v>209</v>
      </c>
      <c r="E13" s="108">
        <v>181856</v>
      </c>
      <c r="F13" s="108">
        <v>495596</v>
      </c>
      <c r="G13" s="109">
        <v>0.14697112409999999</v>
      </c>
      <c r="H13" s="109">
        <v>9.3611055299999996E-2</v>
      </c>
    </row>
    <row r="14" spans="1:10" x14ac:dyDescent="0.3">
      <c r="A14" s="107" t="s">
        <v>221</v>
      </c>
      <c r="B14" s="107" t="s">
        <v>15</v>
      </c>
      <c r="C14" s="107" t="s">
        <v>210</v>
      </c>
      <c r="D14" s="107" t="s">
        <v>17</v>
      </c>
      <c r="E14" s="108">
        <v>346980</v>
      </c>
      <c r="F14" s="108">
        <v>944726</v>
      </c>
      <c r="G14" s="109">
        <v>0.28016255620000002</v>
      </c>
      <c r="H14" s="109">
        <v>0.1784453422</v>
      </c>
    </row>
    <row r="15" spans="1:10" x14ac:dyDescent="0.3">
      <c r="A15" s="107" t="s">
        <v>221</v>
      </c>
      <c r="B15" s="107" t="s">
        <v>15</v>
      </c>
      <c r="C15" s="107" t="s">
        <v>210</v>
      </c>
      <c r="D15" s="107" t="s">
        <v>215</v>
      </c>
      <c r="E15" s="108">
        <v>5869</v>
      </c>
      <c r="F15" s="108">
        <v>13684</v>
      </c>
      <c r="G15" s="109">
        <v>4.0580490000000002E-3</v>
      </c>
      <c r="H15" s="109">
        <v>2.5847134999999999E-3</v>
      </c>
    </row>
    <row r="16" spans="1:10" x14ac:dyDescent="0.3">
      <c r="A16" s="107" t="s">
        <v>221</v>
      </c>
      <c r="B16" s="107" t="s">
        <v>15</v>
      </c>
      <c r="C16" s="107" t="s">
        <v>210</v>
      </c>
      <c r="D16" s="107" t="s">
        <v>217</v>
      </c>
      <c r="E16" s="108">
        <v>202</v>
      </c>
      <c r="F16" s="108">
        <v>467</v>
      </c>
      <c r="G16" s="109">
        <v>1.3849089999999999E-4</v>
      </c>
      <c r="H16" s="109">
        <v>8.8209700000000004E-5</v>
      </c>
    </row>
    <row r="17" spans="1:8" x14ac:dyDescent="0.3">
      <c r="A17" s="107" t="s">
        <v>221</v>
      </c>
      <c r="B17" s="107" t="s">
        <v>15</v>
      </c>
      <c r="C17" s="107" t="s">
        <v>210</v>
      </c>
      <c r="D17" s="107" t="s">
        <v>218</v>
      </c>
      <c r="E17" s="108">
        <v>1624</v>
      </c>
      <c r="F17" s="108">
        <v>4265</v>
      </c>
      <c r="G17" s="109">
        <v>1.2648041E-3</v>
      </c>
      <c r="H17" s="109">
        <v>8.0559800000000003E-4</v>
      </c>
    </row>
    <row r="18" spans="1:8" x14ac:dyDescent="0.3">
      <c r="A18" s="107" t="s">
        <v>221</v>
      </c>
      <c r="B18" s="107" t="s">
        <v>15</v>
      </c>
      <c r="C18" s="107" t="s">
        <v>210</v>
      </c>
      <c r="D18" s="107" t="s">
        <v>211</v>
      </c>
      <c r="E18" s="108">
        <v>487441</v>
      </c>
      <c r="F18" s="108">
        <v>1276830</v>
      </c>
      <c r="G18" s="109">
        <v>0.37864942499999998</v>
      </c>
      <c r="H18" s="109">
        <v>0.24117507760000001</v>
      </c>
    </row>
    <row r="19" spans="1:8" x14ac:dyDescent="0.3">
      <c r="A19" s="107" t="s">
        <v>221</v>
      </c>
      <c r="B19" s="107" t="s">
        <v>15</v>
      </c>
      <c r="C19" s="107" t="s">
        <v>210</v>
      </c>
      <c r="D19" s="107" t="s">
        <v>209</v>
      </c>
      <c r="E19" s="108">
        <v>11515</v>
      </c>
      <c r="F19" s="108">
        <v>32916</v>
      </c>
      <c r="G19" s="109">
        <v>9.7613813000000001E-3</v>
      </c>
      <c r="H19" s="109">
        <v>6.2173654999999996E-3</v>
      </c>
    </row>
    <row r="20" spans="1:8" x14ac:dyDescent="0.3">
      <c r="A20" s="107" t="s">
        <v>221</v>
      </c>
      <c r="B20" s="107" t="s">
        <v>15</v>
      </c>
      <c r="C20" s="107" t="s">
        <v>212</v>
      </c>
      <c r="D20" s="107" t="s">
        <v>17</v>
      </c>
      <c r="E20" s="108">
        <v>82</v>
      </c>
      <c r="F20" s="108">
        <v>141</v>
      </c>
      <c r="G20" s="109">
        <v>4.1814199999999997E-5</v>
      </c>
      <c r="H20" s="109">
        <v>2.66329E-5</v>
      </c>
    </row>
    <row r="21" spans="1:8" x14ac:dyDescent="0.3">
      <c r="A21" s="107" t="s">
        <v>221</v>
      </c>
      <c r="B21" s="107" t="s">
        <v>15</v>
      </c>
      <c r="C21" s="107" t="s">
        <v>212</v>
      </c>
      <c r="D21" s="107" t="s">
        <v>215</v>
      </c>
      <c r="E21" s="108">
        <v>5</v>
      </c>
      <c r="F21" s="108">
        <v>20</v>
      </c>
      <c r="G21" s="109">
        <v>5.9310859999999999E-6</v>
      </c>
      <c r="H21" s="109">
        <v>3.7777163000000001E-6</v>
      </c>
    </row>
    <row r="22" spans="1:8" x14ac:dyDescent="0.3">
      <c r="A22" s="107" t="s">
        <v>221</v>
      </c>
      <c r="B22" s="107" t="s">
        <v>15</v>
      </c>
      <c r="C22" s="107" t="s">
        <v>212</v>
      </c>
      <c r="D22" s="107" t="s">
        <v>211</v>
      </c>
      <c r="E22" s="108">
        <v>6253</v>
      </c>
      <c r="F22" s="108">
        <v>18380</v>
      </c>
      <c r="G22" s="109">
        <v>5.4506679999999997E-3</v>
      </c>
      <c r="H22" s="109">
        <v>3.4717213000000002E-3</v>
      </c>
    </row>
    <row r="23" spans="1:8" x14ac:dyDescent="0.3">
      <c r="A23" s="107" t="s">
        <v>221</v>
      </c>
      <c r="B23" s="107" t="s">
        <v>15</v>
      </c>
      <c r="C23" s="107" t="s">
        <v>212</v>
      </c>
      <c r="D23" s="107" t="s">
        <v>209</v>
      </c>
      <c r="E23" s="108">
        <v>8</v>
      </c>
      <c r="F23" s="108">
        <v>24</v>
      </c>
      <c r="G23" s="109">
        <v>7.1173032000000002E-6</v>
      </c>
      <c r="H23" s="109">
        <v>4.5332596000000003E-6</v>
      </c>
    </row>
    <row r="24" spans="1:8" x14ac:dyDescent="0.3">
      <c r="A24" s="107" t="s">
        <v>221</v>
      </c>
      <c r="B24" s="107" t="s">
        <v>15</v>
      </c>
      <c r="C24" s="107" t="s">
        <v>214</v>
      </c>
      <c r="D24" s="107" t="s">
        <v>17</v>
      </c>
      <c r="E24" s="108">
        <v>1890</v>
      </c>
      <c r="F24" s="108">
        <v>4794</v>
      </c>
      <c r="G24" s="109">
        <v>1.4216813E-3</v>
      </c>
      <c r="H24" s="109">
        <v>9.055186E-4</v>
      </c>
    </row>
    <row r="25" spans="1:8" x14ac:dyDescent="0.3">
      <c r="A25" s="107" t="s">
        <v>221</v>
      </c>
      <c r="B25" s="107" t="s">
        <v>15</v>
      </c>
      <c r="C25" s="107" t="s">
        <v>214</v>
      </c>
      <c r="D25" s="107" t="s">
        <v>215</v>
      </c>
      <c r="E25" s="108">
        <v>2471</v>
      </c>
      <c r="F25" s="108">
        <v>6362</v>
      </c>
      <c r="G25" s="109">
        <v>1.8866784000000001E-3</v>
      </c>
      <c r="H25" s="109">
        <v>1.2016915999999999E-3</v>
      </c>
    </row>
    <row r="26" spans="1:8" x14ac:dyDescent="0.3">
      <c r="A26" s="107" t="s">
        <v>221</v>
      </c>
      <c r="B26" s="107" t="s">
        <v>15</v>
      </c>
      <c r="C26" s="107" t="s">
        <v>214</v>
      </c>
      <c r="D26" s="107" t="s">
        <v>23</v>
      </c>
      <c r="E26" s="108">
        <v>283</v>
      </c>
      <c r="F26" s="108">
        <v>849</v>
      </c>
      <c r="G26" s="109">
        <v>2.5177460000000001E-4</v>
      </c>
      <c r="H26" s="109">
        <v>1.6036410000000001E-4</v>
      </c>
    </row>
    <row r="27" spans="1:8" x14ac:dyDescent="0.3">
      <c r="A27" s="107" t="s">
        <v>221</v>
      </c>
      <c r="B27" s="107" t="s">
        <v>15</v>
      </c>
      <c r="C27" s="107" t="s">
        <v>214</v>
      </c>
      <c r="D27" s="107" t="s">
        <v>218</v>
      </c>
      <c r="E27" s="108">
        <v>111</v>
      </c>
      <c r="F27" s="108">
        <v>323</v>
      </c>
      <c r="G27" s="109">
        <v>9.5786999999999996E-5</v>
      </c>
      <c r="H27" s="109">
        <v>6.1010100000000001E-5</v>
      </c>
    </row>
    <row r="28" spans="1:8" x14ac:dyDescent="0.3">
      <c r="A28" s="107" t="s">
        <v>221</v>
      </c>
      <c r="B28" s="107" t="s">
        <v>15</v>
      </c>
      <c r="C28" s="107" t="s">
        <v>214</v>
      </c>
      <c r="D28" s="107" t="s">
        <v>209</v>
      </c>
      <c r="E28" s="108">
        <v>732</v>
      </c>
      <c r="F28" s="108">
        <v>2228</v>
      </c>
      <c r="G28" s="109">
        <v>6.60723E-4</v>
      </c>
      <c r="H28" s="109">
        <v>4.2083760000000001E-4</v>
      </c>
    </row>
    <row r="29" spans="1:8" x14ac:dyDescent="0.3">
      <c r="A29" s="107" t="s">
        <v>221</v>
      </c>
      <c r="B29" s="107" t="s">
        <v>15</v>
      </c>
      <c r="C29" s="107" t="s">
        <v>216</v>
      </c>
      <c r="D29" s="107" t="s">
        <v>17</v>
      </c>
      <c r="E29" s="108">
        <v>1417</v>
      </c>
      <c r="F29" s="108">
        <v>2830</v>
      </c>
      <c r="G29" s="109">
        <v>8.3924870000000003E-4</v>
      </c>
      <c r="H29" s="109">
        <v>5.3454689999999998E-4</v>
      </c>
    </row>
    <row r="30" spans="1:8" x14ac:dyDescent="0.3">
      <c r="A30" s="107" t="s">
        <v>221</v>
      </c>
      <c r="B30" s="107" t="s">
        <v>15</v>
      </c>
      <c r="C30" s="107" t="s">
        <v>216</v>
      </c>
      <c r="D30" s="107" t="s">
        <v>215</v>
      </c>
      <c r="E30" s="108">
        <v>304</v>
      </c>
      <c r="F30" s="108">
        <v>543</v>
      </c>
      <c r="G30" s="109">
        <v>1.6102900000000001E-4</v>
      </c>
      <c r="H30" s="109">
        <v>1.02565E-4</v>
      </c>
    </row>
    <row r="31" spans="1:8" x14ac:dyDescent="0.3">
      <c r="A31" s="107" t="s">
        <v>221</v>
      </c>
      <c r="B31" s="107" t="s">
        <v>15</v>
      </c>
      <c r="C31" s="107" t="s">
        <v>216</v>
      </c>
      <c r="D31" s="107" t="s">
        <v>211</v>
      </c>
      <c r="E31" s="108">
        <v>28366</v>
      </c>
      <c r="F31" s="108">
        <v>46588.75</v>
      </c>
      <c r="G31" s="109">
        <v>1.3816094100000001E-2</v>
      </c>
      <c r="H31" s="109">
        <v>8.7999541000000001E-3</v>
      </c>
    </row>
    <row r="32" spans="1:8" x14ac:dyDescent="0.3">
      <c r="A32" s="107" t="s">
        <v>221</v>
      </c>
      <c r="B32" s="107" t="s">
        <v>15</v>
      </c>
      <c r="C32" s="107" t="s">
        <v>213</v>
      </c>
      <c r="D32" s="107" t="s">
        <v>17</v>
      </c>
      <c r="E32" s="108">
        <v>76155</v>
      </c>
      <c r="F32" s="108">
        <v>187988</v>
      </c>
      <c r="G32" s="109">
        <v>5.5748649499999997E-2</v>
      </c>
      <c r="H32" s="109">
        <v>3.5508266900000002E-2</v>
      </c>
    </row>
    <row r="33" spans="1:8" x14ac:dyDescent="0.3">
      <c r="A33" s="107" t="s">
        <v>221</v>
      </c>
      <c r="B33" s="107" t="s">
        <v>15</v>
      </c>
      <c r="C33" s="107" t="s">
        <v>213</v>
      </c>
      <c r="D33" s="107" t="s">
        <v>215</v>
      </c>
      <c r="E33" s="108">
        <v>16454</v>
      </c>
      <c r="F33" s="108">
        <v>46494</v>
      </c>
      <c r="G33" s="109">
        <v>1.37879956E-2</v>
      </c>
      <c r="H33" s="109">
        <v>8.7820572000000003E-3</v>
      </c>
    </row>
    <row r="34" spans="1:8" x14ac:dyDescent="0.3">
      <c r="A34" s="107" t="s">
        <v>221</v>
      </c>
      <c r="B34" s="107" t="s">
        <v>15</v>
      </c>
      <c r="C34" s="107" t="s">
        <v>213</v>
      </c>
      <c r="D34" s="107" t="s">
        <v>220</v>
      </c>
      <c r="E34" s="108">
        <v>198</v>
      </c>
      <c r="F34" s="108">
        <v>509</v>
      </c>
      <c r="G34" s="109">
        <v>1.5094610000000001E-4</v>
      </c>
      <c r="H34" s="109">
        <v>9.6142899999999997E-5</v>
      </c>
    </row>
    <row r="35" spans="1:8" x14ac:dyDescent="0.3">
      <c r="A35" s="107" t="s">
        <v>221</v>
      </c>
      <c r="B35" s="107" t="s">
        <v>15</v>
      </c>
      <c r="C35" s="107" t="s">
        <v>213</v>
      </c>
      <c r="D35" s="107" t="s">
        <v>218</v>
      </c>
      <c r="E35" s="108">
        <v>1670</v>
      </c>
      <c r="F35" s="108">
        <v>5313</v>
      </c>
      <c r="G35" s="109">
        <v>1.5755929999999999E-3</v>
      </c>
      <c r="H35" s="109">
        <v>1.0035503000000001E-3</v>
      </c>
    </row>
    <row r="36" spans="1:8" x14ac:dyDescent="0.3">
      <c r="A36" s="107" t="s">
        <v>221</v>
      </c>
      <c r="B36" s="107" t="s">
        <v>15</v>
      </c>
      <c r="C36" s="107" t="s">
        <v>213</v>
      </c>
      <c r="D36" s="107" t="s">
        <v>211</v>
      </c>
      <c r="E36" s="108">
        <v>4654</v>
      </c>
      <c r="F36" s="108">
        <v>12433</v>
      </c>
      <c r="G36" s="109">
        <v>3.6870596000000001E-3</v>
      </c>
      <c r="H36" s="109">
        <v>2.3484173999999999E-3</v>
      </c>
    </row>
    <row r="37" spans="1:8" x14ac:dyDescent="0.3">
      <c r="A37" s="107" t="s">
        <v>221</v>
      </c>
      <c r="B37" s="107" t="s">
        <v>15</v>
      </c>
      <c r="C37" s="107" t="s">
        <v>213</v>
      </c>
      <c r="D37" s="107" t="s">
        <v>116</v>
      </c>
      <c r="E37" s="108">
        <v>148</v>
      </c>
      <c r="F37" s="108">
        <v>329</v>
      </c>
      <c r="G37" s="109">
        <v>9.7566399999999995E-5</v>
      </c>
      <c r="H37" s="109">
        <v>6.2143400000000005E-5</v>
      </c>
    </row>
    <row r="38" spans="1:8" x14ac:dyDescent="0.3">
      <c r="A38" s="107" t="s">
        <v>221</v>
      </c>
      <c r="B38" s="107" t="s">
        <v>15</v>
      </c>
      <c r="C38" s="107" t="s">
        <v>213</v>
      </c>
      <c r="D38" s="107" t="s">
        <v>219</v>
      </c>
      <c r="E38" s="108">
        <v>70</v>
      </c>
      <c r="F38" s="108">
        <v>182</v>
      </c>
      <c r="G38" s="109">
        <v>5.39729E-5</v>
      </c>
      <c r="H38" s="109">
        <v>3.43772E-5</v>
      </c>
    </row>
    <row r="39" spans="1:8" x14ac:dyDescent="0.3">
      <c r="A39" s="107" t="s">
        <v>221</v>
      </c>
      <c r="B39" s="107" t="s">
        <v>15</v>
      </c>
      <c r="C39" s="107" t="s">
        <v>213</v>
      </c>
      <c r="D39" s="107" t="s">
        <v>209</v>
      </c>
      <c r="E39" s="108">
        <v>9040</v>
      </c>
      <c r="F39" s="108">
        <v>21448</v>
      </c>
      <c r="G39" s="109">
        <v>6.3604966000000004E-3</v>
      </c>
      <c r="H39" s="109">
        <v>4.0512229999999996E-3</v>
      </c>
    </row>
    <row r="40" spans="1:8" x14ac:dyDescent="0.3">
      <c r="A40" s="107" t="s">
        <v>221</v>
      </c>
      <c r="B40" s="107" t="s">
        <v>139</v>
      </c>
      <c r="C40" s="107" t="s">
        <v>138</v>
      </c>
      <c r="D40" s="107" t="s">
        <v>138</v>
      </c>
      <c r="E40" s="108">
        <v>1277555</v>
      </c>
      <c r="F40" s="108">
        <v>3372063.75</v>
      </c>
      <c r="G40" s="109">
        <v>1</v>
      </c>
      <c r="H40" s="109">
        <v>0.63693501600000002</v>
      </c>
    </row>
    <row r="41" spans="1:8" x14ac:dyDescent="0.3">
      <c r="A41" s="107" t="s">
        <v>221</v>
      </c>
      <c r="B41" s="107" t="s">
        <v>20</v>
      </c>
      <c r="C41" s="107" t="s">
        <v>208</v>
      </c>
      <c r="D41" s="107" t="s">
        <v>17</v>
      </c>
      <c r="E41" s="108">
        <v>766098</v>
      </c>
      <c r="F41" s="108">
        <v>1922140</v>
      </c>
      <c r="G41" s="109" t="s">
        <v>138</v>
      </c>
      <c r="H41" s="109">
        <v>0.36306498399999998</v>
      </c>
    </row>
    <row r="42" spans="1:8" x14ac:dyDescent="0.3">
      <c r="A42" s="107" t="s">
        <v>221</v>
      </c>
      <c r="B42" s="107" t="s">
        <v>22</v>
      </c>
      <c r="C42" s="107" t="s">
        <v>138</v>
      </c>
      <c r="D42" s="107" t="s">
        <v>138</v>
      </c>
      <c r="E42" s="108">
        <v>2043653</v>
      </c>
      <c r="F42" s="108">
        <v>5294203.75</v>
      </c>
      <c r="G42" s="109" t="s">
        <v>138</v>
      </c>
      <c r="H42" s="109">
        <v>1</v>
      </c>
    </row>
    <row r="44" spans="1:8" x14ac:dyDescent="0.3">
      <c r="A44" s="107" t="s">
        <v>206</v>
      </c>
      <c r="B44" s="107"/>
      <c r="C44" s="107"/>
      <c r="D44" s="107"/>
      <c r="E44" s="107"/>
      <c r="F44" s="107"/>
      <c r="G44" s="107"/>
      <c r="H44" s="107"/>
    </row>
  </sheetData>
  <mergeCells count="3">
    <mergeCell ref="A1:H1"/>
    <mergeCell ref="A2:H2"/>
    <mergeCell ref="A3:H3"/>
  </mergeCells>
  <hyperlinks>
    <hyperlink ref="J1" location="'Table of Contents'!A1" display="Return to Table of Contents" xr:uid="{3D88E88B-31E3-4362-91D0-DF72BAF8981D}"/>
  </hyperlinks>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0"/>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64</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56925</v>
      </c>
      <c r="F8" s="49">
        <v>174725</v>
      </c>
      <c r="G8" s="50">
        <v>0.40400000000000003</v>
      </c>
      <c r="H8" s="51">
        <v>9.8599999999999993E-2</v>
      </c>
    </row>
    <row r="9" spans="1:10" x14ac:dyDescent="0.25">
      <c r="A9" s="47"/>
      <c r="B9" s="48"/>
      <c r="C9" s="48"/>
      <c r="D9" s="48" t="s">
        <v>30</v>
      </c>
      <c r="E9" s="48">
        <v>54</v>
      </c>
      <c r="F9" s="48">
        <v>163</v>
      </c>
      <c r="G9" s="50">
        <v>4.0000000000000002E-4</v>
      </c>
      <c r="H9" s="51">
        <v>1E-4</v>
      </c>
    </row>
    <row r="10" spans="1:10" x14ac:dyDescent="0.25">
      <c r="A10" s="47"/>
      <c r="B10" s="48"/>
      <c r="C10" s="48"/>
      <c r="D10" s="48" t="s">
        <v>23</v>
      </c>
      <c r="E10" s="49">
        <v>14178</v>
      </c>
      <c r="F10" s="49">
        <v>46074</v>
      </c>
      <c r="G10" s="50">
        <v>0.107</v>
      </c>
      <c r="H10" s="51">
        <v>2.5999999999999999E-2</v>
      </c>
    </row>
    <row r="11" spans="1:10" x14ac:dyDescent="0.25">
      <c r="A11" s="47"/>
      <c r="B11" s="48"/>
      <c r="C11" s="48"/>
      <c r="D11" s="48" t="s">
        <v>29</v>
      </c>
      <c r="E11" s="48">
        <v>107</v>
      </c>
      <c r="F11" s="48">
        <v>356</v>
      </c>
      <c r="G11" s="50">
        <v>8.0000000000000004E-4</v>
      </c>
      <c r="H11" s="51">
        <v>2.0000000000000001E-4</v>
      </c>
    </row>
    <row r="12" spans="1:10" x14ac:dyDescent="0.25">
      <c r="A12" s="47"/>
      <c r="B12" s="48"/>
      <c r="C12" s="48"/>
      <c r="D12" s="48" t="s">
        <v>24</v>
      </c>
      <c r="E12" s="49">
        <v>12252</v>
      </c>
      <c r="F12" s="49">
        <v>30726</v>
      </c>
      <c r="G12" s="50">
        <v>7.1099999999999997E-2</v>
      </c>
      <c r="H12" s="51">
        <v>1.7299999999999999E-2</v>
      </c>
    </row>
    <row r="13" spans="1:10" x14ac:dyDescent="0.25">
      <c r="A13" s="47"/>
      <c r="B13" s="48"/>
      <c r="C13" s="48"/>
      <c r="D13" s="48" t="s">
        <v>28</v>
      </c>
      <c r="E13" s="49">
        <v>2439</v>
      </c>
      <c r="F13" s="49">
        <v>7388</v>
      </c>
      <c r="G13" s="50">
        <v>1.7100000000000001E-2</v>
      </c>
      <c r="H13" s="51">
        <v>4.1999999999999997E-3</v>
      </c>
    </row>
    <row r="14" spans="1:10" x14ac:dyDescent="0.25">
      <c r="A14" s="47"/>
      <c r="B14" s="48"/>
      <c r="C14" s="48"/>
      <c r="D14" s="48" t="s">
        <v>18</v>
      </c>
      <c r="E14" s="49">
        <v>1203</v>
      </c>
      <c r="F14" s="49">
        <v>3659</v>
      </c>
      <c r="G14" s="50">
        <v>8.5000000000000006E-3</v>
      </c>
      <c r="H14" s="51">
        <v>2.0999999999999999E-3</v>
      </c>
    </row>
    <row r="15" spans="1:10" x14ac:dyDescent="0.25">
      <c r="A15" s="47"/>
      <c r="B15" s="48"/>
      <c r="C15" s="48"/>
      <c r="D15" s="48" t="s">
        <v>36</v>
      </c>
      <c r="E15" s="48">
        <v>170</v>
      </c>
      <c r="F15" s="48">
        <v>362</v>
      </c>
      <c r="G15" s="50">
        <v>8.0000000000000004E-4</v>
      </c>
      <c r="H15" s="51">
        <v>2.0000000000000001E-4</v>
      </c>
    </row>
    <row r="16" spans="1:10" x14ac:dyDescent="0.25">
      <c r="A16" s="47"/>
      <c r="B16" s="48"/>
      <c r="C16" s="48" t="s">
        <v>16</v>
      </c>
      <c r="D16" s="48" t="s">
        <v>17</v>
      </c>
      <c r="E16" s="49">
        <v>11551</v>
      </c>
      <c r="F16" s="49">
        <v>33901</v>
      </c>
      <c r="G16" s="50">
        <v>7.85E-2</v>
      </c>
      <c r="H16" s="51">
        <v>1.9099999999999999E-2</v>
      </c>
    </row>
    <row r="17" spans="1:8" x14ac:dyDescent="0.25">
      <c r="A17" s="47"/>
      <c r="B17" s="48"/>
      <c r="C17" s="48"/>
      <c r="D17" s="48" t="s">
        <v>27</v>
      </c>
      <c r="E17" s="48">
        <v>486</v>
      </c>
      <c r="F17" s="49">
        <v>1159</v>
      </c>
      <c r="G17" s="50">
        <v>2.7000000000000001E-3</v>
      </c>
      <c r="H17" s="51">
        <v>6.9999999999999999E-4</v>
      </c>
    </row>
    <row r="18" spans="1:8" x14ac:dyDescent="0.25">
      <c r="A18" s="47"/>
      <c r="B18" s="48"/>
      <c r="C18" s="48"/>
      <c r="D18" s="48" t="s">
        <v>23</v>
      </c>
      <c r="E18" s="48">
        <v>44</v>
      </c>
      <c r="F18" s="48">
        <v>44</v>
      </c>
      <c r="G18" s="50">
        <v>1E-4</v>
      </c>
      <c r="H18" s="51">
        <v>0</v>
      </c>
    </row>
    <row r="19" spans="1:8" x14ac:dyDescent="0.25">
      <c r="A19" s="47"/>
      <c r="B19" s="48"/>
      <c r="C19" s="48"/>
      <c r="D19" s="48" t="s">
        <v>29</v>
      </c>
      <c r="E19" s="48">
        <v>719</v>
      </c>
      <c r="F19" s="49">
        <v>2181</v>
      </c>
      <c r="G19" s="50">
        <v>5.0000000000000001E-3</v>
      </c>
      <c r="H19" s="51">
        <v>1.1999999999999999E-3</v>
      </c>
    </row>
    <row r="20" spans="1:8" x14ac:dyDescent="0.25">
      <c r="A20" s="47"/>
      <c r="B20" s="48"/>
      <c r="C20" s="48"/>
      <c r="D20" s="48" t="s">
        <v>24</v>
      </c>
      <c r="E20" s="48">
        <v>187</v>
      </c>
      <c r="F20" s="48">
        <v>561</v>
      </c>
      <c r="G20" s="50">
        <v>1.2999999999999999E-3</v>
      </c>
      <c r="H20" s="51">
        <v>2.9999999999999997E-4</v>
      </c>
    </row>
    <row r="21" spans="1:8" x14ac:dyDescent="0.25">
      <c r="A21" s="47"/>
      <c r="B21" s="48"/>
      <c r="C21" s="48"/>
      <c r="D21" s="48" t="s">
        <v>28</v>
      </c>
      <c r="E21" s="48">
        <v>24</v>
      </c>
      <c r="F21" s="48">
        <v>46</v>
      </c>
      <c r="G21" s="50">
        <v>1E-4</v>
      </c>
      <c r="H21" s="51">
        <v>0</v>
      </c>
    </row>
    <row r="22" spans="1:8" x14ac:dyDescent="0.25">
      <c r="A22" s="47"/>
      <c r="B22" s="48"/>
      <c r="C22" s="48"/>
      <c r="D22" s="48" t="s">
        <v>18</v>
      </c>
      <c r="E22" s="49">
        <v>22919</v>
      </c>
      <c r="F22" s="49">
        <v>69346</v>
      </c>
      <c r="G22" s="50">
        <v>0.16</v>
      </c>
      <c r="H22" s="51">
        <v>3.9100000000000003E-2</v>
      </c>
    </row>
    <row r="23" spans="1:8" x14ac:dyDescent="0.25">
      <c r="A23" s="47"/>
      <c r="B23" s="48"/>
      <c r="C23" s="48" t="s">
        <v>31</v>
      </c>
      <c r="D23" s="48" t="s">
        <v>17</v>
      </c>
      <c r="E23" s="48">
        <v>530</v>
      </c>
      <c r="F23" s="49">
        <v>1582</v>
      </c>
      <c r="G23" s="50">
        <v>3.7000000000000002E-3</v>
      </c>
      <c r="H23" s="51">
        <v>8.9999999999999998E-4</v>
      </c>
    </row>
    <row r="24" spans="1:8" x14ac:dyDescent="0.25">
      <c r="A24" s="47"/>
      <c r="B24" s="48"/>
      <c r="C24" s="48"/>
      <c r="D24" s="48" t="s">
        <v>27</v>
      </c>
      <c r="E24" s="48">
        <v>112</v>
      </c>
      <c r="F24" s="48">
        <v>319</v>
      </c>
      <c r="G24" s="50">
        <v>6.9999999999999999E-4</v>
      </c>
      <c r="H24" s="51">
        <v>2.0000000000000001E-4</v>
      </c>
    </row>
    <row r="25" spans="1:8" x14ac:dyDescent="0.25">
      <c r="A25" s="47"/>
      <c r="B25" s="48"/>
      <c r="C25" s="48"/>
      <c r="D25" s="48" t="s">
        <v>18</v>
      </c>
      <c r="E25" s="48">
        <v>590</v>
      </c>
      <c r="F25" s="49">
        <v>1724</v>
      </c>
      <c r="G25" s="50">
        <v>4.0000000000000001E-3</v>
      </c>
      <c r="H25" s="51">
        <v>1E-3</v>
      </c>
    </row>
    <row r="26" spans="1:8" x14ac:dyDescent="0.25">
      <c r="A26" s="47"/>
      <c r="B26" s="48"/>
      <c r="C26" s="48" t="s">
        <v>25</v>
      </c>
      <c r="D26" s="48" t="s">
        <v>17</v>
      </c>
      <c r="E26" s="48">
        <v>589</v>
      </c>
      <c r="F26" s="49">
        <v>1510</v>
      </c>
      <c r="G26" s="50">
        <v>3.5000000000000001E-3</v>
      </c>
      <c r="H26" s="51">
        <v>8.9999999999999998E-4</v>
      </c>
    </row>
    <row r="27" spans="1:8" x14ac:dyDescent="0.25">
      <c r="A27" s="47"/>
      <c r="B27" s="48"/>
      <c r="C27" s="48"/>
      <c r="D27" s="48" t="s">
        <v>27</v>
      </c>
      <c r="E27" s="48">
        <v>538</v>
      </c>
      <c r="F27" s="49">
        <v>1291</v>
      </c>
      <c r="G27" s="50">
        <v>3.0000000000000001E-3</v>
      </c>
      <c r="H27" s="51">
        <v>6.9999999999999999E-4</v>
      </c>
    </row>
    <row r="28" spans="1:8" x14ac:dyDescent="0.25">
      <c r="A28" s="47"/>
      <c r="B28" s="48"/>
      <c r="C28" s="48"/>
      <c r="D28" s="48" t="s">
        <v>29</v>
      </c>
      <c r="E28" s="48">
        <v>15</v>
      </c>
      <c r="F28" s="48">
        <v>46</v>
      </c>
      <c r="G28" s="50">
        <v>1E-4</v>
      </c>
      <c r="H28" s="51">
        <v>0</v>
      </c>
    </row>
    <row r="29" spans="1:8" x14ac:dyDescent="0.25">
      <c r="A29" s="47"/>
      <c r="B29" s="48"/>
      <c r="C29" s="48"/>
      <c r="D29" s="48" t="s">
        <v>28</v>
      </c>
      <c r="E29" s="48">
        <v>97</v>
      </c>
      <c r="F29" s="48">
        <v>293</v>
      </c>
      <c r="G29" s="50">
        <v>6.9999999999999999E-4</v>
      </c>
      <c r="H29" s="51">
        <v>2.0000000000000001E-4</v>
      </c>
    </row>
    <row r="30" spans="1:8" x14ac:dyDescent="0.25">
      <c r="A30" s="47"/>
      <c r="B30" s="48"/>
      <c r="C30" s="48"/>
      <c r="D30" s="48" t="s">
        <v>18</v>
      </c>
      <c r="E30" s="48">
        <v>479</v>
      </c>
      <c r="F30" s="49">
        <v>1421</v>
      </c>
      <c r="G30" s="50">
        <v>3.3E-3</v>
      </c>
      <c r="H30" s="51">
        <v>8.0000000000000004E-4</v>
      </c>
    </row>
    <row r="31" spans="1:8" x14ac:dyDescent="0.25">
      <c r="A31" s="47"/>
      <c r="B31" s="48"/>
      <c r="C31" s="48"/>
      <c r="D31" s="48" t="s">
        <v>36</v>
      </c>
      <c r="E31" s="48">
        <v>161</v>
      </c>
      <c r="F31" s="48">
        <v>309</v>
      </c>
      <c r="G31" s="50">
        <v>6.9999999999999999E-4</v>
      </c>
      <c r="H31" s="51">
        <v>2.0000000000000001E-4</v>
      </c>
    </row>
    <row r="32" spans="1:8" x14ac:dyDescent="0.25">
      <c r="A32" s="47"/>
      <c r="B32" s="48"/>
      <c r="C32" s="48" t="s">
        <v>26</v>
      </c>
      <c r="D32" s="48" t="s">
        <v>17</v>
      </c>
      <c r="E32" s="49">
        <v>6476</v>
      </c>
      <c r="F32" s="49">
        <v>19480</v>
      </c>
      <c r="G32" s="50">
        <v>4.5100000000000001E-2</v>
      </c>
      <c r="H32" s="51">
        <v>1.0999999999999999E-2</v>
      </c>
    </row>
    <row r="33" spans="1:8" x14ac:dyDescent="0.25">
      <c r="A33" s="47"/>
      <c r="B33" s="48"/>
      <c r="C33" s="48"/>
      <c r="D33" s="48" t="s">
        <v>27</v>
      </c>
      <c r="E33" s="48">
        <v>107</v>
      </c>
      <c r="F33" s="48">
        <v>345</v>
      </c>
      <c r="G33" s="50">
        <v>8.0000000000000004E-4</v>
      </c>
      <c r="H33" s="51">
        <v>2.0000000000000001E-4</v>
      </c>
    </row>
    <row r="34" spans="1:8" x14ac:dyDescent="0.25">
      <c r="A34" s="47"/>
      <c r="B34" s="48"/>
      <c r="C34" s="48"/>
      <c r="D34" s="48" t="s">
        <v>29</v>
      </c>
      <c r="E34" s="48">
        <v>37</v>
      </c>
      <c r="F34" s="48">
        <v>111</v>
      </c>
      <c r="G34" s="50">
        <v>2.9999999999999997E-4</v>
      </c>
      <c r="H34" s="51">
        <v>1E-4</v>
      </c>
    </row>
    <row r="35" spans="1:8" x14ac:dyDescent="0.25">
      <c r="A35" s="47"/>
      <c r="B35" s="48"/>
      <c r="C35" s="48"/>
      <c r="D35" s="48" t="s">
        <v>18</v>
      </c>
      <c r="E35" s="49">
        <v>10922</v>
      </c>
      <c r="F35" s="49">
        <v>32952</v>
      </c>
      <c r="G35" s="50">
        <v>7.6300000000000007E-2</v>
      </c>
      <c r="H35" s="51">
        <v>1.8599999999999998E-2</v>
      </c>
    </row>
    <row r="36" spans="1:8" x14ac:dyDescent="0.25">
      <c r="A36" s="47"/>
      <c r="B36" s="48" t="s">
        <v>19</v>
      </c>
      <c r="C36" s="48"/>
      <c r="D36" s="48"/>
      <c r="E36" s="49">
        <v>143911</v>
      </c>
      <c r="F36" s="49">
        <v>432074</v>
      </c>
      <c r="G36" s="52">
        <v>1</v>
      </c>
      <c r="H36" s="51">
        <v>0.24399999999999999</v>
      </c>
    </row>
    <row r="37" spans="1:8" x14ac:dyDescent="0.25">
      <c r="A37" s="47"/>
      <c r="B37" s="48" t="s">
        <v>20</v>
      </c>
      <c r="C37" s="48" t="s">
        <v>21</v>
      </c>
      <c r="D37" s="48" t="s">
        <v>17</v>
      </c>
      <c r="E37" s="49">
        <v>451392</v>
      </c>
      <c r="F37" s="49">
        <v>1340290</v>
      </c>
      <c r="G37" s="48"/>
      <c r="H37" s="51">
        <v>0.75600000000000001</v>
      </c>
    </row>
    <row r="38" spans="1:8" ht="13.8" thickBot="1" x14ac:dyDescent="0.3">
      <c r="A38" s="53"/>
      <c r="B38" s="54" t="s">
        <v>22</v>
      </c>
      <c r="C38" s="54"/>
      <c r="D38" s="54"/>
      <c r="E38" s="55">
        <v>595303</v>
      </c>
      <c r="F38" s="55">
        <v>1772364</v>
      </c>
      <c r="G38" s="54"/>
      <c r="H38" s="56">
        <v>1</v>
      </c>
    </row>
    <row r="40" spans="1:8" x14ac:dyDescent="0.25">
      <c r="A40" s="57" t="s">
        <v>33</v>
      </c>
    </row>
  </sheetData>
  <mergeCells count="1">
    <mergeCell ref="E5:E7"/>
  </mergeCells>
  <hyperlinks>
    <hyperlink ref="J1" location="'Table of Contents'!A1" display="Return to Table of Contents" xr:uid="{06CCD675-CFCB-46A8-8ADD-F7C8AE0A7C2D}"/>
  </hyperlinks>
  <pageMargins left="0.75" right="0.75" top="1" bottom="1" header="0.5" footer="0.5"/>
  <legacyDrawing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ACF59-B5A9-452E-B9AC-0074F2B62CEB}">
  <dimension ref="A1:J39"/>
  <sheetViews>
    <sheetView topLeftCell="A7" workbookViewId="0">
      <selection activeCell="E35" sqref="E35:F37"/>
    </sheetView>
  </sheetViews>
  <sheetFormatPr defaultRowHeight="14.4" x14ac:dyDescent="0.3"/>
  <cols>
    <col min="1" max="1" width="56.6640625" customWidth="1"/>
    <col min="2" max="2" width="15" customWidth="1"/>
    <col min="3" max="4" width="35" customWidth="1"/>
    <col min="5" max="6" width="13" style="110" customWidth="1"/>
    <col min="7" max="8" width="13" style="111" customWidth="1"/>
  </cols>
  <sheetData>
    <row r="1" spans="1:10" x14ac:dyDescent="0.3">
      <c r="A1" s="138" t="s">
        <v>0</v>
      </c>
      <c r="B1" s="138"/>
      <c r="C1" s="138"/>
      <c r="D1" s="138"/>
      <c r="E1" s="138"/>
      <c r="F1" s="138"/>
      <c r="G1" s="138"/>
      <c r="H1" s="138"/>
      <c r="J1" s="68" t="s">
        <v>194</v>
      </c>
    </row>
    <row r="2" spans="1:10" x14ac:dyDescent="0.3">
      <c r="A2" s="138" t="s">
        <v>1</v>
      </c>
      <c r="B2" s="138"/>
      <c r="C2" s="138"/>
      <c r="D2" s="138"/>
      <c r="E2" s="138"/>
      <c r="F2" s="138"/>
      <c r="G2" s="138"/>
      <c r="H2" s="138"/>
    </row>
    <row r="3" spans="1:10" x14ac:dyDescent="0.3">
      <c r="A3" s="138" t="s">
        <v>234</v>
      </c>
      <c r="B3" s="138"/>
      <c r="C3" s="138"/>
      <c r="D3" s="138"/>
      <c r="E3" s="138"/>
      <c r="F3" s="138"/>
      <c r="G3" s="138"/>
      <c r="H3" s="138"/>
    </row>
    <row r="5" spans="1:10" ht="53.4" x14ac:dyDescent="0.3">
      <c r="A5" s="105" t="s">
        <v>154</v>
      </c>
      <c r="B5" s="105" t="s">
        <v>155</v>
      </c>
      <c r="C5" s="105" t="s">
        <v>156</v>
      </c>
      <c r="D5" s="105" t="s">
        <v>157</v>
      </c>
      <c r="E5" s="112" t="s">
        <v>6</v>
      </c>
      <c r="F5" s="112" t="s">
        <v>158</v>
      </c>
      <c r="G5" s="106" t="s">
        <v>159</v>
      </c>
      <c r="H5" s="106" t="s">
        <v>160</v>
      </c>
    </row>
    <row r="6" spans="1:10" x14ac:dyDescent="0.3">
      <c r="A6" s="107" t="s">
        <v>221</v>
      </c>
      <c r="B6" s="107" t="s">
        <v>15</v>
      </c>
      <c r="C6" s="107" t="s">
        <v>208</v>
      </c>
      <c r="D6" s="107" t="s">
        <v>215</v>
      </c>
      <c r="E6" s="108">
        <v>16122</v>
      </c>
      <c r="F6" s="108">
        <v>38434</v>
      </c>
      <c r="G6" s="109">
        <v>2.0674881499999999E-2</v>
      </c>
      <c r="H6" s="109">
        <v>1.66171853E-2</v>
      </c>
    </row>
    <row r="7" spans="1:10" x14ac:dyDescent="0.3">
      <c r="A7" s="107" t="s">
        <v>221</v>
      </c>
      <c r="B7" s="107" t="s">
        <v>15</v>
      </c>
      <c r="C7" s="107" t="s">
        <v>208</v>
      </c>
      <c r="D7" s="107" t="s">
        <v>30</v>
      </c>
      <c r="E7" s="108">
        <v>65</v>
      </c>
      <c r="F7" s="108">
        <v>117</v>
      </c>
      <c r="G7" s="109">
        <v>6.2938100000000006E-5</v>
      </c>
      <c r="H7" s="109">
        <v>5.0585699999999999E-5</v>
      </c>
    </row>
    <row r="8" spans="1:10" x14ac:dyDescent="0.3">
      <c r="A8" s="107" t="s">
        <v>221</v>
      </c>
      <c r="B8" s="107" t="s">
        <v>15</v>
      </c>
      <c r="C8" s="107" t="s">
        <v>208</v>
      </c>
      <c r="D8" s="107" t="s">
        <v>23</v>
      </c>
      <c r="E8" s="108">
        <v>7375</v>
      </c>
      <c r="F8" s="108">
        <v>21007</v>
      </c>
      <c r="G8" s="109">
        <v>1.13003392E-2</v>
      </c>
      <c r="H8" s="109">
        <v>9.0825105999999996E-3</v>
      </c>
    </row>
    <row r="9" spans="1:10" x14ac:dyDescent="0.3">
      <c r="A9" s="107" t="s">
        <v>221</v>
      </c>
      <c r="B9" s="107" t="s">
        <v>15</v>
      </c>
      <c r="C9" s="107" t="s">
        <v>208</v>
      </c>
      <c r="D9" s="107" t="s">
        <v>220</v>
      </c>
      <c r="E9" s="108">
        <v>498</v>
      </c>
      <c r="F9" s="108">
        <v>992</v>
      </c>
      <c r="G9" s="109">
        <v>5.3362859999999995E-4</v>
      </c>
      <c r="H9" s="109">
        <v>4.2889749999999998E-4</v>
      </c>
    </row>
    <row r="10" spans="1:10" x14ac:dyDescent="0.3">
      <c r="A10" s="107" t="s">
        <v>221</v>
      </c>
      <c r="B10" s="107" t="s">
        <v>15</v>
      </c>
      <c r="C10" s="107" t="s">
        <v>208</v>
      </c>
      <c r="D10" s="107" t="s">
        <v>218</v>
      </c>
      <c r="E10" s="108">
        <v>296</v>
      </c>
      <c r="F10" s="108">
        <v>802</v>
      </c>
      <c r="G10" s="109">
        <v>4.3142149999999998E-4</v>
      </c>
      <c r="H10" s="109">
        <v>3.4674979999999998E-4</v>
      </c>
    </row>
    <row r="11" spans="1:10" x14ac:dyDescent="0.3">
      <c r="A11" s="107" t="s">
        <v>221</v>
      </c>
      <c r="B11" s="107" t="s">
        <v>15</v>
      </c>
      <c r="C11" s="107" t="s">
        <v>208</v>
      </c>
      <c r="D11" s="107" t="s">
        <v>211</v>
      </c>
      <c r="E11" s="108">
        <v>1692</v>
      </c>
      <c r="F11" s="108">
        <v>3858</v>
      </c>
      <c r="G11" s="109">
        <v>2.075342E-3</v>
      </c>
      <c r="H11" s="109">
        <v>1.6680308999999999E-3</v>
      </c>
    </row>
    <row r="12" spans="1:10" x14ac:dyDescent="0.3">
      <c r="A12" s="107" t="s">
        <v>221</v>
      </c>
      <c r="B12" s="107" t="s">
        <v>15</v>
      </c>
      <c r="C12" s="107" t="s">
        <v>208</v>
      </c>
      <c r="D12" s="107" t="s">
        <v>116</v>
      </c>
      <c r="E12" s="108">
        <v>78</v>
      </c>
      <c r="F12" s="108">
        <v>148</v>
      </c>
      <c r="G12" s="109">
        <v>7.9613899999999993E-5</v>
      </c>
      <c r="H12" s="109">
        <v>6.3988700000000006E-5</v>
      </c>
    </row>
    <row r="13" spans="1:10" x14ac:dyDescent="0.3">
      <c r="A13" s="107" t="s">
        <v>221</v>
      </c>
      <c r="B13" s="107" t="s">
        <v>15</v>
      </c>
      <c r="C13" s="107" t="s">
        <v>208</v>
      </c>
      <c r="D13" s="107" t="s">
        <v>219</v>
      </c>
      <c r="E13" s="108">
        <v>53</v>
      </c>
      <c r="F13" s="108">
        <v>151</v>
      </c>
      <c r="G13" s="109">
        <v>8.1227699999999995E-5</v>
      </c>
      <c r="H13" s="109">
        <v>6.5285799999999998E-5</v>
      </c>
    </row>
    <row r="14" spans="1:10" x14ac:dyDescent="0.3">
      <c r="A14" s="107" t="s">
        <v>221</v>
      </c>
      <c r="B14" s="107" t="s">
        <v>15</v>
      </c>
      <c r="C14" s="107" t="s">
        <v>208</v>
      </c>
      <c r="D14" s="107" t="s">
        <v>209</v>
      </c>
      <c r="E14" s="108">
        <v>9241</v>
      </c>
      <c r="F14" s="108">
        <v>23400</v>
      </c>
      <c r="G14" s="109">
        <v>1.25876106E-2</v>
      </c>
      <c r="H14" s="109">
        <v>1.0117139400000001E-2</v>
      </c>
    </row>
    <row r="15" spans="1:10" x14ac:dyDescent="0.3">
      <c r="A15" s="107" t="s">
        <v>221</v>
      </c>
      <c r="B15" s="107" t="s">
        <v>15</v>
      </c>
      <c r="C15" s="107" t="s">
        <v>210</v>
      </c>
      <c r="D15" s="107" t="s">
        <v>17</v>
      </c>
      <c r="E15" s="108">
        <v>256372</v>
      </c>
      <c r="F15" s="108">
        <v>703470</v>
      </c>
      <c r="G15" s="109">
        <v>0.37841907949999998</v>
      </c>
      <c r="H15" s="109">
        <v>0.30414974579999998</v>
      </c>
    </row>
    <row r="16" spans="1:10" x14ac:dyDescent="0.3">
      <c r="A16" s="107" t="s">
        <v>221</v>
      </c>
      <c r="B16" s="107" t="s">
        <v>15</v>
      </c>
      <c r="C16" s="107" t="s">
        <v>210</v>
      </c>
      <c r="D16" s="107" t="s">
        <v>215</v>
      </c>
      <c r="E16" s="108">
        <v>2075</v>
      </c>
      <c r="F16" s="108">
        <v>4843</v>
      </c>
      <c r="G16" s="109">
        <v>2.6052050999999998E-3</v>
      </c>
      <c r="H16" s="109">
        <v>2.0939019999999999E-3</v>
      </c>
    </row>
    <row r="17" spans="1:8" x14ac:dyDescent="0.3">
      <c r="A17" s="107" t="s">
        <v>221</v>
      </c>
      <c r="B17" s="107" t="s">
        <v>15</v>
      </c>
      <c r="C17" s="107" t="s">
        <v>210</v>
      </c>
      <c r="D17" s="107" t="s">
        <v>217</v>
      </c>
      <c r="E17" s="108">
        <v>103</v>
      </c>
      <c r="F17" s="108">
        <v>245</v>
      </c>
      <c r="G17" s="109">
        <v>1.317934E-4</v>
      </c>
      <c r="H17" s="109">
        <v>1.059273E-4</v>
      </c>
    </row>
    <row r="18" spans="1:8" x14ac:dyDescent="0.3">
      <c r="A18" s="107" t="s">
        <v>221</v>
      </c>
      <c r="B18" s="107" t="s">
        <v>15</v>
      </c>
      <c r="C18" s="107" t="s">
        <v>210</v>
      </c>
      <c r="D18" s="107" t="s">
        <v>218</v>
      </c>
      <c r="E18" s="108">
        <v>63</v>
      </c>
      <c r="F18" s="108">
        <v>163</v>
      </c>
      <c r="G18" s="109">
        <v>8.76829E-5</v>
      </c>
      <c r="H18" s="109">
        <v>7.0474099999999997E-5</v>
      </c>
    </row>
    <row r="19" spans="1:8" x14ac:dyDescent="0.3">
      <c r="A19" s="107" t="s">
        <v>221</v>
      </c>
      <c r="B19" s="107" t="s">
        <v>15</v>
      </c>
      <c r="C19" s="107" t="s">
        <v>210</v>
      </c>
      <c r="D19" s="107" t="s">
        <v>211</v>
      </c>
      <c r="E19" s="108">
        <v>356537</v>
      </c>
      <c r="F19" s="108">
        <v>932756</v>
      </c>
      <c r="G19" s="109">
        <v>0.50175937410000004</v>
      </c>
      <c r="H19" s="109">
        <v>0.40328301170000003</v>
      </c>
    </row>
    <row r="20" spans="1:8" x14ac:dyDescent="0.3">
      <c r="A20" s="107" t="s">
        <v>221</v>
      </c>
      <c r="B20" s="107" t="s">
        <v>15</v>
      </c>
      <c r="C20" s="107" t="s">
        <v>210</v>
      </c>
      <c r="D20" s="107" t="s">
        <v>209</v>
      </c>
      <c r="E20" s="108">
        <v>838</v>
      </c>
      <c r="F20" s="108">
        <v>2299</v>
      </c>
      <c r="G20" s="109">
        <v>1.2367058000000001E-3</v>
      </c>
      <c r="H20" s="109">
        <v>9.939873000000001E-4</v>
      </c>
    </row>
    <row r="21" spans="1:8" x14ac:dyDescent="0.3">
      <c r="A21" s="107" t="s">
        <v>221</v>
      </c>
      <c r="B21" s="107" t="s">
        <v>15</v>
      </c>
      <c r="C21" s="107" t="s">
        <v>212</v>
      </c>
      <c r="D21" s="107" t="s">
        <v>211</v>
      </c>
      <c r="E21" s="108">
        <v>1178</v>
      </c>
      <c r="F21" s="108">
        <v>3597</v>
      </c>
      <c r="G21" s="109">
        <v>1.9349416999999999E-3</v>
      </c>
      <c r="H21" s="109">
        <v>1.5551859E-3</v>
      </c>
    </row>
    <row r="22" spans="1:8" x14ac:dyDescent="0.3">
      <c r="A22" s="107" t="s">
        <v>221</v>
      </c>
      <c r="B22" s="107" t="s">
        <v>15</v>
      </c>
      <c r="C22" s="107" t="s">
        <v>214</v>
      </c>
      <c r="D22" s="107" t="s">
        <v>17</v>
      </c>
      <c r="E22" s="108">
        <v>664</v>
      </c>
      <c r="F22" s="108">
        <v>1802</v>
      </c>
      <c r="G22" s="109">
        <v>9.6935360000000004E-4</v>
      </c>
      <c r="H22" s="109">
        <v>7.7910619999999996E-4</v>
      </c>
    </row>
    <row r="23" spans="1:8" x14ac:dyDescent="0.3">
      <c r="A23" s="107" t="s">
        <v>221</v>
      </c>
      <c r="B23" s="107" t="s">
        <v>15</v>
      </c>
      <c r="C23" s="107" t="s">
        <v>214</v>
      </c>
      <c r="D23" s="107" t="s">
        <v>215</v>
      </c>
      <c r="E23" s="108">
        <v>1963</v>
      </c>
      <c r="F23" s="108">
        <v>4891</v>
      </c>
      <c r="G23" s="109">
        <v>2.6310258000000002E-3</v>
      </c>
      <c r="H23" s="109">
        <v>2.1146551E-3</v>
      </c>
    </row>
    <row r="24" spans="1:8" x14ac:dyDescent="0.3">
      <c r="A24" s="107" t="s">
        <v>221</v>
      </c>
      <c r="B24" s="107" t="s">
        <v>15</v>
      </c>
      <c r="C24" s="107" t="s">
        <v>214</v>
      </c>
      <c r="D24" s="107" t="s">
        <v>23</v>
      </c>
      <c r="E24" s="108">
        <v>264</v>
      </c>
      <c r="F24" s="108">
        <v>792</v>
      </c>
      <c r="G24" s="109">
        <v>4.2604220000000003E-4</v>
      </c>
      <c r="H24" s="109">
        <v>3.424263E-4</v>
      </c>
    </row>
    <row r="25" spans="1:8" x14ac:dyDescent="0.3">
      <c r="A25" s="107" t="s">
        <v>221</v>
      </c>
      <c r="B25" s="107" t="s">
        <v>15</v>
      </c>
      <c r="C25" s="107" t="s">
        <v>214</v>
      </c>
      <c r="D25" s="107" t="s">
        <v>209</v>
      </c>
      <c r="E25" s="108">
        <v>72</v>
      </c>
      <c r="F25" s="108">
        <v>216</v>
      </c>
      <c r="G25" s="109">
        <v>1.161933E-4</v>
      </c>
      <c r="H25" s="109">
        <v>9.3388999999999996E-5</v>
      </c>
    </row>
    <row r="26" spans="1:8" x14ac:dyDescent="0.3">
      <c r="A26" s="107" t="s">
        <v>221</v>
      </c>
      <c r="B26" s="107" t="s">
        <v>15</v>
      </c>
      <c r="C26" s="107" t="s">
        <v>216</v>
      </c>
      <c r="D26" s="107" t="s">
        <v>17</v>
      </c>
      <c r="E26" s="108">
        <v>274</v>
      </c>
      <c r="F26" s="108">
        <v>527</v>
      </c>
      <c r="G26" s="109">
        <v>2.8349020000000003E-4</v>
      </c>
      <c r="H26" s="109">
        <v>2.278518E-4</v>
      </c>
    </row>
    <row r="27" spans="1:8" x14ac:dyDescent="0.3">
      <c r="A27" s="107" t="s">
        <v>221</v>
      </c>
      <c r="B27" s="107" t="s">
        <v>15</v>
      </c>
      <c r="C27" s="107" t="s">
        <v>216</v>
      </c>
      <c r="D27" s="107" t="s">
        <v>211</v>
      </c>
      <c r="E27" s="108">
        <v>19564</v>
      </c>
      <c r="F27" s="108">
        <v>31740.75</v>
      </c>
      <c r="G27" s="109">
        <v>1.7074367600000001E-2</v>
      </c>
      <c r="H27" s="109">
        <v>1.37233159E-2</v>
      </c>
    </row>
    <row r="28" spans="1:8" x14ac:dyDescent="0.3">
      <c r="A28" s="107" t="s">
        <v>221</v>
      </c>
      <c r="B28" s="107" t="s">
        <v>15</v>
      </c>
      <c r="C28" s="107" t="s">
        <v>213</v>
      </c>
      <c r="D28" s="107" t="s">
        <v>17</v>
      </c>
      <c r="E28" s="108">
        <v>30237</v>
      </c>
      <c r="F28" s="108">
        <v>70717</v>
      </c>
      <c r="G28" s="109">
        <v>3.8040942799999998E-2</v>
      </c>
      <c r="H28" s="109">
        <v>3.0574946400000001E-2</v>
      </c>
    </row>
    <row r="29" spans="1:8" x14ac:dyDescent="0.3">
      <c r="A29" s="107" t="s">
        <v>221</v>
      </c>
      <c r="B29" s="107" t="s">
        <v>15</v>
      </c>
      <c r="C29" s="107" t="s">
        <v>213</v>
      </c>
      <c r="D29" s="107" t="s">
        <v>215</v>
      </c>
      <c r="E29" s="108">
        <v>2398</v>
      </c>
      <c r="F29" s="108">
        <v>6592</v>
      </c>
      <c r="G29" s="109">
        <v>3.5460483000000001E-3</v>
      </c>
      <c r="H29" s="109">
        <v>2.8500932999999998E-3</v>
      </c>
    </row>
    <row r="30" spans="1:8" x14ac:dyDescent="0.3">
      <c r="A30" s="107" t="s">
        <v>221</v>
      </c>
      <c r="B30" s="107" t="s">
        <v>15</v>
      </c>
      <c r="C30" s="107" t="s">
        <v>213</v>
      </c>
      <c r="D30" s="107" t="s">
        <v>220</v>
      </c>
      <c r="E30" s="108">
        <v>118</v>
      </c>
      <c r="F30" s="108">
        <v>310</v>
      </c>
      <c r="G30" s="109">
        <v>1.6675889999999999E-4</v>
      </c>
      <c r="H30" s="109">
        <v>1.340305E-4</v>
      </c>
    </row>
    <row r="31" spans="1:8" x14ac:dyDescent="0.3">
      <c r="A31" s="107" t="s">
        <v>221</v>
      </c>
      <c r="B31" s="107" t="s">
        <v>15</v>
      </c>
      <c r="C31" s="107" t="s">
        <v>213</v>
      </c>
      <c r="D31" s="107" t="s">
        <v>211</v>
      </c>
      <c r="E31" s="108">
        <v>1271</v>
      </c>
      <c r="F31" s="108">
        <v>3371</v>
      </c>
      <c r="G31" s="109">
        <v>1.813369E-3</v>
      </c>
      <c r="H31" s="109">
        <v>1.4574734000000001E-3</v>
      </c>
    </row>
    <row r="32" spans="1:8" x14ac:dyDescent="0.3">
      <c r="A32" s="107" t="s">
        <v>221</v>
      </c>
      <c r="B32" s="107" t="s">
        <v>15</v>
      </c>
      <c r="C32" s="107" t="s">
        <v>213</v>
      </c>
      <c r="D32" s="107" t="s">
        <v>116</v>
      </c>
      <c r="E32" s="108">
        <v>46</v>
      </c>
      <c r="F32" s="108">
        <v>116</v>
      </c>
      <c r="G32" s="109">
        <v>6.2400100000000006E-5</v>
      </c>
      <c r="H32" s="109">
        <v>5.01533E-5</v>
      </c>
    </row>
    <row r="33" spans="1:8" x14ac:dyDescent="0.3">
      <c r="A33" s="107" t="s">
        <v>221</v>
      </c>
      <c r="B33" s="107" t="s">
        <v>15</v>
      </c>
      <c r="C33" s="107" t="s">
        <v>213</v>
      </c>
      <c r="D33" s="107" t="s">
        <v>219</v>
      </c>
      <c r="E33" s="108">
        <v>24</v>
      </c>
      <c r="F33" s="108">
        <v>68</v>
      </c>
      <c r="G33" s="109">
        <v>3.6579399999999997E-5</v>
      </c>
      <c r="H33" s="109">
        <v>2.94002E-5</v>
      </c>
    </row>
    <row r="34" spans="1:8" x14ac:dyDescent="0.3">
      <c r="A34" s="107" t="s">
        <v>221</v>
      </c>
      <c r="B34" s="107" t="s">
        <v>15</v>
      </c>
      <c r="C34" s="107" t="s">
        <v>213</v>
      </c>
      <c r="D34" s="107" t="s">
        <v>209</v>
      </c>
      <c r="E34" s="108">
        <v>504</v>
      </c>
      <c r="F34" s="108">
        <v>1546</v>
      </c>
      <c r="G34" s="109">
        <v>8.3164299999999997E-4</v>
      </c>
      <c r="H34" s="109">
        <v>6.6842300000000002E-4</v>
      </c>
    </row>
    <row r="35" spans="1:8" x14ac:dyDescent="0.3">
      <c r="A35" s="107" t="s">
        <v>221</v>
      </c>
      <c r="B35" s="107" t="s">
        <v>139</v>
      </c>
      <c r="C35" s="107" t="s">
        <v>138</v>
      </c>
      <c r="D35" s="107" t="s">
        <v>138</v>
      </c>
      <c r="E35" s="108">
        <v>709985</v>
      </c>
      <c r="F35" s="108">
        <v>1858970.75</v>
      </c>
      <c r="G35" s="109">
        <v>1</v>
      </c>
      <c r="H35" s="109">
        <v>0.80373787230000004</v>
      </c>
    </row>
    <row r="36" spans="1:8" x14ac:dyDescent="0.3">
      <c r="A36" s="107" t="s">
        <v>221</v>
      </c>
      <c r="B36" s="107" t="s">
        <v>20</v>
      </c>
      <c r="C36" s="107" t="s">
        <v>208</v>
      </c>
      <c r="D36" s="107" t="s">
        <v>17</v>
      </c>
      <c r="E36" s="108">
        <v>193513</v>
      </c>
      <c r="F36" s="108">
        <v>453936</v>
      </c>
      <c r="G36" s="109" t="s">
        <v>138</v>
      </c>
      <c r="H36" s="109">
        <v>0.19626212770000001</v>
      </c>
    </row>
    <row r="37" spans="1:8" x14ac:dyDescent="0.3">
      <c r="A37" s="107" t="s">
        <v>221</v>
      </c>
      <c r="B37" s="107" t="s">
        <v>22</v>
      </c>
      <c r="C37" s="107" t="s">
        <v>138</v>
      </c>
      <c r="D37" s="107" t="s">
        <v>138</v>
      </c>
      <c r="E37" s="108">
        <v>903498</v>
      </c>
      <c r="F37" s="108">
        <v>2312906.75</v>
      </c>
      <c r="G37" s="109" t="s">
        <v>138</v>
      </c>
      <c r="H37" s="109">
        <v>1</v>
      </c>
    </row>
    <row r="38" spans="1:8" x14ac:dyDescent="0.3">
      <c r="A38" s="107"/>
      <c r="B38" s="107"/>
      <c r="C38" s="107"/>
      <c r="D38" s="107"/>
      <c r="E38" s="108"/>
      <c r="F38" s="108"/>
      <c r="G38" s="109"/>
      <c r="H38" s="109"/>
    </row>
    <row r="39" spans="1:8" x14ac:dyDescent="0.3">
      <c r="A39" s="107" t="s">
        <v>206</v>
      </c>
      <c r="B39" s="107"/>
      <c r="C39" s="107"/>
      <c r="D39" s="107"/>
      <c r="E39" s="108"/>
      <c r="F39" s="108"/>
      <c r="G39" s="109"/>
      <c r="H39" s="109"/>
    </row>
  </sheetData>
  <mergeCells count="3">
    <mergeCell ref="A1:H1"/>
    <mergeCell ref="A2:H2"/>
    <mergeCell ref="A3:H3"/>
  </mergeCells>
  <hyperlinks>
    <hyperlink ref="J1" location="'Table of Contents'!A1" display="Return to Table of Contents" xr:uid="{192C2CEE-E309-444E-89C8-3E4B106182EA}"/>
  </hyperlinks>
  <pageMargins left="0.75" right="0.75" top="1" bottom="1" header="0.5" footer="0.5"/>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5AEE7-C5BA-4099-9539-B8B7118F0114}">
  <dimension ref="A1:J43"/>
  <sheetViews>
    <sheetView topLeftCell="A9" workbookViewId="0">
      <selection activeCell="E39" sqref="E39:F41"/>
    </sheetView>
  </sheetViews>
  <sheetFormatPr defaultRowHeight="13.2" x14ac:dyDescent="0.25"/>
  <cols>
    <col min="1" max="1" width="57.21875" style="1" customWidth="1"/>
    <col min="2" max="2" width="15" style="1" customWidth="1"/>
    <col min="3" max="3" width="30.33203125" style="1" customWidth="1"/>
    <col min="4" max="4" width="31.109375" style="1" customWidth="1"/>
    <col min="5" max="5" width="11.88671875" style="125" customWidth="1"/>
    <col min="6" max="6" width="12.109375" style="125" customWidth="1"/>
    <col min="7" max="7" width="10.33203125" style="126" customWidth="1"/>
    <col min="8" max="8" width="11.33203125" style="126" customWidth="1"/>
    <col min="9" max="16384" width="8.88671875" style="1"/>
  </cols>
  <sheetData>
    <row r="1" spans="1:10" x14ac:dyDescent="0.25">
      <c r="A1" s="138" t="s">
        <v>0</v>
      </c>
      <c r="B1" s="138"/>
      <c r="C1" s="138"/>
      <c r="D1" s="138"/>
      <c r="E1" s="138"/>
      <c r="F1" s="138"/>
      <c r="G1" s="138"/>
      <c r="H1" s="138"/>
      <c r="J1" s="68" t="s">
        <v>194</v>
      </c>
    </row>
    <row r="2" spans="1:10" x14ac:dyDescent="0.25">
      <c r="A2" s="138" t="s">
        <v>1</v>
      </c>
      <c r="B2" s="138"/>
      <c r="C2" s="138"/>
      <c r="D2" s="138"/>
      <c r="E2" s="138"/>
      <c r="F2" s="138"/>
      <c r="G2" s="138"/>
      <c r="H2" s="138"/>
    </row>
    <row r="3" spans="1:10" x14ac:dyDescent="0.25">
      <c r="A3" s="138" t="s">
        <v>235</v>
      </c>
      <c r="B3" s="138"/>
      <c r="C3" s="138"/>
      <c r="D3" s="138"/>
      <c r="E3" s="138"/>
      <c r="F3" s="138"/>
      <c r="G3" s="138"/>
      <c r="H3" s="138"/>
    </row>
    <row r="5" spans="1:10" customFormat="1" ht="27" x14ac:dyDescent="0.3">
      <c r="A5" s="105" t="s">
        <v>186</v>
      </c>
      <c r="B5" s="105" t="s">
        <v>187</v>
      </c>
      <c r="C5" s="105" t="s">
        <v>188</v>
      </c>
      <c r="D5" s="105" t="s">
        <v>189</v>
      </c>
      <c r="E5" s="124" t="s">
        <v>6</v>
      </c>
      <c r="F5" s="124" t="s">
        <v>190</v>
      </c>
      <c r="G5" s="124" t="s">
        <v>191</v>
      </c>
      <c r="H5" s="124" t="s">
        <v>192</v>
      </c>
    </row>
    <row r="6" spans="1:10" x14ac:dyDescent="0.25">
      <c r="A6" s="107" t="s">
        <v>221</v>
      </c>
      <c r="B6" s="107" t="s">
        <v>15</v>
      </c>
      <c r="C6" s="107" t="s">
        <v>208</v>
      </c>
      <c r="D6" s="107" t="s">
        <v>215</v>
      </c>
      <c r="E6" s="108">
        <v>82241</v>
      </c>
      <c r="F6" s="108">
        <v>215282</v>
      </c>
      <c r="G6" s="109">
        <v>6.65550419E-2</v>
      </c>
      <c r="H6" s="109">
        <v>4.0168201799999997E-2</v>
      </c>
    </row>
    <row r="7" spans="1:10" x14ac:dyDescent="0.25">
      <c r="A7" s="107" t="s">
        <v>221</v>
      </c>
      <c r="B7" s="107" t="s">
        <v>15</v>
      </c>
      <c r="C7" s="107" t="s">
        <v>208</v>
      </c>
      <c r="D7" s="107" t="s">
        <v>23</v>
      </c>
      <c r="E7" s="108">
        <v>6595</v>
      </c>
      <c r="F7" s="108">
        <v>19274</v>
      </c>
      <c r="G7" s="109">
        <v>5.9586118999999998E-3</v>
      </c>
      <c r="H7" s="109">
        <v>3.5962223000000001E-3</v>
      </c>
    </row>
    <row r="8" spans="1:10" x14ac:dyDescent="0.25">
      <c r="A8" s="107" t="s">
        <v>221</v>
      </c>
      <c r="B8" s="107" t="s">
        <v>15</v>
      </c>
      <c r="C8" s="107" t="s">
        <v>208</v>
      </c>
      <c r="D8" s="107" t="s">
        <v>220</v>
      </c>
      <c r="E8" s="108">
        <v>328</v>
      </c>
      <c r="F8" s="108">
        <v>801</v>
      </c>
      <c r="G8" s="109">
        <v>2.4763139999999998E-4</v>
      </c>
      <c r="H8" s="109">
        <v>1.494539E-4</v>
      </c>
    </row>
    <row r="9" spans="1:10" x14ac:dyDescent="0.25">
      <c r="A9" s="107" t="s">
        <v>221</v>
      </c>
      <c r="B9" s="107" t="s">
        <v>15</v>
      </c>
      <c r="C9" s="107" t="s">
        <v>208</v>
      </c>
      <c r="D9" s="107" t="s">
        <v>218</v>
      </c>
      <c r="E9" s="108">
        <v>8846</v>
      </c>
      <c r="F9" s="108">
        <v>24885</v>
      </c>
      <c r="G9" s="109">
        <v>7.6932683999999998E-3</v>
      </c>
      <c r="H9" s="109">
        <v>4.6431457000000002E-3</v>
      </c>
    </row>
    <row r="10" spans="1:10" x14ac:dyDescent="0.25">
      <c r="A10" s="107" t="s">
        <v>221</v>
      </c>
      <c r="B10" s="107" t="s">
        <v>15</v>
      </c>
      <c r="C10" s="107" t="s">
        <v>208</v>
      </c>
      <c r="D10" s="107" t="s">
        <v>211</v>
      </c>
      <c r="E10" s="108">
        <v>2787</v>
      </c>
      <c r="F10" s="108">
        <v>6670</v>
      </c>
      <c r="G10" s="109">
        <v>2.0620494E-3</v>
      </c>
      <c r="H10" s="109">
        <v>1.2445161E-3</v>
      </c>
    </row>
    <row r="11" spans="1:10" x14ac:dyDescent="0.25">
      <c r="A11" s="107" t="s">
        <v>221</v>
      </c>
      <c r="B11" s="107" t="s">
        <v>15</v>
      </c>
      <c r="C11" s="107" t="s">
        <v>208</v>
      </c>
      <c r="D11" s="107" t="s">
        <v>116</v>
      </c>
      <c r="E11" s="108">
        <v>992</v>
      </c>
      <c r="F11" s="108">
        <v>2587</v>
      </c>
      <c r="G11" s="109">
        <v>7.9977840000000004E-4</v>
      </c>
      <c r="H11" s="109">
        <v>4.826931E-4</v>
      </c>
    </row>
    <row r="12" spans="1:10" x14ac:dyDescent="0.25">
      <c r="A12" s="107" t="s">
        <v>221</v>
      </c>
      <c r="B12" s="107" t="s">
        <v>15</v>
      </c>
      <c r="C12" s="107" t="s">
        <v>208</v>
      </c>
      <c r="D12" s="107" t="s">
        <v>219</v>
      </c>
      <c r="E12" s="108">
        <v>366</v>
      </c>
      <c r="F12" s="108">
        <v>959</v>
      </c>
      <c r="G12" s="109">
        <v>2.964776E-4</v>
      </c>
      <c r="H12" s="109">
        <v>1.7893419999999999E-4</v>
      </c>
    </row>
    <row r="13" spans="1:10" x14ac:dyDescent="0.25">
      <c r="A13" s="107" t="s">
        <v>221</v>
      </c>
      <c r="B13" s="107" t="s">
        <v>15</v>
      </c>
      <c r="C13" s="107" t="s">
        <v>208</v>
      </c>
      <c r="D13" s="107" t="s">
        <v>209</v>
      </c>
      <c r="E13" s="108">
        <v>201229</v>
      </c>
      <c r="F13" s="108">
        <v>552300</v>
      </c>
      <c r="G13" s="109">
        <v>0.170745114</v>
      </c>
      <c r="H13" s="109">
        <v>0.10305040779999999</v>
      </c>
    </row>
    <row r="14" spans="1:10" x14ac:dyDescent="0.25">
      <c r="A14" s="107" t="s">
        <v>221</v>
      </c>
      <c r="B14" s="107" t="s">
        <v>15</v>
      </c>
      <c r="C14" s="107" t="s">
        <v>210</v>
      </c>
      <c r="D14" s="107" t="s">
        <v>17</v>
      </c>
      <c r="E14" s="108">
        <v>298455</v>
      </c>
      <c r="F14" s="108">
        <v>806684</v>
      </c>
      <c r="G14" s="109">
        <v>0.24938865029999999</v>
      </c>
      <c r="H14" s="109">
        <v>0.15051442170000001</v>
      </c>
    </row>
    <row r="15" spans="1:10" x14ac:dyDescent="0.25">
      <c r="A15" s="107" t="s">
        <v>221</v>
      </c>
      <c r="B15" s="107" t="s">
        <v>15</v>
      </c>
      <c r="C15" s="107" t="s">
        <v>210</v>
      </c>
      <c r="D15" s="107" t="s">
        <v>215</v>
      </c>
      <c r="E15" s="108">
        <v>7944</v>
      </c>
      <c r="F15" s="108">
        <v>15379</v>
      </c>
      <c r="G15" s="109">
        <v>4.7544615000000004E-3</v>
      </c>
      <c r="H15" s="109">
        <v>2.8694771000000001E-3</v>
      </c>
    </row>
    <row r="16" spans="1:10" x14ac:dyDescent="0.25">
      <c r="A16" s="107" t="s">
        <v>221</v>
      </c>
      <c r="B16" s="107" t="s">
        <v>15</v>
      </c>
      <c r="C16" s="107" t="s">
        <v>210</v>
      </c>
      <c r="D16" s="107" t="s">
        <v>217</v>
      </c>
      <c r="E16" s="108">
        <v>81</v>
      </c>
      <c r="F16" s="108">
        <v>195</v>
      </c>
      <c r="G16" s="109">
        <v>6.0284800000000003E-5</v>
      </c>
      <c r="H16" s="109">
        <v>3.6383900000000002E-5</v>
      </c>
    </row>
    <row r="17" spans="1:8" x14ac:dyDescent="0.25">
      <c r="A17" s="107" t="s">
        <v>221</v>
      </c>
      <c r="B17" s="107" t="s">
        <v>15</v>
      </c>
      <c r="C17" s="107" t="s">
        <v>210</v>
      </c>
      <c r="D17" s="107" t="s">
        <v>218</v>
      </c>
      <c r="E17" s="108">
        <v>1993</v>
      </c>
      <c r="F17" s="108">
        <v>5112</v>
      </c>
      <c r="G17" s="109">
        <v>1.5803893000000001E-3</v>
      </c>
      <c r="H17" s="109">
        <v>9.5381800000000005E-4</v>
      </c>
    </row>
    <row r="18" spans="1:8" x14ac:dyDescent="0.25">
      <c r="A18" s="107" t="s">
        <v>221</v>
      </c>
      <c r="B18" s="107" t="s">
        <v>15</v>
      </c>
      <c r="C18" s="107" t="s">
        <v>210</v>
      </c>
      <c r="D18" s="107" t="s">
        <v>211</v>
      </c>
      <c r="E18" s="108">
        <v>434366</v>
      </c>
      <c r="F18" s="108">
        <v>1132161</v>
      </c>
      <c r="G18" s="109">
        <v>0.35001078940000002</v>
      </c>
      <c r="H18" s="109">
        <v>0.21124326030000001</v>
      </c>
    </row>
    <row r="19" spans="1:8" x14ac:dyDescent="0.25">
      <c r="A19" s="107" t="s">
        <v>221</v>
      </c>
      <c r="B19" s="107" t="s">
        <v>15</v>
      </c>
      <c r="C19" s="107" t="s">
        <v>210</v>
      </c>
      <c r="D19" s="107" t="s">
        <v>209</v>
      </c>
      <c r="E19" s="108">
        <v>13210</v>
      </c>
      <c r="F19" s="108">
        <v>37181</v>
      </c>
      <c r="G19" s="109">
        <v>1.14946118E-2</v>
      </c>
      <c r="H19" s="109">
        <v>6.9373840000000004E-3</v>
      </c>
    </row>
    <row r="20" spans="1:8" x14ac:dyDescent="0.25">
      <c r="A20" s="107" t="s">
        <v>221</v>
      </c>
      <c r="B20" s="107" t="s">
        <v>15</v>
      </c>
      <c r="C20" s="107" t="s">
        <v>212</v>
      </c>
      <c r="D20" s="107" t="s">
        <v>17</v>
      </c>
      <c r="E20" s="108">
        <v>295</v>
      </c>
      <c r="F20" s="108">
        <v>820</v>
      </c>
      <c r="G20" s="109">
        <v>2.535053E-4</v>
      </c>
      <c r="H20" s="109">
        <v>1.5299899999999999E-4</v>
      </c>
    </row>
    <row r="21" spans="1:8" x14ac:dyDescent="0.25">
      <c r="A21" s="107" t="s">
        <v>221</v>
      </c>
      <c r="B21" s="107" t="s">
        <v>15</v>
      </c>
      <c r="C21" s="107" t="s">
        <v>212</v>
      </c>
      <c r="D21" s="107" t="s">
        <v>215</v>
      </c>
      <c r="E21" s="108">
        <v>46</v>
      </c>
      <c r="F21" s="108">
        <v>116</v>
      </c>
      <c r="G21" s="109">
        <v>3.5861700000000003E-5</v>
      </c>
      <c r="H21" s="109">
        <v>2.1643800000000001E-5</v>
      </c>
    </row>
    <row r="22" spans="1:8" x14ac:dyDescent="0.25">
      <c r="A22" s="107" t="s">
        <v>221</v>
      </c>
      <c r="B22" s="107" t="s">
        <v>15</v>
      </c>
      <c r="C22" s="107" t="s">
        <v>212</v>
      </c>
      <c r="D22" s="107" t="s">
        <v>211</v>
      </c>
      <c r="E22" s="108">
        <v>8724</v>
      </c>
      <c r="F22" s="108">
        <v>24805</v>
      </c>
      <c r="G22" s="109">
        <v>7.6685362000000002E-3</v>
      </c>
      <c r="H22" s="109">
        <v>4.6282190000000003E-3</v>
      </c>
    </row>
    <row r="23" spans="1:8" x14ac:dyDescent="0.25">
      <c r="A23" s="107" t="s">
        <v>221</v>
      </c>
      <c r="B23" s="107" t="s">
        <v>15</v>
      </c>
      <c r="C23" s="107" t="s">
        <v>214</v>
      </c>
      <c r="D23" s="107" t="s">
        <v>17</v>
      </c>
      <c r="E23" s="108">
        <v>2586</v>
      </c>
      <c r="F23" s="108">
        <v>6138</v>
      </c>
      <c r="G23" s="109">
        <v>1.8975801000000001E-3</v>
      </c>
      <c r="H23" s="109">
        <v>1.1452533E-3</v>
      </c>
    </row>
    <row r="24" spans="1:8" x14ac:dyDescent="0.25">
      <c r="A24" s="107" t="s">
        <v>221</v>
      </c>
      <c r="B24" s="107" t="s">
        <v>15</v>
      </c>
      <c r="C24" s="107" t="s">
        <v>214</v>
      </c>
      <c r="D24" s="107" t="s">
        <v>215</v>
      </c>
      <c r="E24" s="108">
        <v>3592</v>
      </c>
      <c r="F24" s="108">
        <v>8547</v>
      </c>
      <c r="G24" s="109">
        <v>2.6423292999999998E-3</v>
      </c>
      <c r="H24" s="109">
        <v>1.5947343999999999E-3</v>
      </c>
    </row>
    <row r="25" spans="1:8" x14ac:dyDescent="0.25">
      <c r="A25" s="107" t="s">
        <v>221</v>
      </c>
      <c r="B25" s="107" t="s">
        <v>15</v>
      </c>
      <c r="C25" s="107" t="s">
        <v>214</v>
      </c>
      <c r="D25" s="107" t="s">
        <v>23</v>
      </c>
      <c r="E25" s="108">
        <v>191</v>
      </c>
      <c r="F25" s="108">
        <v>573</v>
      </c>
      <c r="G25" s="109">
        <v>1.771446E-4</v>
      </c>
      <c r="H25" s="109">
        <v>1.069127E-4</v>
      </c>
    </row>
    <row r="26" spans="1:8" x14ac:dyDescent="0.25">
      <c r="A26" s="107" t="s">
        <v>221</v>
      </c>
      <c r="B26" s="107" t="s">
        <v>15</v>
      </c>
      <c r="C26" s="107" t="s">
        <v>214</v>
      </c>
      <c r="D26" s="107" t="s">
        <v>218</v>
      </c>
      <c r="E26" s="108">
        <v>14</v>
      </c>
      <c r="F26" s="108">
        <v>42</v>
      </c>
      <c r="G26" s="109">
        <v>1.2984400000000001E-5</v>
      </c>
      <c r="H26" s="109">
        <v>7.8365329000000006E-6</v>
      </c>
    </row>
    <row r="27" spans="1:8" x14ac:dyDescent="0.25">
      <c r="A27" s="107" t="s">
        <v>221</v>
      </c>
      <c r="B27" s="107" t="s">
        <v>15</v>
      </c>
      <c r="C27" s="107" t="s">
        <v>214</v>
      </c>
      <c r="D27" s="107" t="s">
        <v>209</v>
      </c>
      <c r="E27" s="108">
        <v>830</v>
      </c>
      <c r="F27" s="108">
        <v>2514</v>
      </c>
      <c r="G27" s="109">
        <v>7.7721020000000004E-4</v>
      </c>
      <c r="H27" s="109">
        <v>4.6907250000000002E-4</v>
      </c>
    </row>
    <row r="28" spans="1:8" x14ac:dyDescent="0.25">
      <c r="A28" s="107" t="s">
        <v>221</v>
      </c>
      <c r="B28" s="107" t="s">
        <v>15</v>
      </c>
      <c r="C28" s="107" t="s">
        <v>216</v>
      </c>
      <c r="D28" s="107" t="s">
        <v>17</v>
      </c>
      <c r="E28" s="108">
        <v>1414</v>
      </c>
      <c r="F28" s="108">
        <v>2822</v>
      </c>
      <c r="G28" s="109">
        <v>8.7242929999999997E-4</v>
      </c>
      <c r="H28" s="109">
        <v>5.2654039999999996E-4</v>
      </c>
    </row>
    <row r="29" spans="1:8" x14ac:dyDescent="0.25">
      <c r="A29" s="107" t="s">
        <v>221</v>
      </c>
      <c r="B29" s="107" t="s">
        <v>15</v>
      </c>
      <c r="C29" s="107" t="s">
        <v>216</v>
      </c>
      <c r="D29" s="107" t="s">
        <v>215</v>
      </c>
      <c r="E29" s="108">
        <v>227</v>
      </c>
      <c r="F29" s="108">
        <v>549</v>
      </c>
      <c r="G29" s="109">
        <v>1.6972490000000001E-4</v>
      </c>
      <c r="H29" s="109">
        <v>1.024347E-4</v>
      </c>
    </row>
    <row r="30" spans="1:8" x14ac:dyDescent="0.25">
      <c r="A30" s="107" t="s">
        <v>221</v>
      </c>
      <c r="B30" s="107" t="s">
        <v>15</v>
      </c>
      <c r="C30" s="107" t="s">
        <v>216</v>
      </c>
      <c r="D30" s="107" t="s">
        <v>211</v>
      </c>
      <c r="E30" s="108">
        <v>35796</v>
      </c>
      <c r="F30" s="108">
        <v>57027</v>
      </c>
      <c r="G30" s="109">
        <v>1.7630059100000001E-2</v>
      </c>
      <c r="H30" s="109">
        <v>1.0640332400000001E-2</v>
      </c>
    </row>
    <row r="31" spans="1:8" x14ac:dyDescent="0.25">
      <c r="A31" s="107" t="s">
        <v>221</v>
      </c>
      <c r="B31" s="107" t="s">
        <v>15</v>
      </c>
      <c r="C31" s="107" t="s">
        <v>216</v>
      </c>
      <c r="D31" s="107" t="s">
        <v>209</v>
      </c>
      <c r="E31" s="108">
        <v>2</v>
      </c>
      <c r="F31" s="108">
        <v>8</v>
      </c>
      <c r="G31" s="109">
        <v>2.4732227000000001E-6</v>
      </c>
      <c r="H31" s="109">
        <v>1.4926729000000001E-6</v>
      </c>
    </row>
    <row r="32" spans="1:8" x14ac:dyDescent="0.25">
      <c r="A32" s="107" t="s">
        <v>221</v>
      </c>
      <c r="B32" s="107" t="s">
        <v>15</v>
      </c>
      <c r="C32" s="107" t="s">
        <v>213</v>
      </c>
      <c r="D32" s="107" t="s">
        <v>17</v>
      </c>
      <c r="E32" s="108">
        <v>81849</v>
      </c>
      <c r="F32" s="108">
        <v>207557</v>
      </c>
      <c r="G32" s="109">
        <v>6.4166836199999994E-2</v>
      </c>
      <c r="H32" s="109">
        <v>3.8726839499999999E-2</v>
      </c>
    </row>
    <row r="33" spans="1:8" x14ac:dyDescent="0.25">
      <c r="A33" s="107" t="s">
        <v>221</v>
      </c>
      <c r="B33" s="107" t="s">
        <v>15</v>
      </c>
      <c r="C33" s="107" t="s">
        <v>213</v>
      </c>
      <c r="D33" s="107" t="s">
        <v>215</v>
      </c>
      <c r="E33" s="108">
        <v>18739</v>
      </c>
      <c r="F33" s="108">
        <v>53229</v>
      </c>
      <c r="G33" s="109">
        <v>1.6455896599999999E-2</v>
      </c>
      <c r="H33" s="109">
        <v>9.9316860000000003E-3</v>
      </c>
    </row>
    <row r="34" spans="1:8" x14ac:dyDescent="0.25">
      <c r="A34" s="107" t="s">
        <v>221</v>
      </c>
      <c r="B34" s="107" t="s">
        <v>15</v>
      </c>
      <c r="C34" s="107" t="s">
        <v>213</v>
      </c>
      <c r="D34" s="107" t="s">
        <v>220</v>
      </c>
      <c r="E34" s="108">
        <v>51</v>
      </c>
      <c r="F34" s="108">
        <v>143</v>
      </c>
      <c r="G34" s="109">
        <v>4.4208900000000003E-5</v>
      </c>
      <c r="H34" s="109">
        <v>2.6681499999999999E-5</v>
      </c>
    </row>
    <row r="35" spans="1:8" x14ac:dyDescent="0.25">
      <c r="A35" s="107" t="s">
        <v>221</v>
      </c>
      <c r="B35" s="107" t="s">
        <v>15</v>
      </c>
      <c r="C35" s="107" t="s">
        <v>213</v>
      </c>
      <c r="D35" s="107" t="s">
        <v>211</v>
      </c>
      <c r="E35" s="108">
        <v>5480</v>
      </c>
      <c r="F35" s="108">
        <v>14773</v>
      </c>
      <c r="G35" s="109">
        <v>4.5671148999999996E-3</v>
      </c>
      <c r="H35" s="109">
        <v>2.7564071999999998E-3</v>
      </c>
    </row>
    <row r="36" spans="1:8" x14ac:dyDescent="0.25">
      <c r="A36" s="107" t="s">
        <v>221</v>
      </c>
      <c r="B36" s="107" t="s">
        <v>15</v>
      </c>
      <c r="C36" s="107" t="s">
        <v>213</v>
      </c>
      <c r="D36" s="107" t="s">
        <v>116</v>
      </c>
      <c r="E36" s="108">
        <v>53</v>
      </c>
      <c r="F36" s="108">
        <v>140</v>
      </c>
      <c r="G36" s="109">
        <v>4.3281400000000002E-5</v>
      </c>
      <c r="H36" s="109">
        <v>2.6121800000000001E-5</v>
      </c>
    </row>
    <row r="37" spans="1:8" x14ac:dyDescent="0.25">
      <c r="A37" s="107" t="s">
        <v>221</v>
      </c>
      <c r="B37" s="107" t="s">
        <v>15</v>
      </c>
      <c r="C37" s="107" t="s">
        <v>213</v>
      </c>
      <c r="D37" s="107" t="s">
        <v>219</v>
      </c>
      <c r="E37" s="108">
        <v>64</v>
      </c>
      <c r="F37" s="108">
        <v>184</v>
      </c>
      <c r="G37" s="109">
        <v>5.68841E-5</v>
      </c>
      <c r="H37" s="109">
        <v>3.4331500000000002E-5</v>
      </c>
    </row>
    <row r="38" spans="1:8" x14ac:dyDescent="0.25">
      <c r="A38" s="107" t="s">
        <v>221</v>
      </c>
      <c r="B38" s="107" t="s">
        <v>15</v>
      </c>
      <c r="C38" s="107" t="s">
        <v>213</v>
      </c>
      <c r="D38" s="107" t="s">
        <v>209</v>
      </c>
      <c r="E38" s="108">
        <v>13948</v>
      </c>
      <c r="F38" s="108">
        <v>35189</v>
      </c>
      <c r="G38" s="109">
        <v>1.08787793E-2</v>
      </c>
      <c r="H38" s="109">
        <v>6.5657084999999997E-3</v>
      </c>
    </row>
    <row r="39" spans="1:8" x14ac:dyDescent="0.25">
      <c r="A39" s="107" t="s">
        <v>221</v>
      </c>
      <c r="B39" s="107" t="s">
        <v>139</v>
      </c>
      <c r="C39" s="107" t="s">
        <v>138</v>
      </c>
      <c r="D39" s="107" t="s">
        <v>138</v>
      </c>
      <c r="E39" s="108">
        <v>1233334</v>
      </c>
      <c r="F39" s="108">
        <v>3234646</v>
      </c>
      <c r="G39" s="109">
        <v>1</v>
      </c>
      <c r="H39" s="109">
        <v>0.60353356729999996</v>
      </c>
    </row>
    <row r="40" spans="1:8" x14ac:dyDescent="0.25">
      <c r="A40" s="107" t="s">
        <v>221</v>
      </c>
      <c r="B40" s="107" t="s">
        <v>20</v>
      </c>
      <c r="C40" s="107" t="s">
        <v>208</v>
      </c>
      <c r="D40" s="107" t="s">
        <v>17</v>
      </c>
      <c r="E40" s="108">
        <v>833788</v>
      </c>
      <c r="F40" s="108">
        <v>2124867</v>
      </c>
      <c r="G40" s="109" t="s">
        <v>138</v>
      </c>
      <c r="H40" s="109">
        <v>0.39646643269999998</v>
      </c>
    </row>
    <row r="41" spans="1:8" x14ac:dyDescent="0.25">
      <c r="A41" s="107" t="s">
        <v>221</v>
      </c>
      <c r="B41" s="107" t="s">
        <v>22</v>
      </c>
      <c r="C41" s="107" t="s">
        <v>138</v>
      </c>
      <c r="D41" s="107" t="s">
        <v>138</v>
      </c>
      <c r="E41" s="108">
        <v>2067122</v>
      </c>
      <c r="F41" s="108">
        <v>5359513</v>
      </c>
      <c r="G41" s="109" t="s">
        <v>138</v>
      </c>
      <c r="H41" s="109">
        <v>1</v>
      </c>
    </row>
    <row r="42" spans="1:8" x14ac:dyDescent="0.25">
      <c r="A42" s="107"/>
      <c r="B42" s="107"/>
      <c r="C42" s="107"/>
      <c r="D42" s="107"/>
      <c r="E42" s="108"/>
      <c r="F42" s="108"/>
      <c r="G42" s="109"/>
      <c r="H42" s="109"/>
    </row>
    <row r="43" spans="1:8" x14ac:dyDescent="0.25">
      <c r="A43" s="107" t="s">
        <v>206</v>
      </c>
      <c r="B43" s="107"/>
      <c r="C43" s="107"/>
      <c r="D43" s="107"/>
      <c r="E43" s="108"/>
      <c r="F43" s="108"/>
      <c r="G43" s="109"/>
      <c r="H43" s="109"/>
    </row>
  </sheetData>
  <mergeCells count="3">
    <mergeCell ref="A1:H1"/>
    <mergeCell ref="A2:H2"/>
    <mergeCell ref="A3:H3"/>
  </mergeCells>
  <hyperlinks>
    <hyperlink ref="J1" location="'Table of Contents'!A1" display="Return to Table of Contents" xr:uid="{27174D2D-7270-484E-82F0-11BE670BE8E0}"/>
  </hyperlinks>
  <pageMargins left="0.75" right="0.75" top="1" bottom="1" header="0.5" footer="0.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A14D1-2362-4BD5-8D5E-DF4A9FC17990}">
  <dimension ref="A1:J44"/>
  <sheetViews>
    <sheetView workbookViewId="0">
      <selection activeCell="E40" sqref="E40:F42"/>
    </sheetView>
  </sheetViews>
  <sheetFormatPr defaultRowHeight="13.2" x14ac:dyDescent="0.25"/>
  <cols>
    <col min="1" max="1" width="57.21875" style="1" customWidth="1"/>
    <col min="2" max="2" width="15" style="1" customWidth="1"/>
    <col min="3" max="3" width="30.33203125" style="1" customWidth="1"/>
    <col min="4" max="4" width="31.109375" style="1" customWidth="1"/>
    <col min="5" max="5" width="11.88671875" style="125" customWidth="1"/>
    <col min="6" max="6" width="12.109375" style="125" customWidth="1"/>
    <col min="7" max="7" width="10.33203125" style="126" customWidth="1"/>
    <col min="8" max="8" width="11.33203125" style="126" customWidth="1"/>
    <col min="9" max="16384" width="8.88671875" style="1"/>
  </cols>
  <sheetData>
    <row r="1" spans="1:10" x14ac:dyDescent="0.25">
      <c r="A1" s="138" t="s">
        <v>0</v>
      </c>
      <c r="B1" s="138"/>
      <c r="C1" s="138"/>
      <c r="D1" s="138"/>
      <c r="E1" s="138"/>
      <c r="F1" s="138"/>
      <c r="G1" s="138"/>
      <c r="H1" s="138"/>
      <c r="J1" s="68" t="s">
        <v>194</v>
      </c>
    </row>
    <row r="2" spans="1:10" x14ac:dyDescent="0.25">
      <c r="A2" s="138" t="s">
        <v>1</v>
      </c>
      <c r="B2" s="138"/>
      <c r="C2" s="138"/>
      <c r="D2" s="138"/>
      <c r="E2" s="138"/>
      <c r="F2" s="138"/>
      <c r="G2" s="138"/>
      <c r="H2" s="138"/>
    </row>
    <row r="3" spans="1:10" x14ac:dyDescent="0.25">
      <c r="A3" s="138" t="s">
        <v>236</v>
      </c>
      <c r="B3" s="138"/>
      <c r="C3" s="138"/>
      <c r="D3" s="138"/>
      <c r="E3" s="138"/>
      <c r="F3" s="138"/>
      <c r="G3" s="138"/>
      <c r="H3" s="138"/>
    </row>
    <row r="5" spans="1:10" ht="26.4" x14ac:dyDescent="0.25">
      <c r="A5" s="105" t="s">
        <v>186</v>
      </c>
      <c r="B5" s="105" t="s">
        <v>187</v>
      </c>
      <c r="C5" s="105" t="s">
        <v>188</v>
      </c>
      <c r="D5" s="105" t="s">
        <v>189</v>
      </c>
      <c r="E5" s="105" t="s">
        <v>6</v>
      </c>
      <c r="F5" s="105" t="s">
        <v>190</v>
      </c>
      <c r="G5" s="106" t="s">
        <v>191</v>
      </c>
      <c r="H5" s="106" t="s">
        <v>192</v>
      </c>
    </row>
    <row r="6" spans="1:10" x14ac:dyDescent="0.25">
      <c r="A6" s="107" t="s">
        <v>221</v>
      </c>
      <c r="B6" s="107" t="s">
        <v>15</v>
      </c>
      <c r="C6" s="107" t="s">
        <v>208</v>
      </c>
      <c r="D6" s="107" t="s">
        <v>215</v>
      </c>
      <c r="E6" s="108">
        <v>74417</v>
      </c>
      <c r="F6" s="108">
        <v>195802</v>
      </c>
      <c r="G6" s="109">
        <v>5.4616904899999999E-2</v>
      </c>
      <c r="H6" s="109">
        <v>3.48974575E-2</v>
      </c>
    </row>
    <row r="7" spans="1:10" x14ac:dyDescent="0.25">
      <c r="A7" s="107" t="s">
        <v>221</v>
      </c>
      <c r="B7" s="107" t="s">
        <v>15</v>
      </c>
      <c r="C7" s="107" t="s">
        <v>208</v>
      </c>
      <c r="D7" s="107" t="s">
        <v>23</v>
      </c>
      <c r="E7" s="108">
        <v>7239</v>
      </c>
      <c r="F7" s="108">
        <v>20246</v>
      </c>
      <c r="G7" s="109">
        <v>5.6474083999999997E-3</v>
      </c>
      <c r="H7" s="109">
        <v>3.6084100999999999E-3</v>
      </c>
    </row>
    <row r="8" spans="1:10" x14ac:dyDescent="0.25">
      <c r="A8" s="107" t="s">
        <v>221</v>
      </c>
      <c r="B8" s="107" t="s">
        <v>15</v>
      </c>
      <c r="C8" s="107" t="s">
        <v>208</v>
      </c>
      <c r="D8" s="107" t="s">
        <v>220</v>
      </c>
      <c r="E8" s="108">
        <v>551</v>
      </c>
      <c r="F8" s="108">
        <v>1103</v>
      </c>
      <c r="G8" s="109">
        <v>3.0767019999999997E-4</v>
      </c>
      <c r="H8" s="109">
        <v>1.9658579999999999E-4</v>
      </c>
    </row>
    <row r="9" spans="1:10" x14ac:dyDescent="0.25">
      <c r="A9" s="107" t="s">
        <v>221</v>
      </c>
      <c r="B9" s="107" t="s">
        <v>15</v>
      </c>
      <c r="C9" s="107" t="s">
        <v>208</v>
      </c>
      <c r="D9" s="107" t="s">
        <v>230</v>
      </c>
      <c r="E9" s="108">
        <v>7456</v>
      </c>
      <c r="F9" s="108">
        <v>20861</v>
      </c>
      <c r="G9" s="109">
        <v>5.8189562000000002E-3</v>
      </c>
      <c r="H9" s="109">
        <v>3.7180206E-3</v>
      </c>
    </row>
    <row r="10" spans="1:10" x14ac:dyDescent="0.25">
      <c r="A10" s="107" t="s">
        <v>221</v>
      </c>
      <c r="B10" s="107" t="s">
        <v>15</v>
      </c>
      <c r="C10" s="107" t="s">
        <v>208</v>
      </c>
      <c r="D10" s="107" t="s">
        <v>224</v>
      </c>
      <c r="E10" s="108">
        <v>2444</v>
      </c>
      <c r="F10" s="108">
        <v>5381</v>
      </c>
      <c r="G10" s="109">
        <v>1.5009732999999999E-3</v>
      </c>
      <c r="H10" s="109">
        <v>9.5904650000000003E-4</v>
      </c>
    </row>
    <row r="11" spans="1:10" x14ac:dyDescent="0.25">
      <c r="A11" s="107" t="s">
        <v>221</v>
      </c>
      <c r="B11" s="107" t="s">
        <v>15</v>
      </c>
      <c r="C11" s="107" t="s">
        <v>208</v>
      </c>
      <c r="D11" s="107" t="s">
        <v>116</v>
      </c>
      <c r="E11" s="108">
        <v>841</v>
      </c>
      <c r="F11" s="108">
        <v>2260</v>
      </c>
      <c r="G11" s="109">
        <v>6.3040320000000004E-4</v>
      </c>
      <c r="H11" s="109">
        <v>4.0279600000000002E-4</v>
      </c>
    </row>
    <row r="12" spans="1:10" x14ac:dyDescent="0.25">
      <c r="A12" s="107" t="s">
        <v>221</v>
      </c>
      <c r="B12" s="107" t="s">
        <v>15</v>
      </c>
      <c r="C12" s="107" t="s">
        <v>208</v>
      </c>
      <c r="D12" s="107" t="s">
        <v>229</v>
      </c>
      <c r="E12" s="108">
        <v>316</v>
      </c>
      <c r="F12" s="108">
        <v>761</v>
      </c>
      <c r="G12" s="109">
        <v>2.1227290000000001E-4</v>
      </c>
      <c r="H12" s="109">
        <v>1.3563170000000001E-4</v>
      </c>
    </row>
    <row r="13" spans="1:10" x14ac:dyDescent="0.25">
      <c r="A13" s="107" t="s">
        <v>221</v>
      </c>
      <c r="B13" s="107" t="s">
        <v>15</v>
      </c>
      <c r="C13" s="107" t="s">
        <v>208</v>
      </c>
      <c r="D13" s="107" t="s">
        <v>227</v>
      </c>
      <c r="E13" s="108">
        <v>197359</v>
      </c>
      <c r="F13" s="108">
        <v>538700</v>
      </c>
      <c r="G13" s="109">
        <v>0.15026468909999999</v>
      </c>
      <c r="H13" s="109">
        <v>9.6011584799999994E-2</v>
      </c>
    </row>
    <row r="14" spans="1:10" x14ac:dyDescent="0.25">
      <c r="A14" s="107" t="s">
        <v>221</v>
      </c>
      <c r="B14" s="107" t="s">
        <v>15</v>
      </c>
      <c r="C14" s="107" t="s">
        <v>223</v>
      </c>
      <c r="D14" s="107" t="s">
        <v>17</v>
      </c>
      <c r="E14" s="108">
        <v>358967</v>
      </c>
      <c r="F14" s="108">
        <v>978340</v>
      </c>
      <c r="G14" s="109">
        <v>0.27289763500000003</v>
      </c>
      <c r="H14" s="109">
        <v>0.1743678743</v>
      </c>
    </row>
    <row r="15" spans="1:10" x14ac:dyDescent="0.25">
      <c r="A15" s="107" t="s">
        <v>221</v>
      </c>
      <c r="B15" s="107" t="s">
        <v>15</v>
      </c>
      <c r="C15" s="107" t="s">
        <v>223</v>
      </c>
      <c r="D15" s="107" t="s">
        <v>215</v>
      </c>
      <c r="E15" s="108">
        <v>6881</v>
      </c>
      <c r="F15" s="108">
        <v>11879</v>
      </c>
      <c r="G15" s="109">
        <v>3.3135219000000001E-3</v>
      </c>
      <c r="H15" s="109">
        <v>2.1171739999999999E-3</v>
      </c>
    </row>
    <row r="16" spans="1:10" x14ac:dyDescent="0.25">
      <c r="A16" s="107" t="s">
        <v>221</v>
      </c>
      <c r="B16" s="107" t="s">
        <v>15</v>
      </c>
      <c r="C16" s="107" t="s">
        <v>223</v>
      </c>
      <c r="D16" s="107" t="s">
        <v>217</v>
      </c>
      <c r="E16" s="108">
        <v>31</v>
      </c>
      <c r="F16" s="108">
        <v>82</v>
      </c>
      <c r="G16" s="109">
        <v>2.2872999999999999E-5</v>
      </c>
      <c r="H16" s="109">
        <v>1.4614699999999999E-5</v>
      </c>
    </row>
    <row r="17" spans="1:8" x14ac:dyDescent="0.25">
      <c r="A17" s="107" t="s">
        <v>221</v>
      </c>
      <c r="B17" s="107" t="s">
        <v>15</v>
      </c>
      <c r="C17" s="107" t="s">
        <v>223</v>
      </c>
      <c r="D17" s="107" t="s">
        <v>230</v>
      </c>
      <c r="E17" s="108">
        <v>1784</v>
      </c>
      <c r="F17" s="108">
        <v>4818</v>
      </c>
      <c r="G17" s="109">
        <v>1.3439303E-3</v>
      </c>
      <c r="H17" s="109">
        <v>8.5870390000000003E-4</v>
      </c>
    </row>
    <row r="18" spans="1:8" x14ac:dyDescent="0.25">
      <c r="A18" s="107" t="s">
        <v>221</v>
      </c>
      <c r="B18" s="107" t="s">
        <v>15</v>
      </c>
      <c r="C18" s="107" t="s">
        <v>223</v>
      </c>
      <c r="D18" s="107" t="s">
        <v>224</v>
      </c>
      <c r="E18" s="108">
        <v>519014</v>
      </c>
      <c r="F18" s="108">
        <v>1353675</v>
      </c>
      <c r="G18" s="109">
        <v>0.37759337859999997</v>
      </c>
      <c r="H18" s="109">
        <v>0.2412631931</v>
      </c>
    </row>
    <row r="19" spans="1:8" x14ac:dyDescent="0.25">
      <c r="A19" s="107" t="s">
        <v>221</v>
      </c>
      <c r="B19" s="107" t="s">
        <v>15</v>
      </c>
      <c r="C19" s="107" t="s">
        <v>223</v>
      </c>
      <c r="D19" s="107" t="s">
        <v>227</v>
      </c>
      <c r="E19" s="108">
        <v>12447</v>
      </c>
      <c r="F19" s="108">
        <v>35817</v>
      </c>
      <c r="G19" s="109">
        <v>9.9907747999999994E-3</v>
      </c>
      <c r="H19" s="109">
        <v>6.3836029999999998E-3</v>
      </c>
    </row>
    <row r="20" spans="1:8" x14ac:dyDescent="0.25">
      <c r="A20" s="107" t="s">
        <v>221</v>
      </c>
      <c r="B20" s="107" t="s">
        <v>15</v>
      </c>
      <c r="C20" s="107" t="s">
        <v>212</v>
      </c>
      <c r="D20" s="107" t="s">
        <v>17</v>
      </c>
      <c r="E20" s="108">
        <v>36</v>
      </c>
      <c r="F20" s="108">
        <v>108</v>
      </c>
      <c r="G20" s="109">
        <v>3.0125500000000002E-5</v>
      </c>
      <c r="H20" s="109">
        <v>1.9248700000000001E-5</v>
      </c>
    </row>
    <row r="21" spans="1:8" x14ac:dyDescent="0.25">
      <c r="A21" s="107" t="s">
        <v>221</v>
      </c>
      <c r="B21" s="107" t="s">
        <v>15</v>
      </c>
      <c r="C21" s="107" t="s">
        <v>212</v>
      </c>
      <c r="D21" s="107" t="s">
        <v>215</v>
      </c>
      <c r="E21" s="108">
        <v>66</v>
      </c>
      <c r="F21" s="108">
        <v>173</v>
      </c>
      <c r="G21" s="109">
        <v>4.8256500000000001E-5</v>
      </c>
      <c r="H21" s="109">
        <v>3.0833500000000002E-5</v>
      </c>
    </row>
    <row r="22" spans="1:8" x14ac:dyDescent="0.25">
      <c r="A22" s="107" t="s">
        <v>221</v>
      </c>
      <c r="B22" s="107" t="s">
        <v>15</v>
      </c>
      <c r="C22" s="107" t="s">
        <v>212</v>
      </c>
      <c r="D22" s="107" t="s">
        <v>224</v>
      </c>
      <c r="E22" s="108">
        <v>6272</v>
      </c>
      <c r="F22" s="108">
        <v>18274</v>
      </c>
      <c r="G22" s="109">
        <v>5.0973397999999996E-3</v>
      </c>
      <c r="H22" s="109">
        <v>3.2569438999999999E-3</v>
      </c>
    </row>
    <row r="23" spans="1:8" x14ac:dyDescent="0.25">
      <c r="A23" s="107" t="s">
        <v>221</v>
      </c>
      <c r="B23" s="107" t="s">
        <v>15</v>
      </c>
      <c r="C23" s="107" t="s">
        <v>212</v>
      </c>
      <c r="D23" s="107" t="s">
        <v>227</v>
      </c>
      <c r="E23" s="108">
        <v>12</v>
      </c>
      <c r="F23" s="108">
        <v>36</v>
      </c>
      <c r="G23" s="109">
        <v>1.0041799999999999E-5</v>
      </c>
      <c r="H23" s="109">
        <v>6.4162188000000001E-6</v>
      </c>
    </row>
    <row r="24" spans="1:8" x14ac:dyDescent="0.25">
      <c r="A24" s="107" t="s">
        <v>221</v>
      </c>
      <c r="B24" s="107" t="s">
        <v>15</v>
      </c>
      <c r="C24" s="107" t="s">
        <v>228</v>
      </c>
      <c r="D24" s="107" t="s">
        <v>17</v>
      </c>
      <c r="E24" s="108">
        <v>2278</v>
      </c>
      <c r="F24" s="108">
        <v>5599</v>
      </c>
      <c r="G24" s="109">
        <v>1.5617821000000001E-3</v>
      </c>
      <c r="H24" s="109">
        <v>9.9790019999999998E-4</v>
      </c>
    </row>
    <row r="25" spans="1:8" x14ac:dyDescent="0.25">
      <c r="A25" s="107" t="s">
        <v>221</v>
      </c>
      <c r="B25" s="107" t="s">
        <v>15</v>
      </c>
      <c r="C25" s="107" t="s">
        <v>228</v>
      </c>
      <c r="D25" s="107" t="s">
        <v>215</v>
      </c>
      <c r="E25" s="108">
        <v>3585</v>
      </c>
      <c r="F25" s="108">
        <v>8937</v>
      </c>
      <c r="G25" s="109">
        <v>2.4928820000000001E-3</v>
      </c>
      <c r="H25" s="109">
        <v>1.5928263E-3</v>
      </c>
    </row>
    <row r="26" spans="1:8" x14ac:dyDescent="0.25">
      <c r="A26" s="107" t="s">
        <v>221</v>
      </c>
      <c r="B26" s="107" t="s">
        <v>15</v>
      </c>
      <c r="C26" s="107" t="s">
        <v>228</v>
      </c>
      <c r="D26" s="107" t="s">
        <v>23</v>
      </c>
      <c r="E26" s="108">
        <v>154</v>
      </c>
      <c r="F26" s="108">
        <v>462</v>
      </c>
      <c r="G26" s="109">
        <v>1.2887E-4</v>
      </c>
      <c r="H26" s="109">
        <v>8.2341499999999998E-5</v>
      </c>
    </row>
    <row r="27" spans="1:8" x14ac:dyDescent="0.25">
      <c r="A27" s="107" t="s">
        <v>221</v>
      </c>
      <c r="B27" s="107" t="s">
        <v>15</v>
      </c>
      <c r="C27" s="107" t="s">
        <v>228</v>
      </c>
      <c r="D27" s="107" t="s">
        <v>230</v>
      </c>
      <c r="E27" s="108">
        <v>3</v>
      </c>
      <c r="F27" s="108">
        <v>9</v>
      </c>
      <c r="G27" s="109">
        <v>2.5104552000000001E-6</v>
      </c>
      <c r="H27" s="109">
        <v>1.6040547E-6</v>
      </c>
    </row>
    <row r="28" spans="1:8" x14ac:dyDescent="0.25">
      <c r="A28" s="107" t="s">
        <v>221</v>
      </c>
      <c r="B28" s="107" t="s">
        <v>15</v>
      </c>
      <c r="C28" s="107" t="s">
        <v>228</v>
      </c>
      <c r="D28" s="107" t="s">
        <v>227</v>
      </c>
      <c r="E28" s="108">
        <v>661</v>
      </c>
      <c r="F28" s="108">
        <v>1992</v>
      </c>
      <c r="G28" s="109">
        <v>5.5564739999999996E-4</v>
      </c>
      <c r="H28" s="109">
        <v>3.550308E-4</v>
      </c>
    </row>
    <row r="29" spans="1:8" x14ac:dyDescent="0.25">
      <c r="A29" s="107" t="s">
        <v>221</v>
      </c>
      <c r="B29" s="107" t="s">
        <v>15</v>
      </c>
      <c r="C29" s="107" t="s">
        <v>231</v>
      </c>
      <c r="D29" s="107" t="s">
        <v>17</v>
      </c>
      <c r="E29" s="108">
        <v>1535</v>
      </c>
      <c r="F29" s="108">
        <v>3340</v>
      </c>
      <c r="G29" s="109">
        <v>9.3165779999999996E-4</v>
      </c>
      <c r="H29" s="109">
        <v>5.9528249999999999E-4</v>
      </c>
    </row>
    <row r="30" spans="1:8" x14ac:dyDescent="0.25">
      <c r="A30" s="107" t="s">
        <v>221</v>
      </c>
      <c r="B30" s="107" t="s">
        <v>15</v>
      </c>
      <c r="C30" s="107" t="s">
        <v>231</v>
      </c>
      <c r="D30" s="107" t="s">
        <v>215</v>
      </c>
      <c r="E30" s="108">
        <v>239</v>
      </c>
      <c r="F30" s="108">
        <v>504</v>
      </c>
      <c r="G30" s="109">
        <v>1.4058549999999999E-4</v>
      </c>
      <c r="H30" s="109">
        <v>8.9827099999999999E-5</v>
      </c>
    </row>
    <row r="31" spans="1:8" x14ac:dyDescent="0.25">
      <c r="A31" s="107" t="s">
        <v>221</v>
      </c>
      <c r="B31" s="107" t="s">
        <v>15</v>
      </c>
      <c r="C31" s="107" t="s">
        <v>231</v>
      </c>
      <c r="D31" s="107" t="s">
        <v>224</v>
      </c>
      <c r="E31" s="108">
        <v>28502</v>
      </c>
      <c r="F31" s="108">
        <v>46746.25</v>
      </c>
      <c r="G31" s="109">
        <v>1.30393739E-2</v>
      </c>
      <c r="H31" s="109">
        <v>8.3315045999999993E-3</v>
      </c>
    </row>
    <row r="32" spans="1:8" x14ac:dyDescent="0.25">
      <c r="A32" s="107" t="s">
        <v>221</v>
      </c>
      <c r="B32" s="107" t="s">
        <v>15</v>
      </c>
      <c r="C32" s="107" t="s">
        <v>231</v>
      </c>
      <c r="D32" s="107" t="s">
        <v>227</v>
      </c>
      <c r="E32" s="108">
        <v>63</v>
      </c>
      <c r="F32" s="108">
        <v>189</v>
      </c>
      <c r="G32" s="109">
        <v>5.2719600000000003E-5</v>
      </c>
      <c r="H32" s="109">
        <v>3.36851E-5</v>
      </c>
    </row>
    <row r="33" spans="1:8" x14ac:dyDescent="0.25">
      <c r="A33" s="107" t="s">
        <v>221</v>
      </c>
      <c r="B33" s="107" t="s">
        <v>15</v>
      </c>
      <c r="C33" s="107" t="s">
        <v>213</v>
      </c>
      <c r="D33" s="107" t="s">
        <v>17</v>
      </c>
      <c r="E33" s="108">
        <v>92580</v>
      </c>
      <c r="F33" s="108">
        <v>229728</v>
      </c>
      <c r="G33" s="109">
        <v>6.4080205099999996E-2</v>
      </c>
      <c r="H33" s="109">
        <v>4.0944030700000002E-2</v>
      </c>
    </row>
    <row r="34" spans="1:8" x14ac:dyDescent="0.25">
      <c r="A34" s="107" t="s">
        <v>221</v>
      </c>
      <c r="B34" s="107" t="s">
        <v>15</v>
      </c>
      <c r="C34" s="107" t="s">
        <v>213</v>
      </c>
      <c r="D34" s="107" t="s">
        <v>215</v>
      </c>
      <c r="E34" s="108">
        <v>15992</v>
      </c>
      <c r="F34" s="108">
        <v>44971</v>
      </c>
      <c r="G34" s="109">
        <v>1.25441866E-2</v>
      </c>
      <c r="H34" s="109">
        <v>8.0151048000000006E-3</v>
      </c>
    </row>
    <row r="35" spans="1:8" x14ac:dyDescent="0.25">
      <c r="A35" s="107" t="s">
        <v>221</v>
      </c>
      <c r="B35" s="107" t="s">
        <v>15</v>
      </c>
      <c r="C35" s="107" t="s">
        <v>213</v>
      </c>
      <c r="D35" s="107" t="s">
        <v>220</v>
      </c>
      <c r="E35" s="108">
        <v>130</v>
      </c>
      <c r="F35" s="108">
        <v>341</v>
      </c>
      <c r="G35" s="109">
        <v>9.5118399999999994E-5</v>
      </c>
      <c r="H35" s="109">
        <v>6.0775900000000002E-5</v>
      </c>
    </row>
    <row r="36" spans="1:8" x14ac:dyDescent="0.25">
      <c r="A36" s="107" t="s">
        <v>221</v>
      </c>
      <c r="B36" s="107" t="s">
        <v>15</v>
      </c>
      <c r="C36" s="107" t="s">
        <v>213</v>
      </c>
      <c r="D36" s="107" t="s">
        <v>224</v>
      </c>
      <c r="E36" s="108">
        <v>4725</v>
      </c>
      <c r="F36" s="108">
        <v>13022</v>
      </c>
      <c r="G36" s="109">
        <v>3.6323496999999998E-3</v>
      </c>
      <c r="H36" s="109">
        <v>2.3208889E-3</v>
      </c>
    </row>
    <row r="37" spans="1:8" x14ac:dyDescent="0.25">
      <c r="A37" s="107" t="s">
        <v>221</v>
      </c>
      <c r="B37" s="107" t="s">
        <v>15</v>
      </c>
      <c r="C37" s="107" t="s">
        <v>213</v>
      </c>
      <c r="D37" s="107" t="s">
        <v>116</v>
      </c>
      <c r="E37" s="108">
        <v>179</v>
      </c>
      <c r="F37" s="108">
        <v>355</v>
      </c>
      <c r="G37" s="109">
        <v>9.9023499999999998E-5</v>
      </c>
      <c r="H37" s="109">
        <v>6.3270999999999998E-5</v>
      </c>
    </row>
    <row r="38" spans="1:8" x14ac:dyDescent="0.25">
      <c r="A38" s="107" t="s">
        <v>221</v>
      </c>
      <c r="B38" s="107" t="s">
        <v>15</v>
      </c>
      <c r="C38" s="107" t="s">
        <v>213</v>
      </c>
      <c r="D38" s="107" t="s">
        <v>229</v>
      </c>
      <c r="E38" s="108">
        <v>92</v>
      </c>
      <c r="F38" s="108">
        <v>275</v>
      </c>
      <c r="G38" s="109">
        <v>7.6708399999999999E-5</v>
      </c>
      <c r="H38" s="109">
        <v>4.9012799999999999E-5</v>
      </c>
    </row>
    <row r="39" spans="1:8" x14ac:dyDescent="0.25">
      <c r="A39" s="107" t="s">
        <v>221</v>
      </c>
      <c r="B39" s="107" t="s">
        <v>15</v>
      </c>
      <c r="C39" s="107" t="s">
        <v>213</v>
      </c>
      <c r="D39" s="107" t="s">
        <v>227</v>
      </c>
      <c r="E39" s="108">
        <v>16268</v>
      </c>
      <c r="F39" s="108">
        <v>40221</v>
      </c>
      <c r="G39" s="109">
        <v>1.1219224200000001E-2</v>
      </c>
      <c r="H39" s="109">
        <v>7.1685204000000004E-3</v>
      </c>
    </row>
    <row r="40" spans="1:8" x14ac:dyDescent="0.25">
      <c r="A40" s="107" t="s">
        <v>221</v>
      </c>
      <c r="B40" s="107" t="s">
        <v>19</v>
      </c>
      <c r="C40" s="107" t="s">
        <v>138</v>
      </c>
      <c r="D40" s="107" t="s">
        <v>138</v>
      </c>
      <c r="E40" s="108">
        <v>1363119</v>
      </c>
      <c r="F40" s="108">
        <v>3585007.25</v>
      </c>
      <c r="G40" s="109">
        <v>1</v>
      </c>
      <c r="H40" s="109">
        <v>0.63894974520000003</v>
      </c>
    </row>
    <row r="41" spans="1:8" x14ac:dyDescent="0.25">
      <c r="A41" s="107" t="s">
        <v>221</v>
      </c>
      <c r="B41" s="107" t="s">
        <v>20</v>
      </c>
      <c r="C41" s="107" t="s">
        <v>208</v>
      </c>
      <c r="D41" s="107" t="s">
        <v>17</v>
      </c>
      <c r="E41" s="108">
        <v>802996</v>
      </c>
      <c r="F41" s="108">
        <v>2025774</v>
      </c>
      <c r="G41" s="109" t="s">
        <v>138</v>
      </c>
      <c r="H41" s="109">
        <v>0.36105025480000003</v>
      </c>
    </row>
    <row r="42" spans="1:8" x14ac:dyDescent="0.25">
      <c r="A42" s="107" t="s">
        <v>221</v>
      </c>
      <c r="B42" s="107" t="s">
        <v>22</v>
      </c>
      <c r="C42" s="107" t="s">
        <v>138</v>
      </c>
      <c r="D42" s="107" t="s">
        <v>138</v>
      </c>
      <c r="E42" s="108">
        <v>2166115</v>
      </c>
      <c r="F42" s="108">
        <v>5610781.25</v>
      </c>
      <c r="G42" s="109" t="s">
        <v>138</v>
      </c>
      <c r="H42" s="109">
        <v>1</v>
      </c>
    </row>
    <row r="43" spans="1:8" x14ac:dyDescent="0.25">
      <c r="A43" s="107"/>
      <c r="B43" s="107"/>
      <c r="C43" s="107"/>
      <c r="D43" s="107"/>
      <c r="E43" s="108"/>
      <c r="F43" s="108"/>
      <c r="G43" s="109"/>
      <c r="H43" s="109"/>
    </row>
    <row r="44" spans="1:8" x14ac:dyDescent="0.25">
      <c r="A44" s="107" t="s">
        <v>206</v>
      </c>
      <c r="B44" s="107"/>
      <c r="C44" s="107"/>
      <c r="D44" s="107"/>
      <c r="E44" s="108"/>
      <c r="F44" s="108"/>
      <c r="G44" s="109"/>
      <c r="H44" s="109"/>
    </row>
  </sheetData>
  <mergeCells count="3">
    <mergeCell ref="A1:H1"/>
    <mergeCell ref="A2:H2"/>
    <mergeCell ref="A3:H3"/>
  </mergeCells>
  <hyperlinks>
    <hyperlink ref="J1" location="'Table of Contents'!A1" display="Return to Table of Contents" xr:uid="{FA42C31B-0F3A-4BCB-A2CA-734886D0D757}"/>
  </hyperlinks>
  <pageMargins left="0.75" right="0.75" top="1" bottom="1" header="0.5" footer="0.5"/>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1302D-B65B-48D2-B274-6CC3FD5E1AFD}">
  <dimension ref="A1:J43"/>
  <sheetViews>
    <sheetView workbookViewId="0">
      <selection sqref="A1:H1"/>
    </sheetView>
  </sheetViews>
  <sheetFormatPr defaultRowHeight="14.4" x14ac:dyDescent="0.3"/>
  <cols>
    <col min="1" max="1" width="57.21875" customWidth="1"/>
    <col min="2" max="2" width="15" customWidth="1"/>
    <col min="3" max="3" width="30.109375" customWidth="1"/>
    <col min="4" max="4" width="30.21875" customWidth="1"/>
    <col min="5" max="5" width="11.44140625" style="110" customWidth="1"/>
    <col min="6" max="6" width="11.5546875" style="110" customWidth="1"/>
    <col min="7" max="7" width="11.33203125" style="111" customWidth="1"/>
    <col min="8" max="8" width="11.21875" style="111" customWidth="1"/>
  </cols>
  <sheetData>
    <row r="1" spans="1:10" ht="14.4" customHeight="1" x14ac:dyDescent="0.3">
      <c r="A1" s="138" t="s">
        <v>0</v>
      </c>
      <c r="B1" s="138"/>
      <c r="C1" s="138"/>
      <c r="D1" s="138"/>
      <c r="E1" s="138"/>
      <c r="F1" s="138"/>
      <c r="G1" s="138"/>
      <c r="H1" s="138"/>
      <c r="J1" s="68" t="s">
        <v>194</v>
      </c>
    </row>
    <row r="2" spans="1:10" x14ac:dyDescent="0.3">
      <c r="A2" s="138" t="s">
        <v>1</v>
      </c>
      <c r="B2" s="138"/>
      <c r="C2" s="138"/>
      <c r="D2" s="138"/>
      <c r="E2" s="138"/>
      <c r="F2" s="138"/>
      <c r="G2" s="138"/>
      <c r="H2" s="138"/>
    </row>
    <row r="3" spans="1:10" x14ac:dyDescent="0.3">
      <c r="A3" s="138" t="s">
        <v>237</v>
      </c>
      <c r="B3" s="138"/>
      <c r="C3" s="138"/>
      <c r="D3" s="138"/>
      <c r="E3" s="138"/>
      <c r="F3" s="138"/>
      <c r="G3" s="138"/>
      <c r="H3" s="138"/>
    </row>
    <row r="5" spans="1:10" ht="27" x14ac:dyDescent="0.3">
      <c r="A5" s="105" t="s">
        <v>186</v>
      </c>
      <c r="B5" s="105" t="s">
        <v>187</v>
      </c>
      <c r="C5" s="105" t="s">
        <v>188</v>
      </c>
      <c r="D5" s="105" t="s">
        <v>189</v>
      </c>
      <c r="E5" s="124" t="s">
        <v>6</v>
      </c>
      <c r="F5" s="124" t="s">
        <v>190</v>
      </c>
      <c r="G5" s="124" t="s">
        <v>191</v>
      </c>
      <c r="H5" s="124" t="s">
        <v>192</v>
      </c>
    </row>
    <row r="6" spans="1:10" x14ac:dyDescent="0.3">
      <c r="A6" s="76" t="s">
        <v>221</v>
      </c>
      <c r="B6" s="76" t="s">
        <v>15</v>
      </c>
      <c r="C6" s="76" t="s">
        <v>208</v>
      </c>
      <c r="D6" s="76" t="s">
        <v>215</v>
      </c>
      <c r="E6" s="77">
        <v>16821</v>
      </c>
      <c r="F6" s="77">
        <v>39519</v>
      </c>
      <c r="G6" s="78">
        <v>1.9787415100000001E-2</v>
      </c>
      <c r="H6" s="78">
        <v>1.6041494600000001E-2</v>
      </c>
    </row>
    <row r="7" spans="1:10" x14ac:dyDescent="0.3">
      <c r="A7" s="76" t="s">
        <v>221</v>
      </c>
      <c r="B7" s="76" t="s">
        <v>15</v>
      </c>
      <c r="C7" s="76" t="s">
        <v>208</v>
      </c>
      <c r="D7" s="76" t="s">
        <v>30</v>
      </c>
      <c r="E7" s="77">
        <v>71</v>
      </c>
      <c r="F7" s="77">
        <v>170</v>
      </c>
      <c r="G7" s="78">
        <v>8.5120100000000005E-5</v>
      </c>
      <c r="H7" s="78">
        <v>6.9006199999999997E-5</v>
      </c>
    </row>
    <row r="8" spans="1:10" x14ac:dyDescent="0.3">
      <c r="A8" s="76" t="s">
        <v>221</v>
      </c>
      <c r="B8" s="76" t="s">
        <v>15</v>
      </c>
      <c r="C8" s="76" t="s">
        <v>208</v>
      </c>
      <c r="D8" s="76" t="s">
        <v>23</v>
      </c>
      <c r="E8" s="77">
        <v>5972</v>
      </c>
      <c r="F8" s="77">
        <v>17279</v>
      </c>
      <c r="G8" s="78">
        <v>8.6517053999999993E-3</v>
      </c>
      <c r="H8" s="78">
        <v>7.0138663999999998E-3</v>
      </c>
    </row>
    <row r="9" spans="1:10" x14ac:dyDescent="0.3">
      <c r="A9" s="76" t="s">
        <v>221</v>
      </c>
      <c r="B9" s="76" t="s">
        <v>15</v>
      </c>
      <c r="C9" s="76" t="s">
        <v>208</v>
      </c>
      <c r="D9" s="76" t="s">
        <v>220</v>
      </c>
      <c r="E9" s="77">
        <v>714</v>
      </c>
      <c r="F9" s="77">
        <v>1419</v>
      </c>
      <c r="G9" s="78">
        <v>7.105023E-4</v>
      </c>
      <c r="H9" s="78">
        <v>5.7599840000000001E-4</v>
      </c>
    </row>
    <row r="10" spans="1:10" x14ac:dyDescent="0.3">
      <c r="A10" s="76" t="s">
        <v>221</v>
      </c>
      <c r="B10" s="76" t="s">
        <v>15</v>
      </c>
      <c r="C10" s="76" t="s">
        <v>208</v>
      </c>
      <c r="D10" s="76" t="s">
        <v>224</v>
      </c>
      <c r="E10" s="77">
        <v>507</v>
      </c>
      <c r="F10" s="77">
        <v>1206</v>
      </c>
      <c r="G10" s="78">
        <v>6.0385189999999996E-4</v>
      </c>
      <c r="H10" s="78">
        <v>4.8953780000000001E-4</v>
      </c>
    </row>
    <row r="11" spans="1:10" x14ac:dyDescent="0.3">
      <c r="A11" s="76" t="s">
        <v>221</v>
      </c>
      <c r="B11" s="76" t="s">
        <v>15</v>
      </c>
      <c r="C11" s="76" t="s">
        <v>208</v>
      </c>
      <c r="D11" s="76" t="s">
        <v>116</v>
      </c>
      <c r="E11" s="77">
        <v>71</v>
      </c>
      <c r="F11" s="77">
        <v>112</v>
      </c>
      <c r="G11" s="78">
        <v>5.6079100000000003E-5</v>
      </c>
      <c r="H11" s="78">
        <v>4.5462900000000001E-5</v>
      </c>
    </row>
    <row r="12" spans="1:10" x14ac:dyDescent="0.3">
      <c r="A12" s="76" t="s">
        <v>221</v>
      </c>
      <c r="B12" s="76" t="s">
        <v>15</v>
      </c>
      <c r="C12" s="76" t="s">
        <v>208</v>
      </c>
      <c r="D12" s="76" t="s">
        <v>229</v>
      </c>
      <c r="E12" s="77">
        <v>156</v>
      </c>
      <c r="F12" s="77">
        <v>365</v>
      </c>
      <c r="G12" s="78">
        <v>1.827578E-4</v>
      </c>
      <c r="H12" s="78">
        <v>1.4816030000000001E-4</v>
      </c>
    </row>
    <row r="13" spans="1:10" x14ac:dyDescent="0.3">
      <c r="A13" s="76" t="s">
        <v>221</v>
      </c>
      <c r="B13" s="76" t="s">
        <v>15</v>
      </c>
      <c r="C13" s="76" t="s">
        <v>208</v>
      </c>
      <c r="D13" s="76" t="s">
        <v>227</v>
      </c>
      <c r="E13" s="77">
        <v>8460</v>
      </c>
      <c r="F13" s="77">
        <v>20713</v>
      </c>
      <c r="G13" s="78">
        <v>1.03711311E-2</v>
      </c>
      <c r="H13" s="78">
        <v>8.4077905999999994E-3</v>
      </c>
    </row>
    <row r="14" spans="1:10" x14ac:dyDescent="0.3">
      <c r="A14" s="76" t="s">
        <v>221</v>
      </c>
      <c r="B14" s="76" t="s">
        <v>15</v>
      </c>
      <c r="C14" s="76" t="s">
        <v>223</v>
      </c>
      <c r="D14" s="76" t="s">
        <v>17</v>
      </c>
      <c r="E14" s="77">
        <v>273358</v>
      </c>
      <c r="F14" s="77">
        <v>748050</v>
      </c>
      <c r="G14" s="78">
        <v>0.37455340120000002</v>
      </c>
      <c r="H14" s="78">
        <v>0.30364736069999998</v>
      </c>
    </row>
    <row r="15" spans="1:10" x14ac:dyDescent="0.3">
      <c r="A15" s="76" t="s">
        <v>221</v>
      </c>
      <c r="B15" s="76" t="s">
        <v>15</v>
      </c>
      <c r="C15" s="76" t="s">
        <v>223</v>
      </c>
      <c r="D15" s="76" t="s">
        <v>215</v>
      </c>
      <c r="E15" s="77">
        <v>103</v>
      </c>
      <c r="F15" s="77">
        <v>331</v>
      </c>
      <c r="G15" s="78">
        <v>1.657338E-4</v>
      </c>
      <c r="H15" s="78">
        <v>1.3435899999999999E-4</v>
      </c>
    </row>
    <row r="16" spans="1:10" x14ac:dyDescent="0.3">
      <c r="A16" s="76" t="s">
        <v>221</v>
      </c>
      <c r="B16" s="76" t="s">
        <v>15</v>
      </c>
      <c r="C16" s="76" t="s">
        <v>223</v>
      </c>
      <c r="D16" s="76" t="s">
        <v>217</v>
      </c>
      <c r="E16" s="77">
        <v>57</v>
      </c>
      <c r="F16" s="77">
        <v>141</v>
      </c>
      <c r="G16" s="78">
        <v>7.0599599999999994E-5</v>
      </c>
      <c r="H16" s="78">
        <v>5.7234500000000002E-5</v>
      </c>
    </row>
    <row r="17" spans="1:8" x14ac:dyDescent="0.3">
      <c r="A17" s="76" t="s">
        <v>221</v>
      </c>
      <c r="B17" s="76" t="s">
        <v>15</v>
      </c>
      <c r="C17" s="76" t="s">
        <v>223</v>
      </c>
      <c r="D17" s="76" t="s">
        <v>230</v>
      </c>
      <c r="E17" s="77">
        <v>78</v>
      </c>
      <c r="F17" s="77">
        <v>206</v>
      </c>
      <c r="G17" s="78">
        <v>1.031455E-4</v>
      </c>
      <c r="H17" s="78">
        <v>8.3619200000000001E-5</v>
      </c>
    </row>
    <row r="18" spans="1:8" x14ac:dyDescent="0.3">
      <c r="A18" s="76" t="s">
        <v>221</v>
      </c>
      <c r="B18" s="76" t="s">
        <v>15</v>
      </c>
      <c r="C18" s="76" t="s">
        <v>223</v>
      </c>
      <c r="D18" s="76" t="s">
        <v>224</v>
      </c>
      <c r="E18" s="77">
        <v>364859</v>
      </c>
      <c r="F18" s="77">
        <v>956318</v>
      </c>
      <c r="G18" s="78">
        <v>0.47883451580000003</v>
      </c>
      <c r="H18" s="78">
        <v>0.38818720229999998</v>
      </c>
    </row>
    <row r="19" spans="1:8" x14ac:dyDescent="0.3">
      <c r="A19" s="76" t="s">
        <v>221</v>
      </c>
      <c r="B19" s="76" t="s">
        <v>15</v>
      </c>
      <c r="C19" s="76" t="s">
        <v>223</v>
      </c>
      <c r="D19" s="76" t="s">
        <v>227</v>
      </c>
      <c r="E19" s="77">
        <v>1307</v>
      </c>
      <c r="F19" s="77">
        <v>3563</v>
      </c>
      <c r="G19" s="78">
        <v>1.7840168000000001E-3</v>
      </c>
      <c r="H19" s="78">
        <v>1.4462876999999999E-3</v>
      </c>
    </row>
    <row r="20" spans="1:8" x14ac:dyDescent="0.3">
      <c r="A20" s="76" t="s">
        <v>221</v>
      </c>
      <c r="B20" s="76" t="s">
        <v>15</v>
      </c>
      <c r="C20" s="76" t="s">
        <v>212</v>
      </c>
      <c r="D20" s="76" t="s">
        <v>224</v>
      </c>
      <c r="E20" s="77">
        <v>1133</v>
      </c>
      <c r="F20" s="77">
        <v>3381</v>
      </c>
      <c r="G20" s="78">
        <v>1.6928882000000001E-3</v>
      </c>
      <c r="H20" s="78">
        <v>1.3724105999999999E-3</v>
      </c>
    </row>
    <row r="21" spans="1:8" x14ac:dyDescent="0.3">
      <c r="A21" s="76" t="s">
        <v>221</v>
      </c>
      <c r="B21" s="76" t="s">
        <v>15</v>
      </c>
      <c r="C21" s="76" t="s">
        <v>228</v>
      </c>
      <c r="D21" s="76" t="s">
        <v>17</v>
      </c>
      <c r="E21" s="77">
        <v>1070</v>
      </c>
      <c r="F21" s="77">
        <v>2656</v>
      </c>
      <c r="G21" s="78">
        <v>1.3298761000000001E-3</v>
      </c>
      <c r="H21" s="78">
        <v>1.0781196E-3</v>
      </c>
    </row>
    <row r="22" spans="1:8" x14ac:dyDescent="0.3">
      <c r="A22" s="76" t="s">
        <v>221</v>
      </c>
      <c r="B22" s="76" t="s">
        <v>15</v>
      </c>
      <c r="C22" s="76" t="s">
        <v>228</v>
      </c>
      <c r="D22" s="76" t="s">
        <v>215</v>
      </c>
      <c r="E22" s="77">
        <v>2035</v>
      </c>
      <c r="F22" s="77">
        <v>5123</v>
      </c>
      <c r="G22" s="78">
        <v>2.5651187000000002E-3</v>
      </c>
      <c r="H22" s="78">
        <v>2.0795206999999999E-3</v>
      </c>
    </row>
    <row r="23" spans="1:8" x14ac:dyDescent="0.3">
      <c r="A23" s="76" t="s">
        <v>221</v>
      </c>
      <c r="B23" s="76" t="s">
        <v>15</v>
      </c>
      <c r="C23" s="76" t="s">
        <v>228</v>
      </c>
      <c r="D23" s="76" t="s">
        <v>23</v>
      </c>
      <c r="E23" s="77">
        <v>191</v>
      </c>
      <c r="F23" s="77">
        <v>573</v>
      </c>
      <c r="G23" s="78">
        <v>2.8690479999999999E-4</v>
      </c>
      <c r="H23" s="78">
        <v>2.325913E-4</v>
      </c>
    </row>
    <row r="24" spans="1:8" x14ac:dyDescent="0.3">
      <c r="A24" s="76" t="s">
        <v>221</v>
      </c>
      <c r="B24" s="76" t="s">
        <v>15</v>
      </c>
      <c r="C24" s="76" t="s">
        <v>228</v>
      </c>
      <c r="D24" s="76" t="s">
        <v>227</v>
      </c>
      <c r="E24" s="77">
        <v>25</v>
      </c>
      <c r="F24" s="77">
        <v>76</v>
      </c>
      <c r="G24" s="78">
        <v>3.8053699999999998E-5</v>
      </c>
      <c r="H24" s="78">
        <v>3.0849799999999997E-5</v>
      </c>
    </row>
    <row r="25" spans="1:8" x14ac:dyDescent="0.3">
      <c r="A25" s="76" t="s">
        <v>221</v>
      </c>
      <c r="B25" s="76" t="s">
        <v>15</v>
      </c>
      <c r="C25" s="76" t="s">
        <v>231</v>
      </c>
      <c r="D25" s="76" t="s">
        <v>17</v>
      </c>
      <c r="E25" s="77">
        <v>257</v>
      </c>
      <c r="F25" s="77">
        <v>519</v>
      </c>
      <c r="G25" s="78">
        <v>2.5986660000000002E-4</v>
      </c>
      <c r="H25" s="78">
        <v>2.106717E-4</v>
      </c>
    </row>
    <row r="26" spans="1:8" x14ac:dyDescent="0.3">
      <c r="A26" s="76" t="s">
        <v>221</v>
      </c>
      <c r="B26" s="76" t="s">
        <v>15</v>
      </c>
      <c r="C26" s="76" t="s">
        <v>231</v>
      </c>
      <c r="D26" s="76" t="s">
        <v>215</v>
      </c>
      <c r="E26" s="77">
        <v>22</v>
      </c>
      <c r="F26" s="77">
        <v>54</v>
      </c>
      <c r="G26" s="78">
        <v>2.7038100000000001E-5</v>
      </c>
      <c r="H26" s="78">
        <v>2.1919599999999999E-5</v>
      </c>
    </row>
    <row r="27" spans="1:8" x14ac:dyDescent="0.3">
      <c r="A27" s="76" t="s">
        <v>221</v>
      </c>
      <c r="B27" s="76" t="s">
        <v>15</v>
      </c>
      <c r="C27" s="76" t="s">
        <v>231</v>
      </c>
      <c r="D27" s="76" t="s">
        <v>224</v>
      </c>
      <c r="E27" s="77">
        <v>22709</v>
      </c>
      <c r="F27" s="77">
        <v>36887.5</v>
      </c>
      <c r="G27" s="78">
        <v>1.8469806299999999E-2</v>
      </c>
      <c r="H27" s="78">
        <v>1.497332E-2</v>
      </c>
    </row>
    <row r="28" spans="1:8" x14ac:dyDescent="0.3">
      <c r="A28" s="76" t="s">
        <v>221</v>
      </c>
      <c r="B28" s="76" t="s">
        <v>15</v>
      </c>
      <c r="C28" s="76" t="s">
        <v>213</v>
      </c>
      <c r="D28" s="76" t="s">
        <v>17</v>
      </c>
      <c r="E28" s="77">
        <v>37018</v>
      </c>
      <c r="F28" s="77">
        <v>90570</v>
      </c>
      <c r="G28" s="78">
        <v>4.5348976100000001E-2</v>
      </c>
      <c r="H28" s="78">
        <v>3.6764041800000001E-2</v>
      </c>
    </row>
    <row r="29" spans="1:8" x14ac:dyDescent="0.3">
      <c r="A29" s="76" t="s">
        <v>221</v>
      </c>
      <c r="B29" s="76" t="s">
        <v>15</v>
      </c>
      <c r="C29" s="76" t="s">
        <v>213</v>
      </c>
      <c r="D29" s="76" t="s">
        <v>215</v>
      </c>
      <c r="E29" s="77">
        <v>2685</v>
      </c>
      <c r="F29" s="77">
        <v>7146</v>
      </c>
      <c r="G29" s="78">
        <v>3.5780476999999998E-3</v>
      </c>
      <c r="H29" s="78">
        <v>2.9006939000000001E-3</v>
      </c>
    </row>
    <row r="30" spans="1:8" x14ac:dyDescent="0.3">
      <c r="A30" s="76" t="s">
        <v>221</v>
      </c>
      <c r="B30" s="76" t="s">
        <v>15</v>
      </c>
      <c r="C30" s="76" t="s">
        <v>213</v>
      </c>
      <c r="D30" s="76" t="s">
        <v>220</v>
      </c>
      <c r="E30" s="77">
        <v>126</v>
      </c>
      <c r="F30" s="77">
        <v>309</v>
      </c>
      <c r="G30" s="78">
        <v>1.547183E-4</v>
      </c>
      <c r="H30" s="78">
        <v>1.2542879999999999E-4</v>
      </c>
    </row>
    <row r="31" spans="1:8" x14ac:dyDescent="0.3">
      <c r="A31" s="76" t="s">
        <v>221</v>
      </c>
      <c r="B31" s="76" t="s">
        <v>15</v>
      </c>
      <c r="C31" s="76" t="s">
        <v>213</v>
      </c>
      <c r="D31" s="76" t="s">
        <v>224</v>
      </c>
      <c r="E31" s="77">
        <v>1223</v>
      </c>
      <c r="F31" s="77">
        <v>3357</v>
      </c>
      <c r="G31" s="78">
        <v>1.6808712999999999E-3</v>
      </c>
      <c r="H31" s="78">
        <v>1.3626685E-3</v>
      </c>
    </row>
    <row r="32" spans="1:8" x14ac:dyDescent="0.3">
      <c r="A32" s="76" t="s">
        <v>221</v>
      </c>
      <c r="B32" s="76" t="s">
        <v>15</v>
      </c>
      <c r="C32" s="76" t="s">
        <v>213</v>
      </c>
      <c r="D32" s="76" t="s">
        <v>116</v>
      </c>
      <c r="E32" s="77">
        <v>55</v>
      </c>
      <c r="F32" s="77">
        <v>112</v>
      </c>
      <c r="G32" s="78">
        <v>5.6079100000000003E-5</v>
      </c>
      <c r="H32" s="78">
        <v>4.5462900000000001E-5</v>
      </c>
    </row>
    <row r="33" spans="1:8" x14ac:dyDescent="0.3">
      <c r="A33" s="76" t="s">
        <v>221</v>
      </c>
      <c r="B33" s="76" t="s">
        <v>15</v>
      </c>
      <c r="C33" s="76" t="s">
        <v>213</v>
      </c>
      <c r="D33" s="76" t="s">
        <v>229</v>
      </c>
      <c r="E33" s="77">
        <v>12</v>
      </c>
      <c r="F33" s="77">
        <v>36</v>
      </c>
      <c r="G33" s="78">
        <v>1.8025399999999999E-5</v>
      </c>
      <c r="H33" s="78">
        <v>1.4613100000000001E-5</v>
      </c>
    </row>
    <row r="34" spans="1:8" x14ac:dyDescent="0.3">
      <c r="A34" s="76" t="s">
        <v>221</v>
      </c>
      <c r="B34" s="76" t="s">
        <v>15</v>
      </c>
      <c r="C34" s="76" t="s">
        <v>213</v>
      </c>
      <c r="D34" s="76" t="s">
        <v>227</v>
      </c>
      <c r="E34" s="77">
        <v>855</v>
      </c>
      <c r="F34" s="77">
        <v>2479</v>
      </c>
      <c r="G34" s="78">
        <v>1.2412511000000001E-3</v>
      </c>
      <c r="H34" s="78">
        <v>1.0062720999999999E-3</v>
      </c>
    </row>
    <row r="35" spans="1:8" x14ac:dyDescent="0.3">
      <c r="A35" s="76" t="s">
        <v>221</v>
      </c>
      <c r="B35" s="76" t="s">
        <v>15</v>
      </c>
      <c r="C35" s="76" t="s">
        <v>238</v>
      </c>
      <c r="D35" s="76" t="s">
        <v>17</v>
      </c>
      <c r="E35" s="77">
        <v>10188</v>
      </c>
      <c r="F35" s="77">
        <v>29253</v>
      </c>
      <c r="G35" s="78">
        <v>1.4647163499999999E-2</v>
      </c>
      <c r="H35" s="78">
        <v>1.18743349E-2</v>
      </c>
    </row>
    <row r="36" spans="1:8" x14ac:dyDescent="0.3">
      <c r="A36" s="76" t="s">
        <v>221</v>
      </c>
      <c r="B36" s="76" t="s">
        <v>15</v>
      </c>
      <c r="C36" s="76" t="s">
        <v>238</v>
      </c>
      <c r="D36" s="76" t="s">
        <v>215</v>
      </c>
      <c r="E36" s="77">
        <v>2372</v>
      </c>
      <c r="F36" s="77">
        <v>3390</v>
      </c>
      <c r="G36" s="78">
        <v>1.6973946000000001E-3</v>
      </c>
      <c r="H36" s="78">
        <v>1.3760637999999999E-3</v>
      </c>
    </row>
    <row r="37" spans="1:8" x14ac:dyDescent="0.3">
      <c r="A37" s="76" t="s">
        <v>221</v>
      </c>
      <c r="B37" s="76" t="s">
        <v>15</v>
      </c>
      <c r="C37" s="76" t="s">
        <v>238</v>
      </c>
      <c r="D37" s="76" t="s">
        <v>224</v>
      </c>
      <c r="E37" s="77">
        <v>8160</v>
      </c>
      <c r="F37" s="77">
        <v>21493</v>
      </c>
      <c r="G37" s="78">
        <v>1.0761682E-2</v>
      </c>
      <c r="H37" s="78">
        <v>8.7244070999999996E-3</v>
      </c>
    </row>
    <row r="38" spans="1:8" x14ac:dyDescent="0.3">
      <c r="A38" s="76" t="s">
        <v>221</v>
      </c>
      <c r="B38" s="76" t="s">
        <v>15</v>
      </c>
      <c r="C38" s="76" t="s">
        <v>238</v>
      </c>
      <c r="D38" s="76" t="s">
        <v>227</v>
      </c>
      <c r="E38" s="77">
        <v>126</v>
      </c>
      <c r="F38" s="77">
        <v>372</v>
      </c>
      <c r="G38" s="78">
        <v>1.862628E-4</v>
      </c>
      <c r="H38" s="78">
        <v>1.5100169999999999E-4</v>
      </c>
    </row>
    <row r="39" spans="1:8" x14ac:dyDescent="0.3">
      <c r="A39" s="76" t="s">
        <v>221</v>
      </c>
      <c r="B39" s="76" t="s">
        <v>19</v>
      </c>
      <c r="C39" s="76" t="s">
        <v>138</v>
      </c>
      <c r="D39" s="76" t="s">
        <v>138</v>
      </c>
      <c r="E39" s="77">
        <v>762796</v>
      </c>
      <c r="F39" s="77">
        <v>1997178.5</v>
      </c>
      <c r="G39" s="78">
        <v>1</v>
      </c>
      <c r="H39" s="78">
        <v>0.81069177250000002</v>
      </c>
    </row>
    <row r="40" spans="1:8" x14ac:dyDescent="0.3">
      <c r="A40" s="76" t="s">
        <v>221</v>
      </c>
      <c r="B40" s="76" t="s">
        <v>20</v>
      </c>
      <c r="C40" s="76" t="s">
        <v>208</v>
      </c>
      <c r="D40" s="76" t="s">
        <v>17</v>
      </c>
      <c r="E40" s="77">
        <v>199441</v>
      </c>
      <c r="F40" s="77">
        <v>466370</v>
      </c>
      <c r="G40" s="78" t="s">
        <v>138</v>
      </c>
      <c r="H40" s="78">
        <v>0.18930822750000001</v>
      </c>
    </row>
    <row r="41" spans="1:8" x14ac:dyDescent="0.3">
      <c r="A41" s="76" t="s">
        <v>221</v>
      </c>
      <c r="B41" s="76" t="s">
        <v>22</v>
      </c>
      <c r="C41" s="76" t="s">
        <v>138</v>
      </c>
      <c r="D41" s="76" t="s">
        <v>138</v>
      </c>
      <c r="E41" s="77">
        <v>962237</v>
      </c>
      <c r="F41" s="77">
        <v>2463548.5</v>
      </c>
      <c r="G41" s="78" t="s">
        <v>138</v>
      </c>
      <c r="H41" s="78">
        <v>1</v>
      </c>
    </row>
    <row r="42" spans="1:8" x14ac:dyDescent="0.3">
      <c r="A42" s="76"/>
      <c r="B42" s="76"/>
      <c r="C42" s="76"/>
      <c r="D42" s="76"/>
      <c r="E42" s="76"/>
      <c r="F42" s="76"/>
      <c r="G42" s="76"/>
      <c r="H42" s="76"/>
    </row>
    <row r="43" spans="1:8" x14ac:dyDescent="0.3">
      <c r="A43" s="139" t="s">
        <v>206</v>
      </c>
      <c r="B43" s="139"/>
      <c r="C43" s="139"/>
      <c r="D43" s="139"/>
      <c r="E43" s="139"/>
      <c r="F43" s="139"/>
      <c r="G43" s="139"/>
      <c r="H43" s="139"/>
    </row>
  </sheetData>
  <mergeCells count="4">
    <mergeCell ref="A1:H1"/>
    <mergeCell ref="A2:H2"/>
    <mergeCell ref="A3:H3"/>
    <mergeCell ref="A43:H43"/>
  </mergeCells>
  <hyperlinks>
    <hyperlink ref="J1" location="'Table of Contents'!A1" display="Return to Table of Contents" xr:uid="{BC473635-6409-4580-AECE-A2ADA84E8961}"/>
  </hyperlinks>
  <pageMargins left="0.75" right="0.75" top="1" bottom="1" header="0.5" footer="0.5"/>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4D62B-0583-4815-8AEA-2E0404AA4648}">
  <dimension ref="A1:J44"/>
  <sheetViews>
    <sheetView workbookViewId="0">
      <selection activeCell="J1" sqref="J1"/>
    </sheetView>
  </sheetViews>
  <sheetFormatPr defaultRowHeight="14.4" x14ac:dyDescent="0.3"/>
  <cols>
    <col min="1" max="1" width="57.21875" customWidth="1"/>
    <col min="2" max="2" width="15" customWidth="1"/>
    <col min="3" max="3" width="35" customWidth="1"/>
    <col min="4" max="4" width="30.77734375" customWidth="1"/>
    <col min="5" max="5" width="11.5546875" style="110" customWidth="1"/>
    <col min="6" max="6" width="10.77734375" style="110" customWidth="1"/>
    <col min="7" max="7" width="13.21875" style="111" customWidth="1"/>
    <col min="8" max="8" width="11.5546875" style="111" customWidth="1"/>
  </cols>
  <sheetData>
    <row r="1" spans="1:10" x14ac:dyDescent="0.3">
      <c r="A1" s="138" t="s">
        <v>0</v>
      </c>
      <c r="B1" s="138"/>
      <c r="C1" s="138"/>
      <c r="D1" s="138"/>
      <c r="E1" s="138"/>
      <c r="F1" s="138"/>
      <c r="G1" s="138"/>
      <c r="H1" s="138"/>
      <c r="J1" s="68" t="s">
        <v>194</v>
      </c>
    </row>
    <row r="2" spans="1:10" x14ac:dyDescent="0.3">
      <c r="A2" s="138" t="s">
        <v>1</v>
      </c>
      <c r="B2" s="138"/>
      <c r="C2" s="138"/>
      <c r="D2" s="138"/>
      <c r="E2" s="138"/>
      <c r="F2" s="138"/>
      <c r="G2" s="138"/>
      <c r="H2" s="138"/>
    </row>
    <row r="3" spans="1:10" x14ac:dyDescent="0.3">
      <c r="A3" s="138" t="s">
        <v>239</v>
      </c>
      <c r="B3" s="138"/>
      <c r="C3" s="138"/>
      <c r="D3" s="138"/>
      <c r="E3" s="138"/>
      <c r="F3" s="138"/>
      <c r="G3" s="138"/>
      <c r="H3" s="138"/>
    </row>
    <row r="5" spans="1:10" ht="33.6" customHeight="1" x14ac:dyDescent="0.3">
      <c r="A5" s="105" t="s">
        <v>186</v>
      </c>
      <c r="B5" s="105" t="s">
        <v>187</v>
      </c>
      <c r="C5" s="105" t="s">
        <v>188</v>
      </c>
      <c r="D5" s="105" t="s">
        <v>189</v>
      </c>
      <c r="E5" s="127" t="s">
        <v>6</v>
      </c>
      <c r="F5" s="124" t="s">
        <v>190</v>
      </c>
      <c r="G5" s="124" t="s">
        <v>191</v>
      </c>
      <c r="H5" s="124" t="s">
        <v>192</v>
      </c>
    </row>
    <row r="6" spans="1:10" x14ac:dyDescent="0.3">
      <c r="A6" s="76" t="s">
        <v>221</v>
      </c>
      <c r="B6" s="76" t="s">
        <v>15</v>
      </c>
      <c r="C6" s="76" t="s">
        <v>208</v>
      </c>
      <c r="D6" s="76" t="s">
        <v>215</v>
      </c>
      <c r="E6" s="77">
        <v>59077</v>
      </c>
      <c r="F6" s="77">
        <v>143920</v>
      </c>
      <c r="G6" s="78">
        <v>4.2357492300000001E-2</v>
      </c>
      <c r="H6" s="78">
        <v>2.5559759099999999E-2</v>
      </c>
    </row>
    <row r="7" spans="1:10" x14ac:dyDescent="0.3">
      <c r="A7" s="76" t="s">
        <v>221</v>
      </c>
      <c r="B7" s="76" t="s">
        <v>15</v>
      </c>
      <c r="C7" s="76" t="s">
        <v>208</v>
      </c>
      <c r="D7" s="76" t="s">
        <v>23</v>
      </c>
      <c r="E7" s="77">
        <v>6449</v>
      </c>
      <c r="F7" s="77">
        <v>17871</v>
      </c>
      <c r="G7" s="78">
        <v>5.2596633E-3</v>
      </c>
      <c r="H7" s="78">
        <v>3.1738358000000001E-3</v>
      </c>
    </row>
    <row r="8" spans="1:10" x14ac:dyDescent="0.3">
      <c r="A8" s="76" t="s">
        <v>221</v>
      </c>
      <c r="B8" s="76" t="s">
        <v>15</v>
      </c>
      <c r="C8" s="76" t="s">
        <v>208</v>
      </c>
      <c r="D8" s="76" t="s">
        <v>220</v>
      </c>
      <c r="E8" s="77">
        <v>372</v>
      </c>
      <c r="F8" s="77">
        <v>699</v>
      </c>
      <c r="G8" s="78">
        <v>2.057246E-4</v>
      </c>
      <c r="H8" s="78">
        <v>1.2414030000000001E-4</v>
      </c>
    </row>
    <row r="9" spans="1:10" x14ac:dyDescent="0.3">
      <c r="A9" s="76" t="s">
        <v>221</v>
      </c>
      <c r="B9" s="76" t="s">
        <v>15</v>
      </c>
      <c r="C9" s="76" t="s">
        <v>208</v>
      </c>
      <c r="D9" s="76" t="s">
        <v>230</v>
      </c>
      <c r="E9" s="77">
        <v>763</v>
      </c>
      <c r="F9" s="77">
        <v>2743</v>
      </c>
      <c r="G9" s="78">
        <v>8.0729990000000002E-4</v>
      </c>
      <c r="H9" s="78">
        <v>4.8714850000000003E-4</v>
      </c>
    </row>
    <row r="10" spans="1:10" x14ac:dyDescent="0.3">
      <c r="A10" s="76" t="s">
        <v>221</v>
      </c>
      <c r="B10" s="76" t="s">
        <v>15</v>
      </c>
      <c r="C10" s="76" t="s">
        <v>208</v>
      </c>
      <c r="D10" s="76" t="s">
        <v>224</v>
      </c>
      <c r="E10" s="77">
        <v>1486</v>
      </c>
      <c r="F10" s="77">
        <v>3486</v>
      </c>
      <c r="G10" s="78">
        <v>1.0259742999999999E-3</v>
      </c>
      <c r="H10" s="78">
        <v>6.1910310000000001E-4</v>
      </c>
    </row>
    <row r="11" spans="1:10" x14ac:dyDescent="0.3">
      <c r="A11" s="76" t="s">
        <v>221</v>
      </c>
      <c r="B11" s="76" t="s">
        <v>15</v>
      </c>
      <c r="C11" s="76" t="s">
        <v>208</v>
      </c>
      <c r="D11" s="76" t="s">
        <v>116</v>
      </c>
      <c r="E11" s="77">
        <v>934</v>
      </c>
      <c r="F11" s="77">
        <v>2560</v>
      </c>
      <c r="G11" s="78">
        <v>7.5344069999999999E-4</v>
      </c>
      <c r="H11" s="78">
        <v>4.5464829999999998E-4</v>
      </c>
    </row>
    <row r="12" spans="1:10" x14ac:dyDescent="0.3">
      <c r="A12" s="76" t="s">
        <v>221</v>
      </c>
      <c r="B12" s="76" t="s">
        <v>15</v>
      </c>
      <c r="C12" s="76" t="s">
        <v>208</v>
      </c>
      <c r="D12" s="76" t="s">
        <v>229</v>
      </c>
      <c r="E12" s="77">
        <v>416</v>
      </c>
      <c r="F12" s="77">
        <v>957</v>
      </c>
      <c r="G12" s="78">
        <v>2.8165729999999998E-4</v>
      </c>
      <c r="H12" s="78">
        <v>1.699603E-4</v>
      </c>
    </row>
    <row r="13" spans="1:10" x14ac:dyDescent="0.3">
      <c r="A13" s="76" t="s">
        <v>221</v>
      </c>
      <c r="B13" s="76" t="s">
        <v>15</v>
      </c>
      <c r="C13" s="76" t="s">
        <v>208</v>
      </c>
      <c r="D13" s="76" t="s">
        <v>227</v>
      </c>
      <c r="E13" s="77">
        <v>228648</v>
      </c>
      <c r="F13" s="77">
        <v>626432</v>
      </c>
      <c r="G13" s="78">
        <v>0.18436693030000001</v>
      </c>
      <c r="H13" s="78">
        <v>0.1112524389</v>
      </c>
    </row>
    <row r="14" spans="1:10" x14ac:dyDescent="0.3">
      <c r="A14" s="76" t="s">
        <v>221</v>
      </c>
      <c r="B14" s="76" t="s">
        <v>15</v>
      </c>
      <c r="C14" s="76" t="s">
        <v>212</v>
      </c>
      <c r="D14" s="76" t="s">
        <v>17</v>
      </c>
      <c r="E14" s="77">
        <v>8538</v>
      </c>
      <c r="F14" s="77">
        <v>25033</v>
      </c>
      <c r="G14" s="78">
        <v>7.3675312999999997E-3</v>
      </c>
      <c r="H14" s="78">
        <v>4.4457854999999996E-3</v>
      </c>
    </row>
    <row r="15" spans="1:10" x14ac:dyDescent="0.3">
      <c r="A15" s="76" t="s">
        <v>221</v>
      </c>
      <c r="B15" s="76" t="s">
        <v>15</v>
      </c>
      <c r="C15" s="76" t="s">
        <v>212</v>
      </c>
      <c r="D15" s="76" t="s">
        <v>215</v>
      </c>
      <c r="E15" s="77">
        <v>31609</v>
      </c>
      <c r="F15" s="77">
        <v>96923</v>
      </c>
      <c r="G15" s="78">
        <v>2.8525675600000001E-2</v>
      </c>
      <c r="H15" s="78">
        <v>1.7213233200000001E-2</v>
      </c>
    </row>
    <row r="16" spans="1:10" x14ac:dyDescent="0.3">
      <c r="A16" s="76" t="s">
        <v>221</v>
      </c>
      <c r="B16" s="76" t="s">
        <v>15</v>
      </c>
      <c r="C16" s="76" t="s">
        <v>212</v>
      </c>
      <c r="D16" s="76" t="s">
        <v>224</v>
      </c>
      <c r="E16" s="77">
        <v>23071</v>
      </c>
      <c r="F16" s="77">
        <v>68114</v>
      </c>
      <c r="G16" s="78">
        <v>2.0046819300000001E-2</v>
      </c>
      <c r="H16" s="78">
        <v>1.20968415E-2</v>
      </c>
    </row>
    <row r="17" spans="1:8" x14ac:dyDescent="0.3">
      <c r="A17" s="76" t="s">
        <v>221</v>
      </c>
      <c r="B17" s="76" t="s">
        <v>15</v>
      </c>
      <c r="C17" s="76" t="s">
        <v>212</v>
      </c>
      <c r="D17" s="76" t="s">
        <v>227</v>
      </c>
      <c r="E17" s="77">
        <v>2048</v>
      </c>
      <c r="F17" s="77">
        <v>6267</v>
      </c>
      <c r="G17" s="78">
        <v>1.8444581E-3</v>
      </c>
      <c r="H17" s="78">
        <v>1.1130002999999999E-3</v>
      </c>
    </row>
    <row r="18" spans="1:8" x14ac:dyDescent="0.3">
      <c r="A18" s="76" t="s">
        <v>221</v>
      </c>
      <c r="B18" s="76" t="s">
        <v>15</v>
      </c>
      <c r="C18" s="76" t="s">
        <v>228</v>
      </c>
      <c r="D18" s="76" t="s">
        <v>17</v>
      </c>
      <c r="E18" s="77">
        <v>1979</v>
      </c>
      <c r="F18" s="77">
        <v>4437</v>
      </c>
      <c r="G18" s="78">
        <v>1.3058657E-3</v>
      </c>
      <c r="H18" s="78">
        <v>7.8799790000000001E-4</v>
      </c>
    </row>
    <row r="19" spans="1:8" x14ac:dyDescent="0.3">
      <c r="A19" s="76" t="s">
        <v>221</v>
      </c>
      <c r="B19" s="76" t="s">
        <v>15</v>
      </c>
      <c r="C19" s="76" t="s">
        <v>228</v>
      </c>
      <c r="D19" s="76" t="s">
        <v>215</v>
      </c>
      <c r="E19" s="77">
        <v>3305</v>
      </c>
      <c r="F19" s="77">
        <v>7400</v>
      </c>
      <c r="G19" s="78">
        <v>2.1779144000000001E-3</v>
      </c>
      <c r="H19" s="78">
        <v>1.3142176999999999E-3</v>
      </c>
    </row>
    <row r="20" spans="1:8" x14ac:dyDescent="0.3">
      <c r="A20" s="76" t="s">
        <v>221</v>
      </c>
      <c r="B20" s="76" t="s">
        <v>15</v>
      </c>
      <c r="C20" s="76" t="s">
        <v>228</v>
      </c>
      <c r="D20" s="76" t="s">
        <v>23</v>
      </c>
      <c r="E20" s="77">
        <v>246</v>
      </c>
      <c r="F20" s="77">
        <v>738</v>
      </c>
      <c r="G20" s="78">
        <v>2.172028E-4</v>
      </c>
      <c r="H20" s="78">
        <v>1.3106660000000001E-4</v>
      </c>
    </row>
    <row r="21" spans="1:8" x14ac:dyDescent="0.3">
      <c r="A21" s="76" t="s">
        <v>221</v>
      </c>
      <c r="B21" s="76" t="s">
        <v>15</v>
      </c>
      <c r="C21" s="76" t="s">
        <v>228</v>
      </c>
      <c r="D21" s="76" t="s">
        <v>227</v>
      </c>
      <c r="E21" s="77">
        <v>692</v>
      </c>
      <c r="F21" s="77">
        <v>2060</v>
      </c>
      <c r="G21" s="78">
        <v>6.0628430000000001E-4</v>
      </c>
      <c r="H21" s="78">
        <v>3.6584980000000002E-4</v>
      </c>
    </row>
    <row r="22" spans="1:8" x14ac:dyDescent="0.3">
      <c r="A22" s="76" t="s">
        <v>221</v>
      </c>
      <c r="B22" s="76" t="s">
        <v>15</v>
      </c>
      <c r="C22" s="76" t="s">
        <v>231</v>
      </c>
      <c r="D22" s="76" t="s">
        <v>17</v>
      </c>
      <c r="E22" s="77">
        <v>1657</v>
      </c>
      <c r="F22" s="77">
        <v>3710</v>
      </c>
      <c r="G22" s="78">
        <v>1.0919002999999999E-3</v>
      </c>
      <c r="H22" s="78">
        <v>6.5888480000000004E-4</v>
      </c>
    </row>
    <row r="23" spans="1:8" x14ac:dyDescent="0.3">
      <c r="A23" s="76" t="s">
        <v>221</v>
      </c>
      <c r="B23" s="76" t="s">
        <v>15</v>
      </c>
      <c r="C23" s="76" t="s">
        <v>231</v>
      </c>
      <c r="D23" s="76" t="s">
        <v>215</v>
      </c>
      <c r="E23" s="77">
        <v>296</v>
      </c>
      <c r="F23" s="77">
        <v>624</v>
      </c>
      <c r="G23" s="78">
        <v>1.8365119999999999E-4</v>
      </c>
      <c r="H23" s="78">
        <v>1.1082049999999999E-4</v>
      </c>
    </row>
    <row r="24" spans="1:8" x14ac:dyDescent="0.3">
      <c r="A24" s="76" t="s">
        <v>221</v>
      </c>
      <c r="B24" s="76" t="s">
        <v>15</v>
      </c>
      <c r="C24" s="76" t="s">
        <v>231</v>
      </c>
      <c r="D24" s="76" t="s">
        <v>224</v>
      </c>
      <c r="E24" s="77">
        <v>1209</v>
      </c>
      <c r="F24" s="77">
        <v>2534</v>
      </c>
      <c r="G24" s="78">
        <v>7.457885E-4</v>
      </c>
      <c r="H24" s="78">
        <v>4.5003079999999997E-4</v>
      </c>
    </row>
    <row r="25" spans="1:8" x14ac:dyDescent="0.3">
      <c r="A25" s="76" t="s">
        <v>221</v>
      </c>
      <c r="B25" s="76" t="s">
        <v>15</v>
      </c>
      <c r="C25" s="76" t="s">
        <v>231</v>
      </c>
      <c r="D25" s="76" t="s">
        <v>227</v>
      </c>
      <c r="E25" s="77">
        <v>52</v>
      </c>
      <c r="F25" s="77">
        <v>160</v>
      </c>
      <c r="G25" s="78">
        <v>4.7089999999999998E-5</v>
      </c>
      <c r="H25" s="78">
        <v>2.8415499999999999E-5</v>
      </c>
    </row>
    <row r="26" spans="1:8" x14ac:dyDescent="0.3">
      <c r="A26" s="76" t="s">
        <v>221</v>
      </c>
      <c r="B26" s="76" t="s">
        <v>15</v>
      </c>
      <c r="C26" s="76" t="s">
        <v>213</v>
      </c>
      <c r="D26" s="76" t="s">
        <v>17</v>
      </c>
      <c r="E26" s="77">
        <v>93568</v>
      </c>
      <c r="F26" s="77">
        <v>235913</v>
      </c>
      <c r="G26" s="78">
        <v>6.9432205900000002E-2</v>
      </c>
      <c r="H26" s="78">
        <v>4.1897439199999997E-2</v>
      </c>
    </row>
    <row r="27" spans="1:8" x14ac:dyDescent="0.3">
      <c r="A27" s="76" t="s">
        <v>221</v>
      </c>
      <c r="B27" s="76" t="s">
        <v>15</v>
      </c>
      <c r="C27" s="76" t="s">
        <v>213</v>
      </c>
      <c r="D27" s="76" t="s">
        <v>215</v>
      </c>
      <c r="E27" s="77">
        <v>8969</v>
      </c>
      <c r="F27" s="77">
        <v>22952</v>
      </c>
      <c r="G27" s="78">
        <v>6.7550663999999998E-3</v>
      </c>
      <c r="H27" s="78">
        <v>4.0762061999999998E-3</v>
      </c>
    </row>
    <row r="28" spans="1:8" x14ac:dyDescent="0.3">
      <c r="A28" s="76" t="s">
        <v>221</v>
      </c>
      <c r="B28" s="76" t="s">
        <v>15</v>
      </c>
      <c r="C28" s="76" t="s">
        <v>213</v>
      </c>
      <c r="D28" s="76" t="s">
        <v>220</v>
      </c>
      <c r="E28" s="77">
        <v>69</v>
      </c>
      <c r="F28" s="77">
        <v>185</v>
      </c>
      <c r="G28" s="78">
        <v>5.4447899999999998E-5</v>
      </c>
      <c r="H28" s="78">
        <v>3.2855399999999997E-5</v>
      </c>
    </row>
    <row r="29" spans="1:8" x14ac:dyDescent="0.3">
      <c r="A29" s="76" t="s">
        <v>221</v>
      </c>
      <c r="B29" s="76" t="s">
        <v>15</v>
      </c>
      <c r="C29" s="76" t="s">
        <v>213</v>
      </c>
      <c r="D29" s="76" t="s">
        <v>230</v>
      </c>
      <c r="E29" s="77">
        <v>12</v>
      </c>
      <c r="F29" s="77">
        <v>36</v>
      </c>
      <c r="G29" s="78">
        <v>1.05953E-5</v>
      </c>
      <c r="H29" s="78">
        <v>6.3934916999999998E-6</v>
      </c>
    </row>
    <row r="30" spans="1:8" x14ac:dyDescent="0.3">
      <c r="A30" s="76" t="s">
        <v>221</v>
      </c>
      <c r="B30" s="76" t="s">
        <v>15</v>
      </c>
      <c r="C30" s="76" t="s">
        <v>213</v>
      </c>
      <c r="D30" s="76" t="s">
        <v>224</v>
      </c>
      <c r="E30" s="77">
        <v>7063</v>
      </c>
      <c r="F30" s="77">
        <v>19783</v>
      </c>
      <c r="G30" s="78">
        <v>5.8223893000000004E-3</v>
      </c>
      <c r="H30" s="78">
        <v>3.5134012999999999E-3</v>
      </c>
    </row>
    <row r="31" spans="1:8" x14ac:dyDescent="0.3">
      <c r="A31" s="76" t="s">
        <v>221</v>
      </c>
      <c r="B31" s="76" t="s">
        <v>15</v>
      </c>
      <c r="C31" s="76" t="s">
        <v>213</v>
      </c>
      <c r="D31" s="76" t="s">
        <v>116</v>
      </c>
      <c r="E31" s="77">
        <v>85</v>
      </c>
      <c r="F31" s="77">
        <v>214</v>
      </c>
      <c r="G31" s="78">
        <v>6.2982899999999996E-5</v>
      </c>
      <c r="H31" s="78">
        <v>3.8005800000000001E-5</v>
      </c>
    </row>
    <row r="32" spans="1:8" x14ac:dyDescent="0.3">
      <c r="A32" s="76" t="s">
        <v>221</v>
      </c>
      <c r="B32" s="76" t="s">
        <v>15</v>
      </c>
      <c r="C32" s="76" t="s">
        <v>213</v>
      </c>
      <c r="D32" s="76" t="s">
        <v>229</v>
      </c>
      <c r="E32" s="77">
        <v>23</v>
      </c>
      <c r="F32" s="77">
        <v>69</v>
      </c>
      <c r="G32" s="78">
        <v>2.0307599999999998E-5</v>
      </c>
      <c r="H32" s="78">
        <v>1.22542E-5</v>
      </c>
    </row>
    <row r="33" spans="1:8" x14ac:dyDescent="0.3">
      <c r="A33" s="76" t="s">
        <v>221</v>
      </c>
      <c r="B33" s="76" t="s">
        <v>15</v>
      </c>
      <c r="C33" s="76" t="s">
        <v>213</v>
      </c>
      <c r="D33" s="76" t="s">
        <v>227</v>
      </c>
      <c r="E33" s="77">
        <v>17021</v>
      </c>
      <c r="F33" s="77">
        <v>42048</v>
      </c>
      <c r="G33" s="78">
        <v>1.23752629E-2</v>
      </c>
      <c r="H33" s="78">
        <v>7.4675983000000003E-3</v>
      </c>
    </row>
    <row r="34" spans="1:8" x14ac:dyDescent="0.3">
      <c r="A34" s="76" t="s">
        <v>221</v>
      </c>
      <c r="B34" s="76" t="s">
        <v>15</v>
      </c>
      <c r="C34" s="76" t="s">
        <v>238</v>
      </c>
      <c r="D34" s="76" t="s">
        <v>17</v>
      </c>
      <c r="E34" s="77">
        <v>389857</v>
      </c>
      <c r="F34" s="77">
        <v>1034058</v>
      </c>
      <c r="G34" s="78">
        <v>0.30433646310000001</v>
      </c>
      <c r="H34" s="78">
        <v>0.18364559029999999</v>
      </c>
    </row>
    <row r="35" spans="1:8" x14ac:dyDescent="0.3">
      <c r="A35" s="76" t="s">
        <v>221</v>
      </c>
      <c r="B35" s="76" t="s">
        <v>15</v>
      </c>
      <c r="C35" s="76" t="s">
        <v>238</v>
      </c>
      <c r="D35" s="76" t="s">
        <v>215</v>
      </c>
      <c r="E35" s="77">
        <v>7865</v>
      </c>
      <c r="F35" s="77">
        <v>13842</v>
      </c>
      <c r="G35" s="78">
        <v>4.0738772000000001E-3</v>
      </c>
      <c r="H35" s="78">
        <v>2.4582976000000001E-3</v>
      </c>
    </row>
    <row r="36" spans="1:8" x14ac:dyDescent="0.3">
      <c r="A36" s="76" t="s">
        <v>221</v>
      </c>
      <c r="B36" s="76" t="s">
        <v>15</v>
      </c>
      <c r="C36" s="76" t="s">
        <v>238</v>
      </c>
      <c r="D36" s="76" t="s">
        <v>217</v>
      </c>
      <c r="E36" s="77">
        <v>63</v>
      </c>
      <c r="F36" s="77">
        <v>153</v>
      </c>
      <c r="G36" s="78">
        <v>4.5029900000000001E-5</v>
      </c>
      <c r="H36" s="78">
        <v>2.7172300000000001E-5</v>
      </c>
    </row>
    <row r="37" spans="1:8" x14ac:dyDescent="0.3">
      <c r="A37" s="76" t="s">
        <v>221</v>
      </c>
      <c r="B37" s="76" t="s">
        <v>15</v>
      </c>
      <c r="C37" s="76" t="s">
        <v>238</v>
      </c>
      <c r="D37" s="76" t="s">
        <v>224</v>
      </c>
      <c r="E37" s="77">
        <v>374564</v>
      </c>
      <c r="F37" s="77">
        <v>959046</v>
      </c>
      <c r="G37" s="78">
        <v>0.28225947439999999</v>
      </c>
      <c r="H37" s="78">
        <v>0.17032368470000001</v>
      </c>
    </row>
    <row r="38" spans="1:8" x14ac:dyDescent="0.3">
      <c r="A38" s="76" t="s">
        <v>221</v>
      </c>
      <c r="B38" s="76" t="s">
        <v>15</v>
      </c>
      <c r="C38" s="76" t="s">
        <v>238</v>
      </c>
      <c r="D38" s="76" t="s">
        <v>227</v>
      </c>
      <c r="E38" s="77">
        <v>19046</v>
      </c>
      <c r="F38" s="77">
        <v>52779</v>
      </c>
      <c r="G38" s="78">
        <v>1.55335331E-2</v>
      </c>
      <c r="H38" s="78">
        <v>9.3733915999999994E-3</v>
      </c>
    </row>
    <row r="39" spans="1:8" x14ac:dyDescent="0.3">
      <c r="A39" s="76" t="s">
        <v>221</v>
      </c>
      <c r="B39" s="76" t="s">
        <v>19</v>
      </c>
      <c r="C39" s="76" t="s">
        <v>138</v>
      </c>
      <c r="D39" s="76" t="s">
        <v>138</v>
      </c>
      <c r="E39" s="77">
        <v>1291052</v>
      </c>
      <c r="F39" s="77">
        <v>3397746</v>
      </c>
      <c r="G39" s="78">
        <v>1</v>
      </c>
      <c r="H39" s="78">
        <v>0.60342946900000005</v>
      </c>
    </row>
    <row r="40" spans="1:8" x14ac:dyDescent="0.3">
      <c r="A40" s="76" t="s">
        <v>221</v>
      </c>
      <c r="B40" s="76" t="s">
        <v>20</v>
      </c>
      <c r="C40" s="76" t="s">
        <v>208</v>
      </c>
      <c r="D40" s="76" t="s">
        <v>17</v>
      </c>
      <c r="E40" s="77">
        <v>889979</v>
      </c>
      <c r="F40" s="77">
        <v>2232980</v>
      </c>
      <c r="G40" s="78" t="s">
        <v>138</v>
      </c>
      <c r="H40" s="78">
        <v>0.396570531</v>
      </c>
    </row>
    <row r="41" spans="1:8" x14ac:dyDescent="0.3">
      <c r="A41" s="76" t="s">
        <v>221</v>
      </c>
      <c r="B41" s="76" t="s">
        <v>22</v>
      </c>
      <c r="C41" s="76" t="s">
        <v>138</v>
      </c>
      <c r="D41" s="76" t="s">
        <v>138</v>
      </c>
      <c r="E41" s="77">
        <v>2181031</v>
      </c>
      <c r="F41" s="77">
        <v>5630726</v>
      </c>
      <c r="G41" s="78" t="s">
        <v>138</v>
      </c>
      <c r="H41" s="78">
        <v>1</v>
      </c>
    </row>
    <row r="42" spans="1:8" x14ac:dyDescent="0.3">
      <c r="A42" s="27"/>
      <c r="B42" s="27"/>
      <c r="C42" s="27"/>
      <c r="D42" s="27"/>
      <c r="E42" s="27"/>
      <c r="F42" s="27"/>
      <c r="G42" s="27"/>
      <c r="H42" s="27"/>
    </row>
    <row r="43" spans="1:8" x14ac:dyDescent="0.3">
      <c r="A43" s="139" t="s">
        <v>206</v>
      </c>
      <c r="B43" s="140"/>
      <c r="C43" s="140"/>
      <c r="D43" s="140"/>
      <c r="E43" s="140"/>
      <c r="F43" s="140"/>
      <c r="G43" s="140"/>
      <c r="H43" s="140"/>
    </row>
    <row r="44" spans="1:8" x14ac:dyDescent="0.3">
      <c r="A44" s="27"/>
      <c r="B44" s="27"/>
      <c r="C44" s="27"/>
      <c r="D44" s="27"/>
      <c r="E44" s="27"/>
      <c r="F44" s="27"/>
      <c r="G44" s="27"/>
      <c r="H44" s="27"/>
    </row>
  </sheetData>
  <mergeCells count="4">
    <mergeCell ref="A1:H1"/>
    <mergeCell ref="A2:H2"/>
    <mergeCell ref="A3:H3"/>
    <mergeCell ref="A43:H43"/>
  </mergeCells>
  <hyperlinks>
    <hyperlink ref="J1" location="'Table of Contents'!A1" display="Return to Table of Contents" xr:uid="{F3140985-AA4C-4A96-A075-E2B001C64261}"/>
  </hyperlinks>
  <pageMargins left="0.75" right="0.75" top="1" bottom="1" header="0.5" footer="0.5"/>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B90"/>
  <sheetViews>
    <sheetView workbookViewId="0">
      <selection activeCell="B1" sqref="B1"/>
    </sheetView>
  </sheetViews>
  <sheetFormatPr defaultColWidth="9.109375" defaultRowHeight="13.2" x14ac:dyDescent="0.25"/>
  <cols>
    <col min="1" max="1" width="118.21875" style="66" customWidth="1"/>
    <col min="2" max="16384" width="9.109375" style="66"/>
  </cols>
  <sheetData>
    <row r="1" spans="1:2" ht="39.6" x14ac:dyDescent="0.25">
      <c r="A1" s="61" t="s">
        <v>255</v>
      </c>
      <c r="B1" s="123" t="s">
        <v>194</v>
      </c>
    </row>
    <row r="3" spans="1:2" x14ac:dyDescent="0.25">
      <c r="A3" s="62" t="s">
        <v>78</v>
      </c>
    </row>
    <row r="4" spans="1:2" x14ac:dyDescent="0.25">
      <c r="A4" s="63"/>
    </row>
    <row r="5" spans="1:2" x14ac:dyDescent="0.25">
      <c r="A5" s="63" t="s">
        <v>110</v>
      </c>
    </row>
    <row r="6" spans="1:2" x14ac:dyDescent="0.25">
      <c r="A6" s="63" t="s">
        <v>256</v>
      </c>
    </row>
    <row r="7" spans="1:2" x14ac:dyDescent="0.25">
      <c r="A7" s="63"/>
    </row>
    <row r="8" spans="1:2" ht="39.6" x14ac:dyDescent="0.25">
      <c r="A8" s="63" t="s">
        <v>79</v>
      </c>
    </row>
    <row r="9" spans="1:2" x14ac:dyDescent="0.25">
      <c r="A9" s="63"/>
    </row>
    <row r="10" spans="1:2" x14ac:dyDescent="0.25">
      <c r="A10" s="62" t="s">
        <v>80</v>
      </c>
    </row>
    <row r="11" spans="1:2" x14ac:dyDescent="0.25">
      <c r="A11" s="63"/>
    </row>
    <row r="12" spans="1:2" ht="26.4" x14ac:dyDescent="0.25">
      <c r="A12" s="63" t="s">
        <v>143</v>
      </c>
    </row>
    <row r="13" spans="1:2" ht="52.8" x14ac:dyDescent="0.25">
      <c r="A13" s="63" t="s">
        <v>144</v>
      </c>
    </row>
    <row r="14" spans="1:2" x14ac:dyDescent="0.25">
      <c r="A14" s="63" t="s">
        <v>145</v>
      </c>
    </row>
    <row r="15" spans="1:2" x14ac:dyDescent="0.25">
      <c r="A15" s="63" t="s">
        <v>146</v>
      </c>
    </row>
    <row r="16" spans="1:2" ht="39.6" x14ac:dyDescent="0.25">
      <c r="A16" s="63" t="s">
        <v>147</v>
      </c>
    </row>
    <row r="17" spans="1:1" ht="52.8" x14ac:dyDescent="0.25">
      <c r="A17" s="63" t="s">
        <v>240</v>
      </c>
    </row>
    <row r="18" spans="1:1" ht="52.8" x14ac:dyDescent="0.25">
      <c r="A18" s="63" t="s">
        <v>148</v>
      </c>
    </row>
    <row r="19" spans="1:1" ht="26.4" x14ac:dyDescent="0.25">
      <c r="A19" s="63" t="s">
        <v>149</v>
      </c>
    </row>
    <row r="20" spans="1:1" ht="26.4" x14ac:dyDescent="0.25">
      <c r="A20" s="63" t="s">
        <v>150</v>
      </c>
    </row>
    <row r="21" spans="1:1" ht="26.4" x14ac:dyDescent="0.25">
      <c r="A21" s="63" t="s">
        <v>151</v>
      </c>
    </row>
    <row r="22" spans="1:1" x14ac:dyDescent="0.25">
      <c r="A22" s="63"/>
    </row>
    <row r="23" spans="1:1" x14ac:dyDescent="0.25">
      <c r="A23" s="128" t="s">
        <v>246</v>
      </c>
    </row>
    <row r="25" spans="1:1" ht="39.6" x14ac:dyDescent="0.25">
      <c r="A25" s="64" t="s">
        <v>241</v>
      </c>
    </row>
    <row r="27" spans="1:1" ht="39.6" x14ac:dyDescent="0.25">
      <c r="A27" s="128" t="s">
        <v>242</v>
      </c>
    </row>
    <row r="29" spans="1:1" x14ac:dyDescent="0.25">
      <c r="A29" s="63" t="s">
        <v>99</v>
      </c>
    </row>
    <row r="30" spans="1:1" x14ac:dyDescent="0.25">
      <c r="A30" s="63" t="s">
        <v>100</v>
      </c>
    </row>
    <row r="31" spans="1:1" x14ac:dyDescent="0.25">
      <c r="A31" s="63"/>
    </row>
    <row r="32" spans="1:1" ht="26.4" x14ac:dyDescent="0.25">
      <c r="A32" s="65" t="s">
        <v>152</v>
      </c>
    </row>
    <row r="33" spans="1:1" x14ac:dyDescent="0.25">
      <c r="A33" s="63"/>
    </row>
    <row r="34" spans="1:1" x14ac:dyDescent="0.25">
      <c r="A34" s="63" t="s">
        <v>84</v>
      </c>
    </row>
    <row r="35" spans="1:1" x14ac:dyDescent="0.25">
      <c r="A35" s="63" t="s">
        <v>85</v>
      </c>
    </row>
    <row r="36" spans="1:1" x14ac:dyDescent="0.25">
      <c r="A36" s="63" t="s">
        <v>101</v>
      </c>
    </row>
    <row r="37" spans="1:1" ht="26.4" x14ac:dyDescent="0.25">
      <c r="A37" s="63" t="s">
        <v>153</v>
      </c>
    </row>
    <row r="38" spans="1:1" x14ac:dyDescent="0.25">
      <c r="A38" s="63" t="s">
        <v>102</v>
      </c>
    </row>
    <row r="39" spans="1:1" ht="26.4" x14ac:dyDescent="0.25">
      <c r="A39" s="63" t="s">
        <v>103</v>
      </c>
    </row>
    <row r="40" spans="1:1" ht="26.4" x14ac:dyDescent="0.25">
      <c r="A40" s="63" t="s">
        <v>104</v>
      </c>
    </row>
    <row r="41" spans="1:1" ht="26.4" x14ac:dyDescent="0.25">
      <c r="A41" s="63" t="s">
        <v>105</v>
      </c>
    </row>
    <row r="42" spans="1:1" x14ac:dyDescent="0.25">
      <c r="A42" s="63" t="s">
        <v>106</v>
      </c>
    </row>
    <row r="43" spans="1:1" x14ac:dyDescent="0.25">
      <c r="A43" s="63" t="s">
        <v>107</v>
      </c>
    </row>
    <row r="45" spans="1:1" ht="26.4" x14ac:dyDescent="0.25">
      <c r="A45" s="128" t="s">
        <v>243</v>
      </c>
    </row>
    <row r="47" spans="1:1" x14ac:dyDescent="0.25">
      <c r="A47" s="63" t="s">
        <v>108</v>
      </c>
    </row>
    <row r="48" spans="1:1" x14ac:dyDescent="0.25">
      <c r="A48" s="63" t="s">
        <v>94</v>
      </c>
    </row>
    <row r="49" spans="1:1" x14ac:dyDescent="0.25">
      <c r="A49" s="63" t="s">
        <v>95</v>
      </c>
    </row>
    <row r="50" spans="1:1" x14ac:dyDescent="0.25">
      <c r="A50" s="63" t="s">
        <v>96</v>
      </c>
    </row>
    <row r="51" spans="1:1" ht="26.4" x14ac:dyDescent="0.25">
      <c r="A51" s="63" t="s">
        <v>109</v>
      </c>
    </row>
    <row r="52" spans="1:1" x14ac:dyDescent="0.25">
      <c r="A52" s="63" t="s">
        <v>98</v>
      </c>
    </row>
    <row r="53" spans="1:1" x14ac:dyDescent="0.25">
      <c r="A53" s="63" t="s">
        <v>244</v>
      </c>
    </row>
    <row r="54" spans="1:1" x14ac:dyDescent="0.25">
      <c r="A54" s="64"/>
    </row>
    <row r="55" spans="1:1" ht="92.4" x14ac:dyDescent="0.25">
      <c r="A55" s="128" t="s">
        <v>245</v>
      </c>
    </row>
    <row r="57" spans="1:1" x14ac:dyDescent="0.25">
      <c r="A57" s="128" t="s">
        <v>247</v>
      </c>
    </row>
    <row r="59" spans="1:1" ht="26.4" x14ac:dyDescent="0.25">
      <c r="A59" s="66" t="s">
        <v>248</v>
      </c>
    </row>
    <row r="61" spans="1:1" x14ac:dyDescent="0.25">
      <c r="A61" s="129" t="s">
        <v>81</v>
      </c>
    </row>
    <row r="62" spans="1:1" ht="39.6" x14ac:dyDescent="0.25">
      <c r="A62" s="66" t="s">
        <v>249</v>
      </c>
    </row>
    <row r="64" spans="1:1" x14ac:dyDescent="0.25">
      <c r="A64" s="129" t="s">
        <v>250</v>
      </c>
    </row>
    <row r="65" spans="1:1" ht="39.6" x14ac:dyDescent="0.25">
      <c r="A65" s="66" t="s">
        <v>251</v>
      </c>
    </row>
    <row r="67" spans="1:1" x14ac:dyDescent="0.25">
      <c r="A67" s="128" t="s">
        <v>252</v>
      </c>
    </row>
    <row r="69" spans="1:1" x14ac:dyDescent="0.25">
      <c r="A69" s="63" t="s">
        <v>82</v>
      </c>
    </row>
    <row r="70" spans="1:1" x14ac:dyDescent="0.25">
      <c r="A70" s="63" t="s">
        <v>83</v>
      </c>
    </row>
    <row r="71" spans="1:1" x14ac:dyDescent="0.25">
      <c r="A71" s="63" t="s">
        <v>84</v>
      </c>
    </row>
    <row r="72" spans="1:1" x14ac:dyDescent="0.25">
      <c r="A72" s="63" t="s">
        <v>85</v>
      </c>
    </row>
    <row r="73" spans="1:1" x14ac:dyDescent="0.25">
      <c r="A73" s="63" t="s">
        <v>86</v>
      </c>
    </row>
    <row r="74" spans="1:1" ht="39.6" x14ac:dyDescent="0.25">
      <c r="A74" s="63" t="s">
        <v>87</v>
      </c>
    </row>
    <row r="75" spans="1:1" x14ac:dyDescent="0.25">
      <c r="A75" s="63" t="s">
        <v>88</v>
      </c>
    </row>
    <row r="76" spans="1:1" ht="26.4" x14ac:dyDescent="0.25">
      <c r="A76" s="63" t="s">
        <v>89</v>
      </c>
    </row>
    <row r="77" spans="1:1" ht="26.4" x14ac:dyDescent="0.25">
      <c r="A77" s="63" t="s">
        <v>90</v>
      </c>
    </row>
    <row r="78" spans="1:1" x14ac:dyDescent="0.25">
      <c r="A78" s="63" t="s">
        <v>91</v>
      </c>
    </row>
    <row r="79" spans="1:1" x14ac:dyDescent="0.25">
      <c r="A79" s="63" t="s">
        <v>92</v>
      </c>
    </row>
    <row r="81" spans="1:1" ht="26.4" x14ac:dyDescent="0.25">
      <c r="A81" s="128" t="s">
        <v>253</v>
      </c>
    </row>
    <row r="83" spans="1:1" x14ac:dyDescent="0.25">
      <c r="A83" s="63" t="s">
        <v>93</v>
      </c>
    </row>
    <row r="84" spans="1:1" x14ac:dyDescent="0.25">
      <c r="A84" s="63" t="s">
        <v>95</v>
      </c>
    </row>
    <row r="85" spans="1:1" x14ac:dyDescent="0.25">
      <c r="A85" s="63" t="s">
        <v>96</v>
      </c>
    </row>
    <row r="86" spans="1:1" ht="26.4" x14ac:dyDescent="0.25">
      <c r="A86" s="63" t="s">
        <v>97</v>
      </c>
    </row>
    <row r="87" spans="1:1" x14ac:dyDescent="0.25">
      <c r="A87" s="63" t="s">
        <v>98</v>
      </c>
    </row>
    <row r="88" spans="1:1" x14ac:dyDescent="0.25">
      <c r="A88" s="66" t="s">
        <v>244</v>
      </c>
    </row>
    <row r="90" spans="1:1" ht="92.4" x14ac:dyDescent="0.25">
      <c r="A90" s="128" t="s">
        <v>254</v>
      </c>
    </row>
  </sheetData>
  <hyperlinks>
    <hyperlink ref="B1" location="'Table of Contents'!A1" display="Return to Table of Contents" xr:uid="{1C241685-4D1E-472B-9C70-DFBD05EBE11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39"/>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39</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150994</v>
      </c>
      <c r="F8" s="49">
        <v>458032</v>
      </c>
      <c r="G8" s="50">
        <v>0.57799999999999996</v>
      </c>
      <c r="H8" s="51">
        <v>0.10199999999999999</v>
      </c>
    </row>
    <row r="9" spans="1:10" x14ac:dyDescent="0.25">
      <c r="A9" s="47"/>
      <c r="B9" s="48"/>
      <c r="C9" s="48"/>
      <c r="D9" s="48" t="s">
        <v>23</v>
      </c>
      <c r="E9" s="49">
        <v>9448</v>
      </c>
      <c r="F9" s="49">
        <v>29567</v>
      </c>
      <c r="G9" s="50">
        <v>3.73E-2</v>
      </c>
      <c r="H9" s="51">
        <v>6.6E-3</v>
      </c>
    </row>
    <row r="10" spans="1:10" x14ac:dyDescent="0.25">
      <c r="A10" s="47"/>
      <c r="B10" s="48"/>
      <c r="C10" s="48"/>
      <c r="D10" s="48" t="s">
        <v>29</v>
      </c>
      <c r="E10" s="48">
        <v>44</v>
      </c>
      <c r="F10" s="48">
        <v>130</v>
      </c>
      <c r="G10" s="50">
        <v>2.0000000000000001E-4</v>
      </c>
      <c r="H10" s="51">
        <v>0</v>
      </c>
    </row>
    <row r="11" spans="1:10" x14ac:dyDescent="0.25">
      <c r="A11" s="47"/>
      <c r="B11" s="48"/>
      <c r="C11" s="48"/>
      <c r="D11" s="48" t="s">
        <v>24</v>
      </c>
      <c r="E11" s="49">
        <v>5303</v>
      </c>
      <c r="F11" s="49">
        <v>13773</v>
      </c>
      <c r="G11" s="50">
        <v>1.7399999999999999E-2</v>
      </c>
      <c r="H11" s="51">
        <v>3.0999999999999999E-3</v>
      </c>
    </row>
    <row r="12" spans="1:10" x14ac:dyDescent="0.25">
      <c r="A12" s="47"/>
      <c r="B12" s="48"/>
      <c r="C12" s="48"/>
      <c r="D12" s="48" t="s">
        <v>28</v>
      </c>
      <c r="E12" s="49">
        <v>11388</v>
      </c>
      <c r="F12" s="49">
        <v>35506</v>
      </c>
      <c r="G12" s="50">
        <v>4.48E-2</v>
      </c>
      <c r="H12" s="51">
        <v>7.9000000000000008E-3</v>
      </c>
    </row>
    <row r="13" spans="1:10" x14ac:dyDescent="0.25">
      <c r="A13" s="47"/>
      <c r="B13" s="48"/>
      <c r="C13" s="48"/>
      <c r="D13" s="48" t="s">
        <v>36</v>
      </c>
      <c r="E13" s="48">
        <v>312</v>
      </c>
      <c r="F13" s="48">
        <v>816</v>
      </c>
      <c r="G13" s="50">
        <v>1E-3</v>
      </c>
      <c r="H13" s="51">
        <v>2.0000000000000001E-4</v>
      </c>
    </row>
    <row r="14" spans="1:10" x14ac:dyDescent="0.25">
      <c r="A14" s="47"/>
      <c r="B14" s="48"/>
      <c r="C14" s="48" t="s">
        <v>16</v>
      </c>
      <c r="D14" s="48" t="s">
        <v>17</v>
      </c>
      <c r="E14" s="49">
        <v>16844</v>
      </c>
      <c r="F14" s="49">
        <v>50017</v>
      </c>
      <c r="G14" s="50">
        <v>6.3200000000000006E-2</v>
      </c>
      <c r="H14" s="51">
        <v>1.11E-2</v>
      </c>
    </row>
    <row r="15" spans="1:10" x14ac:dyDescent="0.25">
      <c r="A15" s="47"/>
      <c r="B15" s="48"/>
      <c r="C15" s="48"/>
      <c r="D15" s="48" t="s">
        <v>27</v>
      </c>
      <c r="E15" s="49">
        <v>1041</v>
      </c>
      <c r="F15" s="49">
        <v>2360</v>
      </c>
      <c r="G15" s="50">
        <v>3.0000000000000001E-3</v>
      </c>
      <c r="H15" s="51">
        <v>5.0000000000000001E-4</v>
      </c>
    </row>
    <row r="16" spans="1:10" x14ac:dyDescent="0.25">
      <c r="A16" s="47"/>
      <c r="B16" s="48"/>
      <c r="C16" s="48"/>
      <c r="D16" s="48" t="s">
        <v>23</v>
      </c>
      <c r="E16" s="48">
        <v>55</v>
      </c>
      <c r="F16" s="48">
        <v>55</v>
      </c>
      <c r="G16" s="50">
        <v>1E-4</v>
      </c>
      <c r="H16" s="51">
        <v>0</v>
      </c>
    </row>
    <row r="17" spans="1:8" x14ac:dyDescent="0.25">
      <c r="A17" s="47"/>
      <c r="B17" s="48"/>
      <c r="C17" s="48"/>
      <c r="D17" s="48" t="s">
        <v>29</v>
      </c>
      <c r="E17" s="49">
        <v>1082</v>
      </c>
      <c r="F17" s="49">
        <v>3323</v>
      </c>
      <c r="G17" s="50">
        <v>4.1999999999999997E-3</v>
      </c>
      <c r="H17" s="51">
        <v>6.9999999999999999E-4</v>
      </c>
    </row>
    <row r="18" spans="1:8" x14ac:dyDescent="0.25">
      <c r="A18" s="47"/>
      <c r="B18" s="48"/>
      <c r="C18" s="48"/>
      <c r="D18" s="48" t="s">
        <v>24</v>
      </c>
      <c r="E18" s="48">
        <v>139</v>
      </c>
      <c r="F18" s="48">
        <v>417</v>
      </c>
      <c r="G18" s="50">
        <v>5.0000000000000001E-4</v>
      </c>
      <c r="H18" s="51">
        <v>1E-4</v>
      </c>
    </row>
    <row r="19" spans="1:8" x14ac:dyDescent="0.25">
      <c r="A19" s="47"/>
      <c r="B19" s="48"/>
      <c r="C19" s="48"/>
      <c r="D19" s="48" t="s">
        <v>28</v>
      </c>
      <c r="E19" s="48">
        <v>174</v>
      </c>
      <c r="F19" s="48">
        <v>461</v>
      </c>
      <c r="G19" s="50">
        <v>5.9999999999999995E-4</v>
      </c>
      <c r="H19" s="51">
        <v>1E-4</v>
      </c>
    </row>
    <row r="20" spans="1:8" x14ac:dyDescent="0.25">
      <c r="A20" s="47"/>
      <c r="B20" s="48"/>
      <c r="C20" s="48"/>
      <c r="D20" s="48" t="s">
        <v>18</v>
      </c>
      <c r="E20" s="49">
        <v>38025</v>
      </c>
      <c r="F20" s="49">
        <v>114513</v>
      </c>
      <c r="G20" s="50">
        <v>0.14499999999999999</v>
      </c>
      <c r="H20" s="51">
        <v>2.5399999999999999E-2</v>
      </c>
    </row>
    <row r="21" spans="1:8" x14ac:dyDescent="0.25">
      <c r="A21" s="47"/>
      <c r="B21" s="48"/>
      <c r="C21" s="48" t="s">
        <v>31</v>
      </c>
      <c r="D21" s="48" t="s">
        <v>17</v>
      </c>
      <c r="E21" s="48">
        <v>500</v>
      </c>
      <c r="F21" s="49">
        <v>1378</v>
      </c>
      <c r="G21" s="50">
        <v>1.6999999999999999E-3</v>
      </c>
      <c r="H21" s="51">
        <v>2.9999999999999997E-4</v>
      </c>
    </row>
    <row r="22" spans="1:8" x14ac:dyDescent="0.25">
      <c r="A22" s="47"/>
      <c r="B22" s="48"/>
      <c r="C22" s="48"/>
      <c r="D22" s="48" t="s">
        <v>27</v>
      </c>
      <c r="E22" s="48">
        <v>211</v>
      </c>
      <c r="F22" s="48">
        <v>601</v>
      </c>
      <c r="G22" s="50">
        <v>8.0000000000000004E-4</v>
      </c>
      <c r="H22" s="51">
        <v>1E-4</v>
      </c>
    </row>
    <row r="23" spans="1:8" x14ac:dyDescent="0.25">
      <c r="A23" s="47"/>
      <c r="B23" s="48"/>
      <c r="C23" s="48"/>
      <c r="D23" s="48" t="s">
        <v>18</v>
      </c>
      <c r="E23" s="48">
        <v>841</v>
      </c>
      <c r="F23" s="49">
        <v>2380</v>
      </c>
      <c r="G23" s="50">
        <v>3.0000000000000001E-3</v>
      </c>
      <c r="H23" s="51">
        <v>5.0000000000000001E-4</v>
      </c>
    </row>
    <row r="24" spans="1:8" x14ac:dyDescent="0.25">
      <c r="A24" s="47"/>
      <c r="B24" s="48"/>
      <c r="C24" s="48" t="s">
        <v>25</v>
      </c>
      <c r="D24" s="48" t="s">
        <v>17</v>
      </c>
      <c r="E24" s="49">
        <v>2181</v>
      </c>
      <c r="F24" s="49">
        <v>6291</v>
      </c>
      <c r="G24" s="50">
        <v>7.9000000000000008E-3</v>
      </c>
      <c r="H24" s="51">
        <v>1.4E-3</v>
      </c>
    </row>
    <row r="25" spans="1:8" x14ac:dyDescent="0.25">
      <c r="A25" s="47"/>
      <c r="B25" s="48"/>
      <c r="C25" s="48"/>
      <c r="D25" s="48" t="s">
        <v>27</v>
      </c>
      <c r="E25" s="49">
        <v>1956</v>
      </c>
      <c r="F25" s="49">
        <v>5900</v>
      </c>
      <c r="G25" s="50">
        <v>7.4999999999999997E-3</v>
      </c>
      <c r="H25" s="51">
        <v>1.2999999999999999E-3</v>
      </c>
    </row>
    <row r="26" spans="1:8" x14ac:dyDescent="0.25">
      <c r="A26" s="47"/>
      <c r="B26" s="48"/>
      <c r="C26" s="48"/>
      <c r="D26" s="48" t="s">
        <v>23</v>
      </c>
      <c r="E26" s="48">
        <v>56</v>
      </c>
      <c r="F26" s="48">
        <v>194</v>
      </c>
      <c r="G26" s="50">
        <v>2.0000000000000001E-4</v>
      </c>
      <c r="H26" s="51">
        <v>0</v>
      </c>
    </row>
    <row r="27" spans="1:8" x14ac:dyDescent="0.25">
      <c r="A27" s="47"/>
      <c r="B27" s="48"/>
      <c r="C27" s="48"/>
      <c r="D27" s="48" t="s">
        <v>29</v>
      </c>
      <c r="E27" s="48">
        <v>423</v>
      </c>
      <c r="F27" s="49">
        <v>1287</v>
      </c>
      <c r="G27" s="50">
        <v>1.6000000000000001E-3</v>
      </c>
      <c r="H27" s="51">
        <v>2.9999999999999997E-4</v>
      </c>
    </row>
    <row r="28" spans="1:8" x14ac:dyDescent="0.25">
      <c r="A28" s="47"/>
      <c r="B28" s="48"/>
      <c r="C28" s="48"/>
      <c r="D28" s="48" t="s">
        <v>28</v>
      </c>
      <c r="E28" s="48">
        <v>942</v>
      </c>
      <c r="F28" s="49">
        <v>2825</v>
      </c>
      <c r="G28" s="50">
        <v>3.5999999999999999E-3</v>
      </c>
      <c r="H28" s="51">
        <v>5.9999999999999995E-4</v>
      </c>
    </row>
    <row r="29" spans="1:8" x14ac:dyDescent="0.25">
      <c r="A29" s="47"/>
      <c r="B29" s="48"/>
      <c r="C29" s="48"/>
      <c r="D29" s="48" t="s">
        <v>36</v>
      </c>
      <c r="E29" s="48">
        <v>405</v>
      </c>
      <c r="F29" s="48">
        <v>865</v>
      </c>
      <c r="G29" s="50">
        <v>1.1000000000000001E-3</v>
      </c>
      <c r="H29" s="51">
        <v>2.0000000000000001E-4</v>
      </c>
    </row>
    <row r="30" spans="1:8" x14ac:dyDescent="0.25">
      <c r="A30" s="47"/>
      <c r="B30" s="48"/>
      <c r="C30" s="48" t="s">
        <v>26</v>
      </c>
      <c r="D30" s="48" t="s">
        <v>17</v>
      </c>
      <c r="E30" s="49">
        <v>5099</v>
      </c>
      <c r="F30" s="49">
        <v>15457</v>
      </c>
      <c r="G30" s="50">
        <v>1.95E-2</v>
      </c>
      <c r="H30" s="51">
        <v>3.3999999999999998E-3</v>
      </c>
    </row>
    <row r="31" spans="1:8" x14ac:dyDescent="0.25">
      <c r="A31" s="47"/>
      <c r="B31" s="48"/>
      <c r="C31" s="48"/>
      <c r="D31" s="48" t="s">
        <v>27</v>
      </c>
      <c r="E31" s="48">
        <v>43</v>
      </c>
      <c r="F31" s="48">
        <v>182</v>
      </c>
      <c r="G31" s="50">
        <v>2.0000000000000001E-4</v>
      </c>
      <c r="H31" s="51">
        <v>0</v>
      </c>
    </row>
    <row r="32" spans="1:8" x14ac:dyDescent="0.25">
      <c r="A32" s="47"/>
      <c r="B32" s="48"/>
      <c r="C32" s="48"/>
      <c r="D32" s="48" t="s">
        <v>29</v>
      </c>
      <c r="E32" s="48">
        <v>6</v>
      </c>
      <c r="F32" s="48">
        <v>18</v>
      </c>
      <c r="G32" s="50">
        <v>0</v>
      </c>
      <c r="H32" s="51">
        <v>0</v>
      </c>
    </row>
    <row r="33" spans="1:8" x14ac:dyDescent="0.25">
      <c r="A33" s="47"/>
      <c r="B33" s="48"/>
      <c r="C33" s="48"/>
      <c r="D33" s="48" t="s">
        <v>28</v>
      </c>
      <c r="E33" s="48">
        <v>220</v>
      </c>
      <c r="F33" s="48">
        <v>660</v>
      </c>
      <c r="G33" s="50">
        <v>8.0000000000000004E-4</v>
      </c>
      <c r="H33" s="51">
        <v>1E-4</v>
      </c>
    </row>
    <row r="34" spans="1:8" x14ac:dyDescent="0.25">
      <c r="A34" s="47"/>
      <c r="B34" s="48"/>
      <c r="C34" s="48"/>
      <c r="D34" s="48" t="s">
        <v>18</v>
      </c>
      <c r="E34" s="49">
        <v>14843</v>
      </c>
      <c r="F34" s="49">
        <v>44925</v>
      </c>
      <c r="G34" s="50">
        <v>5.67E-2</v>
      </c>
      <c r="H34" s="51">
        <v>0.01</v>
      </c>
    </row>
    <row r="35" spans="1:8" x14ac:dyDescent="0.25">
      <c r="A35" s="47"/>
      <c r="B35" s="48" t="s">
        <v>19</v>
      </c>
      <c r="C35" s="48"/>
      <c r="D35" s="48"/>
      <c r="E35" s="49">
        <v>262575</v>
      </c>
      <c r="F35" s="49">
        <v>791933</v>
      </c>
      <c r="G35" s="52">
        <v>1</v>
      </c>
      <c r="H35" s="51">
        <v>0.17599999999999999</v>
      </c>
    </row>
    <row r="36" spans="1:8" x14ac:dyDescent="0.25">
      <c r="A36" s="47"/>
      <c r="B36" s="48" t="s">
        <v>20</v>
      </c>
      <c r="C36" s="48" t="s">
        <v>21</v>
      </c>
      <c r="D36" s="48" t="s">
        <v>17</v>
      </c>
      <c r="E36" s="49">
        <v>1258973</v>
      </c>
      <c r="F36" s="49">
        <v>3720024</v>
      </c>
      <c r="G36" s="48"/>
      <c r="H36" s="51">
        <v>0.82399999999999995</v>
      </c>
    </row>
    <row r="37" spans="1:8" ht="13.8" thickBot="1" x14ac:dyDescent="0.3">
      <c r="A37" s="53"/>
      <c r="B37" s="54" t="s">
        <v>22</v>
      </c>
      <c r="C37" s="54"/>
      <c r="D37" s="54"/>
      <c r="E37" s="55">
        <v>1521548</v>
      </c>
      <c r="F37" s="55">
        <v>4511957</v>
      </c>
      <c r="G37" s="54"/>
      <c r="H37" s="56">
        <v>1</v>
      </c>
    </row>
    <row r="39" spans="1:8" x14ac:dyDescent="0.25">
      <c r="A39" s="57" t="s">
        <v>33</v>
      </c>
    </row>
  </sheetData>
  <mergeCells count="1">
    <mergeCell ref="E5:E7"/>
  </mergeCells>
  <hyperlinks>
    <hyperlink ref="J1" location="'Table of Contents'!A1" display="Return to Table of Contents" xr:uid="{66783498-66CB-4239-B9BA-84B7A97C3951}"/>
  </hyperlinks>
  <pageMargins left="0.75" right="0.75" top="1" bottom="1" header="0.5" footer="0.5"/>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8"/>
  <sheetViews>
    <sheetView workbookViewId="0">
      <selection sqref="A1:H1"/>
    </sheetView>
  </sheetViews>
  <sheetFormatPr defaultColWidth="9.109375" defaultRowHeight="13.2" x14ac:dyDescent="0.25"/>
  <cols>
    <col min="1" max="1" width="18.5546875" style="1" bestFit="1" customWidth="1"/>
    <col min="2" max="2" width="12.5546875" style="1" bestFit="1" customWidth="1"/>
    <col min="3" max="4" width="19.6640625" style="1" bestFit="1" customWidth="1"/>
    <col min="5" max="5" width="10.6640625" style="1" bestFit="1" customWidth="1"/>
    <col min="6" max="6" width="11.109375" style="1" bestFit="1" customWidth="1"/>
    <col min="7" max="8" width="7.21875" style="1" bestFit="1" customWidth="1"/>
    <col min="9" max="16384" width="9.109375" style="1"/>
  </cols>
  <sheetData>
    <row r="1" spans="1:10" x14ac:dyDescent="0.25">
      <c r="A1" s="3" t="s">
        <v>0</v>
      </c>
      <c r="B1" s="4"/>
      <c r="C1" s="4"/>
      <c r="D1" s="4"/>
      <c r="E1" s="4"/>
      <c r="F1" s="4"/>
      <c r="G1" s="4"/>
      <c r="H1" s="4"/>
      <c r="J1" s="68" t="s">
        <v>194</v>
      </c>
    </row>
    <row r="2" spans="1:10" x14ac:dyDescent="0.25">
      <c r="A2" s="3" t="s">
        <v>1</v>
      </c>
      <c r="B2" s="4"/>
      <c r="C2" s="4"/>
      <c r="D2" s="4"/>
      <c r="E2" s="4"/>
      <c r="F2" s="4"/>
      <c r="G2" s="4"/>
      <c r="H2" s="4"/>
    </row>
    <row r="3" spans="1:10" x14ac:dyDescent="0.25">
      <c r="A3" s="3" t="s">
        <v>54</v>
      </c>
      <c r="B3" s="4"/>
      <c r="C3" s="4"/>
      <c r="D3" s="4"/>
      <c r="E3" s="4"/>
      <c r="F3" s="4"/>
      <c r="G3" s="4"/>
      <c r="H3" s="4"/>
    </row>
    <row r="4" spans="1:10" ht="13.8" thickBot="1" x14ac:dyDescent="0.3">
      <c r="A4" s="2"/>
    </row>
    <row r="5" spans="1:10" x14ac:dyDescent="0.25">
      <c r="A5" s="5" t="s">
        <v>3</v>
      </c>
      <c r="B5" s="11" t="s">
        <v>4</v>
      </c>
      <c r="C5" s="11" t="s">
        <v>5</v>
      </c>
      <c r="D5" s="11" t="s">
        <v>5</v>
      </c>
      <c r="E5" s="130" t="s">
        <v>6</v>
      </c>
      <c r="F5" s="11" t="s">
        <v>7</v>
      </c>
      <c r="G5" s="11" t="s">
        <v>8</v>
      </c>
      <c r="H5" s="6" t="s">
        <v>8</v>
      </c>
    </row>
    <row r="6" spans="1:10" x14ac:dyDescent="0.25">
      <c r="A6" s="7" t="s">
        <v>9</v>
      </c>
      <c r="B6" s="12" t="s">
        <v>5</v>
      </c>
      <c r="C6" s="12" t="s">
        <v>10</v>
      </c>
      <c r="D6" s="12" t="s">
        <v>11</v>
      </c>
      <c r="E6" s="131"/>
      <c r="F6" s="12" t="s">
        <v>12</v>
      </c>
      <c r="G6" s="12" t="s">
        <v>13</v>
      </c>
      <c r="H6" s="8" t="s">
        <v>14</v>
      </c>
    </row>
    <row r="7" spans="1:10" x14ac:dyDescent="0.25">
      <c r="A7" s="9"/>
      <c r="B7" s="13"/>
      <c r="C7" s="13"/>
      <c r="D7" s="13"/>
      <c r="E7" s="132"/>
      <c r="F7" s="13"/>
      <c r="G7" s="13" t="s">
        <v>12</v>
      </c>
      <c r="H7" s="10" t="s">
        <v>12</v>
      </c>
    </row>
    <row r="8" spans="1:10" x14ac:dyDescent="0.25">
      <c r="A8" s="47" t="s">
        <v>32</v>
      </c>
      <c r="B8" s="48" t="s">
        <v>15</v>
      </c>
      <c r="C8" s="48" t="s">
        <v>21</v>
      </c>
      <c r="D8" s="48" t="s">
        <v>27</v>
      </c>
      <c r="E8" s="49">
        <v>147918</v>
      </c>
      <c r="F8" s="49">
        <v>450386</v>
      </c>
      <c r="G8" s="50">
        <v>0.51500000000000001</v>
      </c>
      <c r="H8" s="51">
        <v>9.8299999999999998E-2</v>
      </c>
    </row>
    <row r="9" spans="1:10" x14ac:dyDescent="0.25">
      <c r="A9" s="47"/>
      <c r="B9" s="48"/>
      <c r="C9" s="48"/>
      <c r="D9" s="48" t="s">
        <v>23</v>
      </c>
      <c r="E9" s="49">
        <v>14351</v>
      </c>
      <c r="F9" s="49">
        <v>46419</v>
      </c>
      <c r="G9" s="50">
        <v>5.3100000000000001E-2</v>
      </c>
      <c r="H9" s="51">
        <v>1.01E-2</v>
      </c>
    </row>
    <row r="10" spans="1:10" x14ac:dyDescent="0.25">
      <c r="A10" s="47"/>
      <c r="B10" s="48"/>
      <c r="C10" s="48"/>
      <c r="D10" s="48" t="s">
        <v>29</v>
      </c>
      <c r="E10" s="48">
        <v>56</v>
      </c>
      <c r="F10" s="48">
        <v>172</v>
      </c>
      <c r="G10" s="50">
        <v>2.0000000000000001E-4</v>
      </c>
      <c r="H10" s="51">
        <v>0</v>
      </c>
    </row>
    <row r="11" spans="1:10" x14ac:dyDescent="0.25">
      <c r="A11" s="47"/>
      <c r="B11" s="48"/>
      <c r="C11" s="48"/>
      <c r="D11" s="48" t="s">
        <v>24</v>
      </c>
      <c r="E11" s="49">
        <v>11107</v>
      </c>
      <c r="F11" s="49">
        <v>29285</v>
      </c>
      <c r="G11" s="50">
        <v>3.3500000000000002E-2</v>
      </c>
      <c r="H11" s="51">
        <v>6.4000000000000003E-3</v>
      </c>
    </row>
    <row r="12" spans="1:10" x14ac:dyDescent="0.25">
      <c r="A12" s="47"/>
      <c r="B12" s="48"/>
      <c r="C12" s="48"/>
      <c r="D12" s="48" t="s">
        <v>28</v>
      </c>
      <c r="E12" s="49">
        <v>11989</v>
      </c>
      <c r="F12" s="49">
        <v>37447</v>
      </c>
      <c r="G12" s="50">
        <v>4.2799999999999998E-2</v>
      </c>
      <c r="H12" s="51">
        <v>8.2000000000000007E-3</v>
      </c>
    </row>
    <row r="13" spans="1:10" x14ac:dyDescent="0.25">
      <c r="A13" s="47"/>
      <c r="B13" s="48"/>
      <c r="C13" s="48"/>
      <c r="D13" s="48" t="s">
        <v>36</v>
      </c>
      <c r="E13" s="48">
        <v>311</v>
      </c>
      <c r="F13" s="48">
        <v>833</v>
      </c>
      <c r="G13" s="50">
        <v>1E-3</v>
      </c>
      <c r="H13" s="51">
        <v>2.0000000000000001E-4</v>
      </c>
    </row>
    <row r="14" spans="1:10" x14ac:dyDescent="0.25">
      <c r="A14" s="47"/>
      <c r="B14" s="48"/>
      <c r="C14" s="48" t="s">
        <v>16</v>
      </c>
      <c r="D14" s="48" t="s">
        <v>17</v>
      </c>
      <c r="E14" s="49">
        <v>23643</v>
      </c>
      <c r="F14" s="49">
        <v>69539</v>
      </c>
      <c r="G14" s="50">
        <v>7.9500000000000001E-2</v>
      </c>
      <c r="H14" s="51">
        <v>1.52E-2</v>
      </c>
    </row>
    <row r="15" spans="1:10" x14ac:dyDescent="0.25">
      <c r="A15" s="47"/>
      <c r="B15" s="48"/>
      <c r="C15" s="48"/>
      <c r="D15" s="48" t="s">
        <v>27</v>
      </c>
      <c r="E15" s="49">
        <v>1474</v>
      </c>
      <c r="F15" s="49">
        <v>3657</v>
      </c>
      <c r="G15" s="50">
        <v>4.1999999999999997E-3</v>
      </c>
      <c r="H15" s="51">
        <v>8.0000000000000004E-4</v>
      </c>
    </row>
    <row r="16" spans="1:10" x14ac:dyDescent="0.25">
      <c r="A16" s="47"/>
      <c r="B16" s="48"/>
      <c r="C16" s="48"/>
      <c r="D16" s="48" t="s">
        <v>23</v>
      </c>
      <c r="E16" s="48">
        <v>40</v>
      </c>
      <c r="F16" s="48">
        <v>40</v>
      </c>
      <c r="G16" s="50">
        <v>0</v>
      </c>
      <c r="H16" s="51">
        <v>0</v>
      </c>
    </row>
    <row r="17" spans="1:8" x14ac:dyDescent="0.25">
      <c r="A17" s="47"/>
      <c r="B17" s="48"/>
      <c r="C17" s="48"/>
      <c r="D17" s="48" t="s">
        <v>29</v>
      </c>
      <c r="E17" s="49">
        <v>1342</v>
      </c>
      <c r="F17" s="49">
        <v>4174</v>
      </c>
      <c r="G17" s="50">
        <v>4.7999999999999996E-3</v>
      </c>
      <c r="H17" s="51">
        <v>8.9999999999999998E-4</v>
      </c>
    </row>
    <row r="18" spans="1:8" x14ac:dyDescent="0.25">
      <c r="A18" s="47"/>
      <c r="B18" s="48"/>
      <c r="C18" s="48"/>
      <c r="D18" s="48" t="s">
        <v>24</v>
      </c>
      <c r="E18" s="48">
        <v>235</v>
      </c>
      <c r="F18" s="48">
        <v>705</v>
      </c>
      <c r="G18" s="50">
        <v>8.0000000000000004E-4</v>
      </c>
      <c r="H18" s="51">
        <v>2.0000000000000001E-4</v>
      </c>
    </row>
    <row r="19" spans="1:8" x14ac:dyDescent="0.25">
      <c r="A19" s="47"/>
      <c r="B19" s="48"/>
      <c r="C19" s="48"/>
      <c r="D19" s="48" t="s">
        <v>28</v>
      </c>
      <c r="E19" s="48">
        <v>176</v>
      </c>
      <c r="F19" s="48">
        <v>391</v>
      </c>
      <c r="G19" s="50">
        <v>4.0000000000000002E-4</v>
      </c>
      <c r="H19" s="51">
        <v>1E-4</v>
      </c>
    </row>
    <row r="20" spans="1:8" x14ac:dyDescent="0.25">
      <c r="A20" s="47"/>
      <c r="B20" s="48"/>
      <c r="C20" s="48"/>
      <c r="D20" s="48" t="s">
        <v>18</v>
      </c>
      <c r="E20" s="49">
        <v>46239</v>
      </c>
      <c r="F20" s="49">
        <v>140521</v>
      </c>
      <c r="G20" s="50">
        <v>0.161</v>
      </c>
      <c r="H20" s="51">
        <v>3.0700000000000002E-2</v>
      </c>
    </row>
    <row r="21" spans="1:8" x14ac:dyDescent="0.25">
      <c r="A21" s="47"/>
      <c r="B21" s="48"/>
      <c r="C21" s="48" t="s">
        <v>31</v>
      </c>
      <c r="D21" s="48" t="s">
        <v>17</v>
      </c>
      <c r="E21" s="48">
        <v>493</v>
      </c>
      <c r="F21" s="49">
        <v>1394</v>
      </c>
      <c r="G21" s="50">
        <v>1.6000000000000001E-3</v>
      </c>
      <c r="H21" s="51">
        <v>2.9999999999999997E-4</v>
      </c>
    </row>
    <row r="22" spans="1:8" x14ac:dyDescent="0.25">
      <c r="A22" s="47"/>
      <c r="B22" s="48"/>
      <c r="C22" s="48"/>
      <c r="D22" s="48" t="s">
        <v>27</v>
      </c>
      <c r="E22" s="48">
        <v>188</v>
      </c>
      <c r="F22" s="48">
        <v>543</v>
      </c>
      <c r="G22" s="50">
        <v>5.9999999999999995E-4</v>
      </c>
      <c r="H22" s="51">
        <v>1E-4</v>
      </c>
    </row>
    <row r="23" spans="1:8" x14ac:dyDescent="0.25">
      <c r="A23" s="47"/>
      <c r="B23" s="48"/>
      <c r="C23" s="48"/>
      <c r="D23" s="48" t="s">
        <v>18</v>
      </c>
      <c r="E23" s="49">
        <v>1344</v>
      </c>
      <c r="F23" s="49">
        <v>3626</v>
      </c>
      <c r="G23" s="50">
        <v>4.1000000000000003E-3</v>
      </c>
      <c r="H23" s="51">
        <v>8.0000000000000004E-4</v>
      </c>
    </row>
    <row r="24" spans="1:8" x14ac:dyDescent="0.25">
      <c r="A24" s="47"/>
      <c r="B24" s="48"/>
      <c r="C24" s="48" t="s">
        <v>25</v>
      </c>
      <c r="D24" s="48" t="s">
        <v>17</v>
      </c>
      <c r="E24" s="49">
        <v>2285</v>
      </c>
      <c r="F24" s="49">
        <v>6972</v>
      </c>
      <c r="G24" s="50">
        <v>8.0000000000000002E-3</v>
      </c>
      <c r="H24" s="51">
        <v>1.5E-3</v>
      </c>
    </row>
    <row r="25" spans="1:8" x14ac:dyDescent="0.25">
      <c r="A25" s="47"/>
      <c r="B25" s="48"/>
      <c r="C25" s="48"/>
      <c r="D25" s="48" t="s">
        <v>27</v>
      </c>
      <c r="E25" s="49">
        <v>1749</v>
      </c>
      <c r="F25" s="49">
        <v>5309</v>
      </c>
      <c r="G25" s="50">
        <v>6.1000000000000004E-3</v>
      </c>
      <c r="H25" s="51">
        <v>1.1999999999999999E-3</v>
      </c>
    </row>
    <row r="26" spans="1:8" x14ac:dyDescent="0.25">
      <c r="A26" s="47"/>
      <c r="B26" s="48"/>
      <c r="C26" s="48"/>
      <c r="D26" s="48" t="s">
        <v>29</v>
      </c>
      <c r="E26" s="48">
        <v>477</v>
      </c>
      <c r="F26" s="49">
        <v>1463</v>
      </c>
      <c r="G26" s="50">
        <v>1.6999999999999999E-3</v>
      </c>
      <c r="H26" s="51">
        <v>2.9999999999999997E-4</v>
      </c>
    </row>
    <row r="27" spans="1:8" x14ac:dyDescent="0.25">
      <c r="A27" s="47"/>
      <c r="B27" s="48"/>
      <c r="C27" s="48"/>
      <c r="D27" s="48" t="s">
        <v>28</v>
      </c>
      <c r="E27" s="48">
        <v>976</v>
      </c>
      <c r="F27" s="49">
        <v>2928</v>
      </c>
      <c r="G27" s="50">
        <v>3.3E-3</v>
      </c>
      <c r="H27" s="51">
        <v>5.9999999999999995E-4</v>
      </c>
    </row>
    <row r="28" spans="1:8" x14ac:dyDescent="0.25">
      <c r="A28" s="47"/>
      <c r="B28" s="48"/>
      <c r="C28" s="48"/>
      <c r="D28" s="48" t="s">
        <v>36</v>
      </c>
      <c r="E28" s="48">
        <v>135</v>
      </c>
      <c r="F28" s="48">
        <v>295</v>
      </c>
      <c r="G28" s="50">
        <v>2.9999999999999997E-4</v>
      </c>
      <c r="H28" s="51">
        <v>1E-4</v>
      </c>
    </row>
    <row r="29" spans="1:8" x14ac:dyDescent="0.25">
      <c r="A29" s="47"/>
      <c r="B29" s="48"/>
      <c r="C29" s="48" t="s">
        <v>26</v>
      </c>
      <c r="D29" s="48" t="s">
        <v>17</v>
      </c>
      <c r="E29" s="49">
        <v>6487</v>
      </c>
      <c r="F29" s="49">
        <v>19498</v>
      </c>
      <c r="G29" s="50">
        <v>2.23E-2</v>
      </c>
      <c r="H29" s="51">
        <v>4.3E-3</v>
      </c>
    </row>
    <row r="30" spans="1:8" x14ac:dyDescent="0.25">
      <c r="A30" s="47"/>
      <c r="B30" s="48"/>
      <c r="C30" s="48"/>
      <c r="D30" s="48" t="s">
        <v>27</v>
      </c>
      <c r="E30" s="48">
        <v>204</v>
      </c>
      <c r="F30" s="48">
        <v>661</v>
      </c>
      <c r="G30" s="50">
        <v>8.0000000000000004E-4</v>
      </c>
      <c r="H30" s="51">
        <v>1E-4</v>
      </c>
    </row>
    <row r="31" spans="1:8" x14ac:dyDescent="0.25">
      <c r="A31" s="47"/>
      <c r="B31" s="48"/>
      <c r="C31" s="48"/>
      <c r="D31" s="48" t="s">
        <v>29</v>
      </c>
      <c r="E31" s="48">
        <v>24</v>
      </c>
      <c r="F31" s="48">
        <v>73</v>
      </c>
      <c r="G31" s="50">
        <v>1E-4</v>
      </c>
      <c r="H31" s="51">
        <v>0</v>
      </c>
    </row>
    <row r="32" spans="1:8" x14ac:dyDescent="0.25">
      <c r="A32" s="47"/>
      <c r="B32" s="48"/>
      <c r="C32" s="48"/>
      <c r="D32" s="48" t="s">
        <v>28</v>
      </c>
      <c r="E32" s="48">
        <v>201</v>
      </c>
      <c r="F32" s="48">
        <v>603</v>
      </c>
      <c r="G32" s="50">
        <v>6.9999999999999999E-4</v>
      </c>
      <c r="H32" s="51">
        <v>1E-4</v>
      </c>
    </row>
    <row r="33" spans="1:8" x14ac:dyDescent="0.25">
      <c r="A33" s="47"/>
      <c r="B33" s="48"/>
      <c r="C33" s="48"/>
      <c r="D33" s="48" t="s">
        <v>18</v>
      </c>
      <c r="E33" s="49">
        <v>15760</v>
      </c>
      <c r="F33" s="49">
        <v>47754</v>
      </c>
      <c r="G33" s="50">
        <v>5.4600000000000003E-2</v>
      </c>
      <c r="H33" s="51">
        <v>1.04E-2</v>
      </c>
    </row>
    <row r="34" spans="1:8" x14ac:dyDescent="0.25">
      <c r="A34" s="47"/>
      <c r="B34" s="48" t="s">
        <v>19</v>
      </c>
      <c r="C34" s="48"/>
      <c r="D34" s="48"/>
      <c r="E34" s="49">
        <v>289204</v>
      </c>
      <c r="F34" s="49">
        <v>874688</v>
      </c>
      <c r="G34" s="52">
        <v>1</v>
      </c>
      <c r="H34" s="51">
        <v>0.191</v>
      </c>
    </row>
    <row r="35" spans="1:8" x14ac:dyDescent="0.25">
      <c r="A35" s="47"/>
      <c r="B35" s="48" t="s">
        <v>20</v>
      </c>
      <c r="C35" s="48" t="s">
        <v>21</v>
      </c>
      <c r="D35" s="48" t="s">
        <v>17</v>
      </c>
      <c r="E35" s="49">
        <v>1249321</v>
      </c>
      <c r="F35" s="49">
        <v>3704859</v>
      </c>
      <c r="G35" s="48"/>
      <c r="H35" s="51">
        <v>0.80900000000000005</v>
      </c>
    </row>
    <row r="36" spans="1:8" ht="13.8" thickBot="1" x14ac:dyDescent="0.3">
      <c r="A36" s="53"/>
      <c r="B36" s="54" t="s">
        <v>22</v>
      </c>
      <c r="C36" s="54"/>
      <c r="D36" s="54"/>
      <c r="E36" s="55">
        <v>1538525</v>
      </c>
      <c r="F36" s="55">
        <v>4579547</v>
      </c>
      <c r="G36" s="54"/>
      <c r="H36" s="56">
        <v>1</v>
      </c>
    </row>
    <row r="38" spans="1:8" x14ac:dyDescent="0.25">
      <c r="A38" s="57" t="s">
        <v>33</v>
      </c>
    </row>
  </sheetData>
  <mergeCells count="1">
    <mergeCell ref="E5:E7"/>
  </mergeCells>
  <hyperlinks>
    <hyperlink ref="J1" location="'Table of Contents'!A1" display="Return to Table of Contents" xr:uid="{43343259-2099-4FF5-9BF3-1F0EDF15DF7D}"/>
  </hyperlinks>
  <pageMargins left="0.75" right="0.75" top="1" bottom="1" header="0.5" footer="0.5"/>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75</vt:i4>
      </vt:variant>
      <vt:variant>
        <vt:lpstr>Named Ranges</vt:lpstr>
      </vt:variant>
      <vt:variant>
        <vt:i4>45</vt:i4>
      </vt:variant>
    </vt:vector>
  </HeadingPairs>
  <TitlesOfParts>
    <vt:vector size="120" baseType="lpstr">
      <vt:lpstr>Table of Contents</vt:lpstr>
      <vt:lpstr>CTCFall00</vt:lpstr>
      <vt:lpstr>CTCSpring01</vt:lpstr>
      <vt:lpstr>CTCSummer01</vt:lpstr>
      <vt:lpstr>CTCFall01</vt:lpstr>
      <vt:lpstr>CTCSpring02</vt:lpstr>
      <vt:lpstr>CTCSummer02</vt:lpstr>
      <vt:lpstr>CTCFall02</vt:lpstr>
      <vt:lpstr>CTCSpring03</vt:lpstr>
      <vt:lpstr>CTCSummer03</vt:lpstr>
      <vt:lpstr>CTCFall03</vt:lpstr>
      <vt:lpstr>CTCSpring04</vt:lpstr>
      <vt:lpstr>CTCSummer04</vt:lpstr>
      <vt:lpstr>CTCFall04</vt:lpstr>
      <vt:lpstr>CTCSpring05</vt:lpstr>
      <vt:lpstr>CTCSummer05</vt:lpstr>
      <vt:lpstr>CTCFall05</vt:lpstr>
      <vt:lpstr>CTCSpring06</vt:lpstr>
      <vt:lpstr>CTCSummer06</vt:lpstr>
      <vt:lpstr>CTCFall06</vt:lpstr>
      <vt:lpstr>CTCSpring07</vt:lpstr>
      <vt:lpstr>CTCSummer07</vt:lpstr>
      <vt:lpstr>CTCFall07</vt:lpstr>
      <vt:lpstr>CTCSpring08</vt:lpstr>
      <vt:lpstr>CTCSummer08</vt:lpstr>
      <vt:lpstr>CTCFall08</vt:lpstr>
      <vt:lpstr>CTCSpring09</vt:lpstr>
      <vt:lpstr>CTCSummer09</vt:lpstr>
      <vt:lpstr>CTCFall09</vt:lpstr>
      <vt:lpstr>CTCSpring10</vt:lpstr>
      <vt:lpstr>CTCSummer10</vt:lpstr>
      <vt:lpstr>CTCFall10</vt:lpstr>
      <vt:lpstr>CTCSpring11</vt:lpstr>
      <vt:lpstr>CTCSummer11</vt:lpstr>
      <vt:lpstr>CTCFall11</vt:lpstr>
      <vt:lpstr>CTCSpring12</vt:lpstr>
      <vt:lpstr>CTCSummer12</vt:lpstr>
      <vt:lpstr>CTCFall12</vt:lpstr>
      <vt:lpstr>CTCSpring13</vt:lpstr>
      <vt:lpstr>CTCSummer13</vt:lpstr>
      <vt:lpstr>CTCFall13</vt:lpstr>
      <vt:lpstr>CTCSpring14</vt:lpstr>
      <vt:lpstr>CTCSummer14</vt:lpstr>
      <vt:lpstr>CTCFall14</vt:lpstr>
      <vt:lpstr>CTCSpring15</vt:lpstr>
      <vt:lpstr>CTCSummer15</vt:lpstr>
      <vt:lpstr>CTCFall15</vt:lpstr>
      <vt:lpstr>CTCSpring16</vt:lpstr>
      <vt:lpstr>CTCSummer16</vt:lpstr>
      <vt:lpstr>CTCFall16</vt:lpstr>
      <vt:lpstr>CTCSpring17</vt:lpstr>
      <vt:lpstr>CTCSummer17</vt:lpstr>
      <vt:lpstr>CTCFall17</vt:lpstr>
      <vt:lpstr>CTCSpring18</vt:lpstr>
      <vt:lpstr>CTCSummer18</vt:lpstr>
      <vt:lpstr>CTCFall18</vt:lpstr>
      <vt:lpstr>CTCSpring19</vt:lpstr>
      <vt:lpstr>CTCSummer19</vt:lpstr>
      <vt:lpstr>CTCFall19</vt:lpstr>
      <vt:lpstr>CTCSpring20</vt:lpstr>
      <vt:lpstr>CTCSummer20</vt:lpstr>
      <vt:lpstr>CTCFall20</vt:lpstr>
      <vt:lpstr>CTCSpring21</vt:lpstr>
      <vt:lpstr>CTCSummer21</vt:lpstr>
      <vt:lpstr>CTCFall21</vt:lpstr>
      <vt:lpstr>CTCspring22</vt:lpstr>
      <vt:lpstr>CTCSummer22</vt:lpstr>
      <vt:lpstr>CTCFall22</vt:lpstr>
      <vt:lpstr>CTCSpring23</vt:lpstr>
      <vt:lpstr>CTCSummer23</vt:lpstr>
      <vt:lpstr>CTCFall23</vt:lpstr>
      <vt:lpstr>CTCSpring24</vt:lpstr>
      <vt:lpstr>CTCSummer24</vt:lpstr>
      <vt:lpstr>CTCFall24</vt:lpstr>
      <vt:lpstr>Documentation</vt:lpstr>
      <vt:lpstr>CTCFall00!IDX</vt:lpstr>
      <vt:lpstr>CTCFall01!IDX</vt:lpstr>
      <vt:lpstr>CTCFall02!IDX</vt:lpstr>
      <vt:lpstr>CTCFall03!IDX</vt:lpstr>
      <vt:lpstr>CTCFall04!IDX</vt:lpstr>
      <vt:lpstr>CTCFall05!IDX</vt:lpstr>
      <vt:lpstr>CTCFall06!IDX</vt:lpstr>
      <vt:lpstr>CTCFall07!IDX</vt:lpstr>
      <vt:lpstr>CTCFall08!IDX</vt:lpstr>
      <vt:lpstr>CTCFall09!IDX</vt:lpstr>
      <vt:lpstr>CTCFall10!IDX</vt:lpstr>
      <vt:lpstr>CTCFall11!IDX</vt:lpstr>
      <vt:lpstr>CTCFall13!IDX</vt:lpstr>
      <vt:lpstr>CTCSpring01!IDX</vt:lpstr>
      <vt:lpstr>CTCSpring02!IDX</vt:lpstr>
      <vt:lpstr>CTCSpring03!IDX</vt:lpstr>
      <vt:lpstr>CTCSpring04!IDX</vt:lpstr>
      <vt:lpstr>CTCSpring05!IDX</vt:lpstr>
      <vt:lpstr>CTCSpring06!IDX</vt:lpstr>
      <vt:lpstr>CTCSpring07!IDX</vt:lpstr>
      <vt:lpstr>CTCSpring08!IDX</vt:lpstr>
      <vt:lpstr>CTCSpring09!IDX</vt:lpstr>
      <vt:lpstr>CTCSpring10!IDX</vt:lpstr>
      <vt:lpstr>CTCSpring11!IDX</vt:lpstr>
      <vt:lpstr>CTCSpring12!IDX</vt:lpstr>
      <vt:lpstr>CTCSpring14!IDX</vt:lpstr>
      <vt:lpstr>CTCSummer01!IDX</vt:lpstr>
      <vt:lpstr>CTCSummer02!IDX</vt:lpstr>
      <vt:lpstr>CTCSummer03!IDX</vt:lpstr>
      <vt:lpstr>CTCSummer04!IDX</vt:lpstr>
      <vt:lpstr>CTCSummer05!IDX</vt:lpstr>
      <vt:lpstr>CTCSummer06!IDX</vt:lpstr>
      <vt:lpstr>CTCSummer07!IDX</vt:lpstr>
      <vt:lpstr>CTCSummer08!IDX</vt:lpstr>
      <vt:lpstr>CTCSummer09!IDX</vt:lpstr>
      <vt:lpstr>CTCSummer10!IDX</vt:lpstr>
      <vt:lpstr>CTCSummer11!IDX</vt:lpstr>
      <vt:lpstr>CTCSummer13!IDX</vt:lpstr>
      <vt:lpstr>univfall2022_15MAY25</vt:lpstr>
      <vt:lpstr>univfall2023_15MAY25</vt:lpstr>
      <vt:lpstr>univfall2024_15MAY25</vt:lpstr>
      <vt:lpstr>univspring2023_15MAY25</vt:lpstr>
      <vt:lpstr>univspring2024_15MAY25</vt:lpstr>
      <vt:lpstr>univsummer2023_15MAY25</vt:lpstr>
      <vt:lpstr>univsummer2024_15MAY25</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Distance Ed Enrollment and SCH by Location and Instruction Mode, Statewide, CTC</dc:title>
  <dc:subject>Distance Education Data</dc:subject>
  <dc:creator>Data Management and Research</dc:creator>
  <cp:keywords>Distance Ed Data, Community and Technical Colleges</cp:keywords>
  <cp:lastModifiedBy>King, Clifford</cp:lastModifiedBy>
  <cp:lastPrinted>2012-10-08T19:52:46Z</cp:lastPrinted>
  <dcterms:created xsi:type="dcterms:W3CDTF">2012-10-08T18:44:36Z</dcterms:created>
  <dcterms:modified xsi:type="dcterms:W3CDTF">2025-12-18T18:58:59Z</dcterms:modified>
</cp:coreProperties>
</file>