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BF\SFA\FAS\Accounting\Allocations\Allocations_2020\FY20 Inst Copy of Preliminary Allocation Spreadsheets\"/>
    </mc:Choice>
  </mc:AlternateContent>
  <bookViews>
    <workbookView xWindow="0" yWindow="0" windowWidth="19200" windowHeight="8235" tabRatio="781" activeTab="1"/>
  </bookViews>
  <sheets>
    <sheet name="Rule" sheetId="8" r:id="rId1"/>
    <sheet name="Calculation Data" sheetId="1" r:id="rId2"/>
  </sheets>
  <externalReferences>
    <externalReference r:id="rId3"/>
  </externalReferences>
  <definedNames>
    <definedName name="_xlnm._FilterDatabase" localSheetId="1" hidden="1">'Calculation Data'!$A$5:$K$164</definedName>
    <definedName name="DATA">#REF!</definedName>
    <definedName name="DATA2">'[1]Data Source'!$A:$M</definedName>
    <definedName name="FY17Enrollment">#REF!</definedName>
    <definedName name="Institutions">#REF!</definedName>
    <definedName name="participation">#REF!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G157" i="1" l="1"/>
  <c r="G18" i="1"/>
  <c r="G22" i="1"/>
  <c r="G40" i="1"/>
  <c r="G41" i="1"/>
  <c r="H41" i="1" l="1"/>
  <c r="H40" i="1"/>
  <c r="H22" i="1"/>
  <c r="H18" i="1"/>
  <c r="G85" i="1" l="1"/>
  <c r="H85" i="1" l="1"/>
  <c r="I85" i="1" s="1"/>
  <c r="G114" i="1" l="1"/>
  <c r="H114" i="1" s="1"/>
  <c r="G113" i="1"/>
  <c r="H113" i="1" s="1"/>
  <c r="G63" i="1"/>
  <c r="G57" i="1"/>
  <c r="H57" i="1" s="1"/>
  <c r="G60" i="1"/>
  <c r="G61" i="1"/>
  <c r="H61" i="1" s="1"/>
  <c r="G62" i="1"/>
  <c r="H62" i="1" s="1"/>
  <c r="G66" i="1"/>
  <c r="G68" i="1"/>
  <c r="G71" i="1"/>
  <c r="G77" i="1"/>
  <c r="G78" i="1"/>
  <c r="G79" i="1"/>
  <c r="G87" i="1"/>
  <c r="G91" i="1"/>
  <c r="H91" i="1" s="1"/>
  <c r="G92" i="1"/>
  <c r="G96" i="1"/>
  <c r="G106" i="1"/>
  <c r="G107" i="1"/>
  <c r="G108" i="1"/>
  <c r="G58" i="1"/>
  <c r="H58" i="1" s="1"/>
  <c r="G59" i="1"/>
  <c r="G64" i="1"/>
  <c r="H64" i="1" s="1"/>
  <c r="G65" i="1"/>
  <c r="H65" i="1" s="1"/>
  <c r="G67" i="1"/>
  <c r="H67" i="1" s="1"/>
  <c r="G69" i="1"/>
  <c r="G70" i="1"/>
  <c r="G72" i="1"/>
  <c r="G73" i="1"/>
  <c r="G74" i="1"/>
  <c r="H74" i="1" s="1"/>
  <c r="G75" i="1"/>
  <c r="G76" i="1"/>
  <c r="G80" i="1"/>
  <c r="G81" i="1"/>
  <c r="G82" i="1"/>
  <c r="H82" i="1" s="1"/>
  <c r="G83" i="1"/>
  <c r="H83" i="1" s="1"/>
  <c r="G84" i="1"/>
  <c r="G86" i="1"/>
  <c r="G88" i="1"/>
  <c r="H88" i="1" s="1"/>
  <c r="G89" i="1"/>
  <c r="G90" i="1"/>
  <c r="G93" i="1"/>
  <c r="H93" i="1" s="1"/>
  <c r="G94" i="1"/>
  <c r="G95" i="1"/>
  <c r="G97" i="1"/>
  <c r="H97" i="1" s="1"/>
  <c r="G98" i="1"/>
  <c r="H98" i="1" s="1"/>
  <c r="G99" i="1"/>
  <c r="G101" i="1"/>
  <c r="G100" i="1"/>
  <c r="H100" i="1" s="1"/>
  <c r="G102" i="1"/>
  <c r="H102" i="1" s="1"/>
  <c r="G103" i="1"/>
  <c r="G104" i="1"/>
  <c r="H104" i="1" s="1"/>
  <c r="G105" i="1"/>
  <c r="H105" i="1" s="1"/>
  <c r="G109" i="1"/>
  <c r="H109" i="1" s="1"/>
  <c r="H95" i="1" l="1"/>
  <c r="I95" i="1" s="1"/>
  <c r="H72" i="1"/>
  <c r="I72" i="1" s="1"/>
  <c r="H108" i="1"/>
  <c r="I108" i="1" s="1"/>
  <c r="H78" i="1"/>
  <c r="I78" i="1" s="1"/>
  <c r="H103" i="1"/>
  <c r="I103" i="1" s="1"/>
  <c r="H94" i="1"/>
  <c r="I94" i="1" s="1"/>
  <c r="H70" i="1"/>
  <c r="I70" i="1" s="1"/>
  <c r="H107" i="1"/>
  <c r="I107" i="1" s="1"/>
  <c r="H77" i="1"/>
  <c r="I77" i="1" s="1"/>
  <c r="H63" i="1"/>
  <c r="I63" i="1" s="1"/>
  <c r="H81" i="1"/>
  <c r="I81" i="1" s="1"/>
  <c r="H69" i="1"/>
  <c r="I69" i="1" s="1"/>
  <c r="H106" i="1"/>
  <c r="I106" i="1" s="1"/>
  <c r="H71" i="1"/>
  <c r="I71" i="1" s="1"/>
  <c r="H90" i="1"/>
  <c r="I90" i="1" s="1"/>
  <c r="H80" i="1"/>
  <c r="I80" i="1" s="1"/>
  <c r="H96" i="1"/>
  <c r="I96" i="1" s="1"/>
  <c r="H68" i="1"/>
  <c r="I68" i="1" s="1"/>
  <c r="H101" i="1"/>
  <c r="I101" i="1" s="1"/>
  <c r="H89" i="1"/>
  <c r="I89" i="1" s="1"/>
  <c r="H76" i="1"/>
  <c r="I76" i="1" s="1"/>
  <c r="H92" i="1"/>
  <c r="I92" i="1" s="1"/>
  <c r="H66" i="1"/>
  <c r="I66" i="1" s="1"/>
  <c r="H99" i="1"/>
  <c r="I99" i="1" s="1"/>
  <c r="H75" i="1"/>
  <c r="I75" i="1" s="1"/>
  <c r="H86" i="1"/>
  <c r="I86" i="1" s="1"/>
  <c r="H59" i="1"/>
  <c r="I59" i="1" s="1"/>
  <c r="H87" i="1"/>
  <c r="I87" i="1" s="1"/>
  <c r="H84" i="1"/>
  <c r="I84" i="1" s="1"/>
  <c r="H73" i="1"/>
  <c r="I73" i="1" s="1"/>
  <c r="H79" i="1"/>
  <c r="I79" i="1" s="1"/>
  <c r="H60" i="1"/>
  <c r="I60" i="1" s="1"/>
  <c r="I104" i="1"/>
  <c r="I64" i="1"/>
  <c r="I102" i="1"/>
  <c r="I93" i="1"/>
  <c r="I58" i="1"/>
  <c r="I65" i="1"/>
  <c r="I91" i="1"/>
  <c r="I109" i="1"/>
  <c r="I98" i="1"/>
  <c r="I88" i="1"/>
  <c r="G112" i="1"/>
  <c r="I62" i="1"/>
  <c r="I100" i="1"/>
  <c r="I61" i="1"/>
  <c r="I105" i="1"/>
  <c r="I97" i="1"/>
  <c r="I67" i="1"/>
  <c r="I83" i="1"/>
  <c r="I74" i="1"/>
  <c r="I82" i="1"/>
  <c r="I57" i="1"/>
  <c r="G50" i="1"/>
  <c r="G53" i="1"/>
  <c r="G45" i="1"/>
  <c r="H45" i="1" s="1"/>
  <c r="G46" i="1"/>
  <c r="G47" i="1"/>
  <c r="G51" i="1"/>
  <c r="G24" i="1"/>
  <c r="H24" i="1" s="1"/>
  <c r="G25" i="1"/>
  <c r="G32" i="1"/>
  <c r="H32" i="1" s="1"/>
  <c r="I40" i="1"/>
  <c r="G23" i="1"/>
  <c r="H23" i="1" s="1"/>
  <c r="G29" i="1"/>
  <c r="H29" i="1" s="1"/>
  <c r="G37" i="1"/>
  <c r="H37" i="1" s="1"/>
  <c r="G38" i="1"/>
  <c r="H38" i="1" s="1"/>
  <c r="G39" i="1"/>
  <c r="H39" i="1" s="1"/>
  <c r="G26" i="1"/>
  <c r="H26" i="1" s="1"/>
  <c r="G27" i="1"/>
  <c r="H27" i="1" s="1"/>
  <c r="G28" i="1"/>
  <c r="H28" i="1" s="1"/>
  <c r="G30" i="1"/>
  <c r="H30" i="1" s="1"/>
  <c r="G31" i="1"/>
  <c r="H31" i="1" s="1"/>
  <c r="G33" i="1"/>
  <c r="H33" i="1" s="1"/>
  <c r="G34" i="1"/>
  <c r="H34" i="1" s="1"/>
  <c r="G35" i="1"/>
  <c r="H35" i="1" s="1"/>
  <c r="G36" i="1"/>
  <c r="H36" i="1" s="1"/>
  <c r="G42" i="1"/>
  <c r="G115" i="1" l="1"/>
  <c r="H112" i="1"/>
  <c r="H51" i="1"/>
  <c r="I51" i="1" s="1"/>
  <c r="H47" i="1"/>
  <c r="I47" i="1" s="1"/>
  <c r="H46" i="1"/>
  <c r="I46" i="1" s="1"/>
  <c r="H53" i="1"/>
  <c r="I53" i="1" s="1"/>
  <c r="H50" i="1"/>
  <c r="I50" i="1" s="1"/>
  <c r="H42" i="1"/>
  <c r="I42" i="1" s="1"/>
  <c r="H25" i="1"/>
  <c r="I25" i="1" s="1"/>
  <c r="I33" i="1"/>
  <c r="I23" i="1"/>
  <c r="I37" i="1"/>
  <c r="I29" i="1"/>
  <c r="I31" i="1"/>
  <c r="G52" i="1"/>
  <c r="H52" i="1" s="1"/>
  <c r="I41" i="1"/>
  <c r="I24" i="1"/>
  <c r="I38" i="1"/>
  <c r="I32" i="1"/>
  <c r="I34" i="1"/>
  <c r="I26" i="1"/>
  <c r="I39" i="1"/>
  <c r="I30" i="1"/>
  <c r="I36" i="1"/>
  <c r="I28" i="1"/>
  <c r="I35" i="1"/>
  <c r="I27" i="1"/>
  <c r="G48" i="1"/>
  <c r="H48" i="1" l="1"/>
  <c r="I48" i="1" s="1"/>
  <c r="I45" i="1"/>
  <c r="I22" i="1"/>
  <c r="G141" i="1" l="1"/>
  <c r="H141" i="1" l="1"/>
  <c r="I141" i="1" s="1"/>
  <c r="G138" i="1"/>
  <c r="H138" i="1" l="1"/>
  <c r="I138" i="1" s="1"/>
  <c r="G159" i="1"/>
  <c r="H159" i="1" s="1"/>
  <c r="G149" i="1"/>
  <c r="H149" i="1" l="1"/>
  <c r="I149" i="1" s="1"/>
  <c r="I159" i="1"/>
  <c r="G158" i="1" l="1"/>
  <c r="G139" i="1"/>
  <c r="H139" i="1" s="1"/>
  <c r="H158" i="1" l="1"/>
  <c r="I158" i="1" s="1"/>
  <c r="I52" i="1"/>
  <c r="G7" i="1"/>
  <c r="H7" i="1" s="1"/>
  <c r="G152" i="1"/>
  <c r="G140" i="1"/>
  <c r="G153" i="1"/>
  <c r="G154" i="1"/>
  <c r="G150" i="1"/>
  <c r="G155" i="1"/>
  <c r="I139" i="1"/>
  <c r="G129" i="1"/>
  <c r="I7" i="1" l="1"/>
  <c r="H150" i="1"/>
  <c r="I150" i="1" s="1"/>
  <c r="H154" i="1"/>
  <c r="I154" i="1" s="1"/>
  <c r="H153" i="1"/>
  <c r="I153" i="1" s="1"/>
  <c r="H152" i="1"/>
  <c r="I152" i="1" s="1"/>
  <c r="H129" i="1"/>
  <c r="I129" i="1" s="1"/>
  <c r="H155" i="1"/>
  <c r="I155" i="1" s="1"/>
  <c r="H140" i="1"/>
  <c r="I140" i="1" s="1"/>
  <c r="G132" i="1" l="1"/>
  <c r="H132" i="1" s="1"/>
  <c r="I132" i="1" l="1"/>
  <c r="G8" i="1" l="1"/>
  <c r="H8" i="1" s="1"/>
  <c r="G9" i="1"/>
  <c r="H9" i="1" s="1"/>
  <c r="G10" i="1"/>
  <c r="H10" i="1" s="1"/>
  <c r="G11" i="1"/>
  <c r="H11" i="1" s="1"/>
  <c r="G12" i="1"/>
  <c r="H12" i="1" s="1"/>
  <c r="G13" i="1"/>
  <c r="H13" i="1" s="1"/>
  <c r="G14" i="1"/>
  <c r="H14" i="1" s="1"/>
  <c r="G15" i="1"/>
  <c r="H15" i="1" s="1"/>
  <c r="G16" i="1"/>
  <c r="H16" i="1" s="1"/>
  <c r="G17" i="1"/>
  <c r="H17" i="1" s="1"/>
  <c r="G19" i="1"/>
  <c r="H19" i="1" s="1"/>
  <c r="G20" i="1"/>
  <c r="H20" i="1" s="1"/>
  <c r="G21" i="1"/>
  <c r="H21" i="1" s="1"/>
  <c r="G124" i="1"/>
  <c r="H124" i="1" s="1"/>
  <c r="G125" i="1"/>
  <c r="H125" i="1" s="1"/>
  <c r="G126" i="1"/>
  <c r="H126" i="1" s="1"/>
  <c r="G127" i="1"/>
  <c r="H127" i="1" s="1"/>
  <c r="G128" i="1"/>
  <c r="H128" i="1" s="1"/>
  <c r="G130" i="1"/>
  <c r="H130" i="1" s="1"/>
  <c r="G131" i="1"/>
  <c r="H131" i="1" s="1"/>
  <c r="G133" i="1"/>
  <c r="H133" i="1" s="1"/>
  <c r="G134" i="1"/>
  <c r="H134" i="1" s="1"/>
  <c r="G135" i="1"/>
  <c r="H135" i="1" s="1"/>
  <c r="G136" i="1"/>
  <c r="H136" i="1" s="1"/>
  <c r="G137" i="1"/>
  <c r="H137" i="1" s="1"/>
  <c r="G142" i="1"/>
  <c r="H142" i="1" s="1"/>
  <c r="G143" i="1"/>
  <c r="H143" i="1" s="1"/>
  <c r="G144" i="1"/>
  <c r="H144" i="1" s="1"/>
  <c r="G145" i="1"/>
  <c r="H145" i="1" s="1"/>
  <c r="G146" i="1"/>
  <c r="H146" i="1" s="1"/>
  <c r="G147" i="1"/>
  <c r="H147" i="1" s="1"/>
  <c r="G148" i="1"/>
  <c r="H148" i="1" s="1"/>
  <c r="G156" i="1"/>
  <c r="H156" i="1" s="1"/>
  <c r="H157" i="1"/>
  <c r="G160" i="1"/>
  <c r="H160" i="1" s="1"/>
  <c r="G151" i="1"/>
  <c r="H151" i="1" s="1"/>
  <c r="G163" i="1"/>
  <c r="H163" i="1" s="1"/>
  <c r="G43" i="1" l="1"/>
  <c r="I151" i="1"/>
  <c r="I157" i="1"/>
  <c r="I148" i="1"/>
  <c r="I146" i="1"/>
  <c r="I144" i="1"/>
  <c r="I142" i="1"/>
  <c r="I137" i="1"/>
  <c r="I135" i="1"/>
  <c r="I133" i="1"/>
  <c r="I130" i="1"/>
  <c r="I127" i="1"/>
  <c r="I125" i="1"/>
  <c r="I114" i="1"/>
  <c r="I19" i="1"/>
  <c r="I15" i="1"/>
  <c r="I13" i="1"/>
  <c r="I9" i="1"/>
  <c r="I160" i="1"/>
  <c r="I156" i="1"/>
  <c r="I147" i="1"/>
  <c r="I145" i="1"/>
  <c r="I143" i="1"/>
  <c r="I136" i="1"/>
  <c r="I134" i="1"/>
  <c r="I131" i="1"/>
  <c r="I128" i="1"/>
  <c r="I126" i="1"/>
  <c r="I124" i="1"/>
  <c r="I113" i="1"/>
  <c r="I21" i="1"/>
  <c r="I17" i="1"/>
  <c r="I11" i="1"/>
  <c r="I20" i="1"/>
  <c r="I16" i="1"/>
  <c r="I14" i="1"/>
  <c r="I12" i="1"/>
  <c r="I10" i="1"/>
  <c r="I8" i="1"/>
  <c r="G123" i="1"/>
  <c r="H123" i="1" s="1"/>
  <c r="G56" i="1"/>
  <c r="G164" i="1"/>
  <c r="G120" i="1"/>
  <c r="G49" i="1"/>
  <c r="G117" i="1"/>
  <c r="H117" i="1" s="1"/>
  <c r="G110" i="1" l="1"/>
  <c r="H56" i="1"/>
  <c r="G54" i="1"/>
  <c r="H49" i="1"/>
  <c r="I163" i="1"/>
  <c r="H164" i="1"/>
  <c r="I18" i="1"/>
  <c r="H120" i="1"/>
  <c r="I120" i="1" s="1"/>
  <c r="G121" i="1"/>
  <c r="I123" i="1"/>
  <c r="G161" i="1"/>
  <c r="I117" i="1"/>
  <c r="G118" i="1"/>
  <c r="I161" i="1" l="1"/>
  <c r="I43" i="1"/>
  <c r="I164" i="1"/>
  <c r="I118" i="1"/>
  <c r="I121" i="1"/>
  <c r="I56" i="1"/>
  <c r="H110" i="1"/>
  <c r="I49" i="1"/>
  <c r="H54" i="1"/>
  <c r="I112" i="1"/>
  <c r="H115" i="1"/>
  <c r="H43" i="1"/>
  <c r="G166" i="1"/>
  <c r="I115" i="1" l="1"/>
  <c r="I54" i="1"/>
  <c r="I110" i="1"/>
  <c r="H161" i="1"/>
  <c r="H118" i="1"/>
  <c r="H121" i="1"/>
  <c r="I166" i="1" l="1"/>
  <c r="J49" i="1" s="1"/>
  <c r="K49" i="1" s="1"/>
  <c r="H166" i="1"/>
  <c r="J11" i="1" l="1"/>
  <c r="K11" i="1" s="1"/>
  <c r="J9" i="1"/>
  <c r="K9" i="1" s="1"/>
  <c r="J149" i="1"/>
  <c r="K149" i="1" s="1"/>
  <c r="J147" i="1"/>
  <c r="K147" i="1" s="1"/>
  <c r="J130" i="1"/>
  <c r="K130" i="1" s="1"/>
  <c r="J144" i="1"/>
  <c r="K144" i="1" s="1"/>
  <c r="J148" i="1"/>
  <c r="K148" i="1" s="1"/>
  <c r="J37" i="1"/>
  <c r="K37" i="1" s="1"/>
  <c r="J15" i="1"/>
  <c r="K15" i="1" s="1"/>
  <c r="J112" i="1"/>
  <c r="K112" i="1" s="1"/>
  <c r="J32" i="1"/>
  <c r="K32" i="1" s="1"/>
  <c r="J75" i="1"/>
  <c r="K75" i="1" s="1"/>
  <c r="J120" i="1"/>
  <c r="K120" i="1" s="1"/>
  <c r="K121" i="1" s="1"/>
  <c r="J123" i="1"/>
  <c r="K123" i="1" s="1"/>
  <c r="J159" i="1"/>
  <c r="K159" i="1" s="1"/>
  <c r="J143" i="1"/>
  <c r="K143" i="1" s="1"/>
  <c r="J142" i="1"/>
  <c r="K142" i="1" s="1"/>
  <c r="J56" i="1"/>
  <c r="K56" i="1" s="1"/>
  <c r="J146" i="1"/>
  <c r="K146" i="1" s="1"/>
  <c r="J131" i="1"/>
  <c r="K131" i="1" s="1"/>
  <c r="J19" i="1"/>
  <c r="K19" i="1" s="1"/>
  <c r="J145" i="1"/>
  <c r="K145" i="1" s="1"/>
  <c r="J14" i="1"/>
  <c r="K14" i="1" s="1"/>
  <c r="J155" i="1"/>
  <c r="K155" i="1" s="1"/>
  <c r="J90" i="1"/>
  <c r="K90" i="1" s="1"/>
  <c r="J134" i="1"/>
  <c r="K134" i="1" s="1"/>
  <c r="J50" i="1"/>
  <c r="K50" i="1" s="1"/>
  <c r="J114" i="1"/>
  <c r="K114" i="1" s="1"/>
  <c r="J156" i="1"/>
  <c r="K156" i="1" s="1"/>
  <c r="J163" i="1"/>
  <c r="K163" i="1" s="1"/>
  <c r="K164" i="1" s="1"/>
  <c r="J124" i="1"/>
  <c r="K124" i="1" s="1"/>
  <c r="J117" i="1"/>
  <c r="K117" i="1" s="1"/>
  <c r="K118" i="1" s="1"/>
  <c r="J18" i="1"/>
  <c r="K18" i="1" s="1"/>
  <c r="J13" i="1"/>
  <c r="K13" i="1" s="1"/>
  <c r="J113" i="1"/>
  <c r="K113" i="1" s="1"/>
  <c r="J139" i="1"/>
  <c r="K139" i="1" s="1"/>
  <c r="J40" i="1"/>
  <c r="K40" i="1" s="1"/>
  <c r="J137" i="1"/>
  <c r="K137" i="1" s="1"/>
  <c r="J8" i="1"/>
  <c r="K8" i="1" s="1"/>
  <c r="J138" i="1"/>
  <c r="K138" i="1" s="1"/>
  <c r="J36" i="1"/>
  <c r="K36" i="1" s="1"/>
  <c r="J105" i="1"/>
  <c r="K105" i="1" s="1"/>
  <c r="J53" i="1"/>
  <c r="K53" i="1" s="1"/>
  <c r="J87" i="1"/>
  <c r="K87" i="1" s="1"/>
  <c r="J101" i="1"/>
  <c r="K101" i="1" s="1"/>
  <c r="J16" i="1"/>
  <c r="K16" i="1" s="1"/>
  <c r="J157" i="1"/>
  <c r="K157" i="1" s="1"/>
  <c r="J136" i="1"/>
  <c r="K136" i="1" s="1"/>
  <c r="J140" i="1"/>
  <c r="K140" i="1" s="1"/>
  <c r="J31" i="1"/>
  <c r="K31" i="1" s="1"/>
  <c r="J66" i="1"/>
  <c r="K66" i="1" s="1"/>
  <c r="J99" i="1"/>
  <c r="K99" i="1" s="1"/>
  <c r="J12" i="1"/>
  <c r="K12" i="1" s="1"/>
  <c r="J128" i="1"/>
  <c r="K128" i="1" s="1"/>
  <c r="J135" i="1"/>
  <c r="K135" i="1" s="1"/>
  <c r="J7" i="1"/>
  <c r="K7" i="1" s="1"/>
  <c r="J28" i="1"/>
  <c r="K28" i="1" s="1"/>
  <c r="J57" i="1"/>
  <c r="K57" i="1" s="1"/>
  <c r="J109" i="1"/>
  <c r="K109" i="1" s="1"/>
  <c r="J125" i="1"/>
  <c r="K125" i="1" s="1"/>
  <c r="J151" i="1"/>
  <c r="K151" i="1" s="1"/>
  <c r="J150" i="1"/>
  <c r="K150" i="1" s="1"/>
  <c r="J39" i="1"/>
  <c r="K39" i="1" s="1"/>
  <c r="J82" i="1"/>
  <c r="K82" i="1" s="1"/>
  <c r="J94" i="1"/>
  <c r="K94" i="1" s="1"/>
  <c r="J51" i="1"/>
  <c r="K51" i="1" s="1"/>
  <c r="J104" i="1"/>
  <c r="K104" i="1" s="1"/>
  <c r="J76" i="1"/>
  <c r="K76" i="1" s="1"/>
  <c r="J86" i="1"/>
  <c r="K86" i="1" s="1"/>
  <c r="J88" i="1"/>
  <c r="K88" i="1" s="1"/>
  <c r="J71" i="1"/>
  <c r="K71" i="1" s="1"/>
  <c r="J72" i="1"/>
  <c r="K72" i="1" s="1"/>
  <c r="J26" i="1"/>
  <c r="K26" i="1" s="1"/>
  <c r="J33" i="1"/>
  <c r="K33" i="1" s="1"/>
  <c r="J34" i="1"/>
  <c r="K34" i="1" s="1"/>
  <c r="J62" i="1"/>
  <c r="K62" i="1" s="1"/>
  <c r="J78" i="1"/>
  <c r="K78" i="1" s="1"/>
  <c r="J106" i="1"/>
  <c r="K106" i="1" s="1"/>
  <c r="J81" i="1"/>
  <c r="K81" i="1" s="1"/>
  <c r="J83" i="1"/>
  <c r="K83" i="1" s="1"/>
  <c r="J77" i="1"/>
  <c r="K77" i="1" s="1"/>
  <c r="J152" i="1"/>
  <c r="K152" i="1" s="1"/>
  <c r="J141" i="1"/>
  <c r="K141" i="1" s="1"/>
  <c r="J38" i="1"/>
  <c r="K38" i="1" s="1"/>
  <c r="J30" i="1"/>
  <c r="K30" i="1" s="1"/>
  <c r="J47" i="1"/>
  <c r="K47" i="1" s="1"/>
  <c r="J67" i="1"/>
  <c r="K67" i="1" s="1"/>
  <c r="J97" i="1"/>
  <c r="K97" i="1" s="1"/>
  <c r="J98" i="1"/>
  <c r="K98" i="1" s="1"/>
  <c r="J107" i="1"/>
  <c r="K107" i="1" s="1"/>
  <c r="J100" i="1"/>
  <c r="K100" i="1" s="1"/>
  <c r="J69" i="1"/>
  <c r="K69" i="1" s="1"/>
  <c r="J126" i="1"/>
  <c r="K126" i="1" s="1"/>
  <c r="J132" i="1"/>
  <c r="K132" i="1" s="1"/>
  <c r="J153" i="1"/>
  <c r="K153" i="1" s="1"/>
  <c r="J48" i="1"/>
  <c r="K48" i="1" s="1"/>
  <c r="J41" i="1"/>
  <c r="K41" i="1" s="1"/>
  <c r="J27" i="1"/>
  <c r="K27" i="1" s="1"/>
  <c r="J24" i="1"/>
  <c r="K24" i="1" s="1"/>
  <c r="J79" i="1"/>
  <c r="K79" i="1" s="1"/>
  <c r="J68" i="1"/>
  <c r="K68" i="1" s="1"/>
  <c r="J64" i="1"/>
  <c r="K64" i="1" s="1"/>
  <c r="J102" i="1"/>
  <c r="K102" i="1" s="1"/>
  <c r="J60" i="1"/>
  <c r="K60" i="1" s="1"/>
  <c r="J65" i="1"/>
  <c r="K65" i="1" s="1"/>
  <c r="J20" i="1"/>
  <c r="K20" i="1" s="1"/>
  <c r="J17" i="1"/>
  <c r="K17" i="1" s="1"/>
  <c r="J154" i="1"/>
  <c r="K154" i="1" s="1"/>
  <c r="J158" i="1"/>
  <c r="K158" i="1" s="1"/>
  <c r="J45" i="1"/>
  <c r="K45" i="1" s="1"/>
  <c r="J23" i="1"/>
  <c r="K23" i="1" s="1"/>
  <c r="J35" i="1"/>
  <c r="K35" i="1" s="1"/>
  <c r="J46" i="1"/>
  <c r="K46" i="1" s="1"/>
  <c r="J103" i="1"/>
  <c r="K103" i="1" s="1"/>
  <c r="J61" i="1"/>
  <c r="K61" i="1" s="1"/>
  <c r="J91" i="1"/>
  <c r="K91" i="1" s="1"/>
  <c r="J58" i="1"/>
  <c r="K58" i="1" s="1"/>
  <c r="J59" i="1"/>
  <c r="K59" i="1" s="1"/>
  <c r="J63" i="1"/>
  <c r="K63" i="1" s="1"/>
  <c r="J127" i="1"/>
  <c r="K127" i="1" s="1"/>
  <c r="J160" i="1"/>
  <c r="K160" i="1" s="1"/>
  <c r="J133" i="1"/>
  <c r="K133" i="1" s="1"/>
  <c r="J21" i="1"/>
  <c r="K21" i="1" s="1"/>
  <c r="J10" i="1"/>
  <c r="K10" i="1" s="1"/>
  <c r="J129" i="1"/>
  <c r="K129" i="1" s="1"/>
  <c r="J52" i="1"/>
  <c r="K52" i="1" s="1"/>
  <c r="J22" i="1"/>
  <c r="K22" i="1" s="1"/>
  <c r="J25" i="1"/>
  <c r="K25" i="1" s="1"/>
  <c r="J42" i="1"/>
  <c r="K42" i="1" s="1"/>
  <c r="J29" i="1"/>
  <c r="K29" i="1" s="1"/>
  <c r="J108" i="1"/>
  <c r="K108" i="1" s="1"/>
  <c r="J74" i="1"/>
  <c r="K74" i="1" s="1"/>
  <c r="J84" i="1"/>
  <c r="K84" i="1" s="1"/>
  <c r="J80" i="1"/>
  <c r="K80" i="1" s="1"/>
  <c r="J92" i="1"/>
  <c r="K92" i="1" s="1"/>
  <c r="J73" i="1"/>
  <c r="K73" i="1" s="1"/>
  <c r="J89" i="1"/>
  <c r="K89" i="1" s="1"/>
  <c r="J96" i="1"/>
  <c r="K96" i="1" s="1"/>
  <c r="J93" i="1"/>
  <c r="K93" i="1" s="1"/>
  <c r="J70" i="1"/>
  <c r="K70" i="1" s="1"/>
  <c r="J95" i="1"/>
  <c r="K95" i="1" s="1"/>
  <c r="J85" i="1"/>
  <c r="K85" i="1" s="1"/>
  <c r="J115" i="1" l="1"/>
  <c r="J121" i="1"/>
  <c r="K115" i="1"/>
  <c r="J118" i="1"/>
  <c r="J164" i="1"/>
  <c r="K161" i="1"/>
  <c r="K54" i="1"/>
  <c r="K43" i="1"/>
  <c r="K110" i="1"/>
  <c r="J54" i="1"/>
  <c r="J43" i="1"/>
  <c r="J161" i="1"/>
  <c r="J110" i="1"/>
  <c r="K166" i="1" l="1"/>
  <c r="J166" i="1"/>
</calcChain>
</file>

<file path=xl/sharedStrings.xml><?xml version="1.0" encoding="utf-8"?>
<sst xmlns="http://schemas.openxmlformats.org/spreadsheetml/2006/main" count="314" uniqueCount="173">
  <si>
    <t>FICE</t>
  </si>
  <si>
    <t>Public Universities</t>
  </si>
  <si>
    <t>Angelo State University</t>
  </si>
  <si>
    <t>Lamar University</t>
  </si>
  <si>
    <t>Midwestern State University</t>
  </si>
  <si>
    <t>Prairie View A&amp;M University</t>
  </si>
  <si>
    <t>Sam Houston State University</t>
  </si>
  <si>
    <t>Stephen F. Austin State University</t>
  </si>
  <si>
    <t>Sul Ross State University</t>
  </si>
  <si>
    <t>Tarleton State University</t>
  </si>
  <si>
    <t>Texas A&amp;M International University</t>
  </si>
  <si>
    <t>Texas A&amp;M University</t>
  </si>
  <si>
    <t>Texas A&amp;M University at Galveston</t>
  </si>
  <si>
    <t>Texas A&amp;M University-Commerce</t>
  </si>
  <si>
    <t>Texas A&amp;M University-Corpus Christi</t>
  </si>
  <si>
    <t>Texas A&amp;M University-Kingsville</t>
  </si>
  <si>
    <t>Texas Southern University</t>
  </si>
  <si>
    <t>Texas State University-San Marcos</t>
  </si>
  <si>
    <t>Texas Tech University</t>
  </si>
  <si>
    <t>Texas Woman's University</t>
  </si>
  <si>
    <t>The University of Texas at Arlington</t>
  </si>
  <si>
    <t>The University of Texas at Austin</t>
  </si>
  <si>
    <t>The University of Texas at Dallas</t>
  </si>
  <si>
    <t>The University of Texas at El Paso</t>
  </si>
  <si>
    <t>The University of Texas at San Antonio</t>
  </si>
  <si>
    <t>The University of Texas at Tyler</t>
  </si>
  <si>
    <t>The University of Texas of the Permian Basin</t>
  </si>
  <si>
    <t>University of Houston</t>
  </si>
  <si>
    <t>University of Houston-Clear Lake</t>
  </si>
  <si>
    <t>University of Houston-Downtown</t>
  </si>
  <si>
    <t>University of Houston-Victoria</t>
  </si>
  <si>
    <t>University of North Texas</t>
  </si>
  <si>
    <t>West Texas A&amp;M University</t>
  </si>
  <si>
    <t>Public Health- Related</t>
  </si>
  <si>
    <t>The University of Texas Medical School, San Antonio</t>
  </si>
  <si>
    <t>Texas A&amp;M University System-HSC</t>
  </si>
  <si>
    <t>Public Comm Colleges</t>
  </si>
  <si>
    <t>Alvin Community College</t>
  </si>
  <si>
    <t>Angelina College</t>
  </si>
  <si>
    <t>Austin Community College</t>
  </si>
  <si>
    <t>Brazosport College</t>
  </si>
  <si>
    <t>Central Texas College</t>
  </si>
  <si>
    <t>Clarendon College</t>
  </si>
  <si>
    <t>Coastal Bend College</t>
  </si>
  <si>
    <t>Collin County Community College District</t>
  </si>
  <si>
    <t>Del Mar College</t>
  </si>
  <si>
    <t>El Paso Community College District</t>
  </si>
  <si>
    <t>Galveston College</t>
  </si>
  <si>
    <t>Grayson County College</t>
  </si>
  <si>
    <t>Hill College</t>
  </si>
  <si>
    <t>Houston Community College</t>
  </si>
  <si>
    <t>Howard College</t>
  </si>
  <si>
    <t>Kilgore College</t>
  </si>
  <si>
    <t>Laredo Community College</t>
  </si>
  <si>
    <t>Lone Star College System District</t>
  </si>
  <si>
    <t>McLennan Community College</t>
  </si>
  <si>
    <t>Midland College</t>
  </si>
  <si>
    <t>Navarro College</t>
  </si>
  <si>
    <t>North Central Texas College</t>
  </si>
  <si>
    <t>Northeast Texas Community College</t>
  </si>
  <si>
    <t>Northwest Vista College</t>
  </si>
  <si>
    <t>Odessa College</t>
  </si>
  <si>
    <t>Palo Alto College</t>
  </si>
  <si>
    <t>Panola College</t>
  </si>
  <si>
    <t>Paris Junior College</t>
  </si>
  <si>
    <t>San Antonio College</t>
  </si>
  <si>
    <t>San Jacinto College Central Campus</t>
  </si>
  <si>
    <t>St. Philip's College</t>
  </si>
  <si>
    <t>South Texas College</t>
  </si>
  <si>
    <t>Southwest Texas Junior College</t>
  </si>
  <si>
    <t>Tarrant County College District</t>
  </si>
  <si>
    <t>Texarkana College</t>
  </si>
  <si>
    <t>Temple College</t>
  </si>
  <si>
    <t>Texas Southmost College</t>
  </si>
  <si>
    <t>Trinity Valley Community College</t>
  </si>
  <si>
    <t>Tyler Junior College</t>
  </si>
  <si>
    <t>Vernon College</t>
  </si>
  <si>
    <t>Wharton County Junior College</t>
  </si>
  <si>
    <t>Public State Colleges</t>
  </si>
  <si>
    <t>Lamar Institute of Technology</t>
  </si>
  <si>
    <t>Lamar State College-Orange</t>
  </si>
  <si>
    <t>Lamar State College-Port Arthur</t>
  </si>
  <si>
    <t>Public Technical Colleges</t>
  </si>
  <si>
    <t>Texas State Technical College-Waco</t>
  </si>
  <si>
    <t>Independent Junior Colleges</t>
  </si>
  <si>
    <t>Jacksonville College</t>
  </si>
  <si>
    <t>Independent Universities and Colleges</t>
  </si>
  <si>
    <t>Abilene Christian University</t>
  </si>
  <si>
    <t>Austin College</t>
  </si>
  <si>
    <t>Baylor University</t>
  </si>
  <si>
    <t>Dallas Baptist University</t>
  </si>
  <si>
    <t>East Texas Baptist University</t>
  </si>
  <si>
    <t>Houston Baptist University</t>
  </si>
  <si>
    <t>Howard Payne University</t>
  </si>
  <si>
    <t>Jarvis Christian College</t>
  </si>
  <si>
    <t>Letourneau University</t>
  </si>
  <si>
    <t>Lubbock Christian University</t>
  </si>
  <si>
    <t>Our Lady of the Lake University of San Antonio</t>
  </si>
  <si>
    <t>Schreiner University</t>
  </si>
  <si>
    <t>Southern Methodist University</t>
  </si>
  <si>
    <t>Southwestern Adventist University</t>
  </si>
  <si>
    <t>Southwestern Assemblies of God University</t>
  </si>
  <si>
    <t>Southwestern Christian College</t>
  </si>
  <si>
    <t>St. Edward's University</t>
  </si>
  <si>
    <t>St. Mary's University</t>
  </si>
  <si>
    <t>Texas Lutheran University</t>
  </si>
  <si>
    <t>Texas Wesleyan University</t>
  </si>
  <si>
    <t>University of Mary Hardin-Baylor</t>
  </si>
  <si>
    <t>University of St. Thomas</t>
  </si>
  <si>
    <t>Wiley College</t>
  </si>
  <si>
    <t>Texas College</t>
  </si>
  <si>
    <t>Private Health Related</t>
  </si>
  <si>
    <t>Parker University</t>
  </si>
  <si>
    <t xml:space="preserve">*Half-time student--For undergraduates, a person who is enrolled or is expected to be enrolled for the equivalent of six or more semester credit hours. </t>
  </si>
  <si>
    <t>Total for all institution type</t>
  </si>
  <si>
    <t>Huston-Tillotson University</t>
  </si>
  <si>
    <t xml:space="preserve">Texas A&amp;M University-San Antonio </t>
  </si>
  <si>
    <t>Hardin-Simmons University</t>
  </si>
  <si>
    <t>The University of Texas-Rio Grande Valley</t>
  </si>
  <si>
    <t>Total Eligible Recipients (Full-Time and Weighted Part-TimeTotals)</t>
  </si>
  <si>
    <t>The University of Texas Medical Branch at Galveston</t>
  </si>
  <si>
    <t>Northeast Lakeview College</t>
  </si>
  <si>
    <t>Opt-In/Opt-Out</t>
  </si>
  <si>
    <t xml:space="preserve">Texas A&amp;M University-Central Texas </t>
  </si>
  <si>
    <t xml:space="preserve">Texas A&amp;M University-Texarkana </t>
  </si>
  <si>
    <t xml:space="preserve">University of North Texas at Dallas </t>
  </si>
  <si>
    <t xml:space="preserve">The University of Texas MD Anderson Cancer Center </t>
  </si>
  <si>
    <t xml:space="preserve">The University of Texas HSC at Houston </t>
  </si>
  <si>
    <t>The University of Texas HSC at Tyler</t>
  </si>
  <si>
    <t>University of North Texas Health Science Center</t>
  </si>
  <si>
    <t xml:space="preserve">The University of Texas Southwestern School of Health Professions </t>
  </si>
  <si>
    <t xml:space="preserve">Texas Tech University HSC </t>
  </si>
  <si>
    <t>Amarillo College</t>
  </si>
  <si>
    <t xml:space="preserve">Blinn College </t>
  </si>
  <si>
    <t xml:space="preserve">Cisco Junior College </t>
  </si>
  <si>
    <t xml:space="preserve">College of the Mainland Community College District </t>
  </si>
  <si>
    <t xml:space="preserve">Dallas Community College District </t>
  </si>
  <si>
    <t>Frank Phillips College</t>
  </si>
  <si>
    <t xml:space="preserve">Lee College </t>
  </si>
  <si>
    <t xml:space="preserve">Ranger College </t>
  </si>
  <si>
    <t>South Plains College</t>
  </si>
  <si>
    <t>Victoria College</t>
  </si>
  <si>
    <t xml:space="preserve">Weatherford College </t>
  </si>
  <si>
    <t xml:space="preserve">Western Texas College </t>
  </si>
  <si>
    <t xml:space="preserve">Concordia University </t>
  </si>
  <si>
    <t xml:space="preserve">McMurry University </t>
  </si>
  <si>
    <t>Paul Quinn College</t>
  </si>
  <si>
    <t xml:space="preserve">Rice University </t>
  </si>
  <si>
    <t xml:space="preserve">South Texas College of Law </t>
  </si>
  <si>
    <t xml:space="preserve">Southwestern University </t>
  </si>
  <si>
    <t xml:space="preserve">Texas Christian University </t>
  </si>
  <si>
    <t>Trinity University</t>
  </si>
  <si>
    <t xml:space="preserve">University of Dallas </t>
  </si>
  <si>
    <t xml:space="preserve">University of the Incarnate Word </t>
  </si>
  <si>
    <t>Wayland Baptist University</t>
  </si>
  <si>
    <t xml:space="preserve">Texas Chiropractic College </t>
  </si>
  <si>
    <t>Part-Time Eligible weighted as .5**</t>
  </si>
  <si>
    <t>FY2018
Full-Time Eligible Recipients</t>
  </si>
  <si>
    <t>FY2018
3/4-Time Eligible Recipients</t>
  </si>
  <si>
    <t>FY2018
Half-Time* Eligible Recipients</t>
  </si>
  <si>
    <t>FY2018 Part-time Students (combined FY2018 3/4-Time and Half-Time)</t>
  </si>
  <si>
    <t>Preliminary  
FY2020
Allocation**</t>
  </si>
  <si>
    <t>RULE §4.195 - Allocations and Disbursement of Funds</t>
  </si>
  <si>
    <t>Opt-in</t>
  </si>
  <si>
    <t>Opt-out</t>
  </si>
  <si>
    <t>(a) Allocations. The Board shall allocate Program funds to participating institutions according to criteria established by the Commissioner. At the beginning of each academic year, the year's full allocation will be provided to each participating institution.
 (b) Reallocations. Institutions shall have until a date specified by the Commissioner to encumber all funds allocated. On that date, institutions lose claim to unencumbered funds and the unencumbered funds are available to the Commissioner for reallocation to other institutions. If necessary for ensuring the full use of funds, subsequent reallocations may be scheduled until all funds are awarded and disbursed.
 (c) Program funds may be used during any academic period for which mentorship opportunities are needed by participating entities as long as student mentors meet eligibility requirements as outlined under §4.194(b).</t>
  </si>
  <si>
    <t>Institution</t>
  </si>
  <si>
    <t># of Participating Institutions:</t>
  </si>
  <si>
    <t>FY2020 Preliminary Texas College Work-Study-Mentorship Allocations</t>
  </si>
  <si>
    <t>% Share of Appropriation</t>
  </si>
  <si>
    <r>
      <t>FY2020 C.S.H.B.1 Proposed</t>
    </r>
    <r>
      <rPr>
        <b/>
        <i/>
        <sz val="12"/>
        <rFont val="Tahoma"/>
        <family val="2"/>
      </rPr>
      <t xml:space="preserve"> </t>
    </r>
    <r>
      <rPr>
        <b/>
        <sz val="12"/>
        <rFont val="Tahoma"/>
        <family val="2"/>
      </rPr>
      <t>Appropriation***:</t>
    </r>
  </si>
  <si>
    <t xml:space="preserve">** Calculation includes a rounded number  </t>
  </si>
  <si>
    <t>***Appropriation amount is based on General Appropriations Act, Committee-Substitute House Bill (C.S.H.B) 1, 86th Texas Legislature.</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</si>
</sst>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1" formatCode="_(* #,##0_);_(* \(#,##0\);_(* &quot;-&quot;_);_(@_)"/>
    <numFmt numFmtId="44" formatCode="_(&quot;$&quot;* #,##0.00_);_(&quot;$&quot;* \(#,##0.00\);_(&quot;$&quot;* &quot;-&quot;??_);_(@_)"/>
    <numFmt numFmtId="43" formatCode="_(* #,##0.00_);_(* \(#,##0.00\);_(* &quot;-&quot;??_);_(@_)"/>
    <numFmt numFmtId="164" formatCode="000000"/>
    <numFmt numFmtId="165" formatCode="_(&quot;$&quot;* #,##0_);_(&quot;$&quot;* \(#,##0\);_(&quot;$&quot;* &quot;-&quot;??_);_(@_)"/>
    <numFmt numFmtId="166" formatCode="0.000%"/>
  </numFmts>
  <fonts count="21" x14ac:knownFonts="1">
    <font>
      <sz val="11"/>
      <color theme="1"/>
      <name val="Calibri"/>
      <family val="2"/>
      <scheme val="minor"/>
    </font>
    <font>
      <sz val="11"/>
      <color theme="1"/>
      <name val="Calibri"/>
      <family val="2"/>
      <scheme val="minor"/>
    </font>
    <font>
      <b/>
      <sz val="14"/>
      <name val="Tahoma"/>
      <family val="2"/>
    </font>
    <font>
      <b/>
      <sz val="10"/>
      <color theme="1"/>
      <name val="Tahoma"/>
      <family val="2"/>
    </font>
    <font>
      <sz val="10"/>
      <name val="Tahoma"/>
      <family val="2"/>
    </font>
    <font>
      <sz val="10"/>
      <color theme="1"/>
      <name val="Tahoma"/>
      <family val="2"/>
    </font>
    <font>
      <b/>
      <sz val="11"/>
      <name val="Tahoma"/>
      <family val="2"/>
    </font>
    <font>
      <sz val="11"/>
      <color theme="1"/>
      <name val="Tahoma"/>
      <family val="2"/>
    </font>
    <font>
      <sz val="11"/>
      <name val="Tahoma"/>
      <family val="2"/>
    </font>
    <font>
      <b/>
      <sz val="11"/>
      <color theme="1"/>
      <name val="Tahoma"/>
      <family val="2"/>
    </font>
    <font>
      <sz val="11"/>
      <color rgb="FFFF0000"/>
      <name val="Tahoma"/>
      <family val="2"/>
    </font>
    <font>
      <sz val="11"/>
      <color rgb="FF000000"/>
      <name val="Tahoma"/>
      <family val="2"/>
    </font>
    <font>
      <sz val="11"/>
      <color rgb="FF002060"/>
      <name val="Tahoma"/>
      <family val="2"/>
    </font>
    <font>
      <b/>
      <sz val="11"/>
      <name val="Calibri"/>
      <family val="2"/>
      <scheme val="minor"/>
    </font>
    <font>
      <sz val="12"/>
      <name val="Tahoma"/>
      <family val="2"/>
    </font>
    <font>
      <b/>
      <sz val="14"/>
      <color rgb="FFFF0000"/>
      <name val="Calibri"/>
      <family val="2"/>
    </font>
    <font>
      <b/>
      <u/>
      <sz val="14"/>
      <color theme="1"/>
      <name val="Calibri"/>
      <family val="2"/>
      <scheme val="minor"/>
    </font>
    <font>
      <sz val="12"/>
      <color theme="1"/>
      <name val="Calibri"/>
      <family val="2"/>
      <scheme val="minor"/>
    </font>
    <font>
      <b/>
      <sz val="12"/>
      <name val="Tahoma"/>
      <family val="2"/>
    </font>
    <font>
      <b/>
      <sz val="12"/>
      <color rgb="FFFF0000"/>
      <name val="Tahoma"/>
      <family val="2"/>
    </font>
    <font>
      <b/>
      <i/>
      <sz val="12"/>
      <name val="Tahoma"/>
      <family val="2"/>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9" tint="0.79998168889431442"/>
        <bgColor indexed="64"/>
      </patternFill>
    </fill>
  </fills>
  <borders count="26">
    <border>
      <left/>
      <right/>
      <top/>
      <bottom/>
      <diagonal/>
    </border>
    <border>
      <left style="medium">
        <color indexed="64"/>
      </left>
      <right/>
      <top/>
      <bottom style="medium">
        <color indexed="64"/>
      </bottom>
      <diagonal/>
    </border>
    <border>
      <left/>
      <right/>
      <top/>
      <bottom style="medium">
        <color indexed="64"/>
      </bottom>
      <diagonal/>
    </border>
    <border>
      <left/>
      <right/>
      <top/>
      <bottom style="double">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0" tint="-0.249977111117893"/>
      </top>
      <bottom style="thin">
        <color theme="0" tint="-0.249977111117893"/>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theme="0" tint="-0.249977111117893"/>
      </top>
      <bottom style="double">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theme="0" tint="-0.249977111117893"/>
      </bottom>
      <diagonal/>
    </border>
    <border>
      <left/>
      <right style="medium">
        <color indexed="64"/>
      </right>
      <top style="thin">
        <color theme="0" tint="-0.249977111117893"/>
      </top>
      <bottom style="double">
        <color indexed="64"/>
      </bottom>
      <diagonal/>
    </border>
    <border>
      <left/>
      <right style="medium">
        <color indexed="64"/>
      </right>
      <top style="thin">
        <color theme="0" tint="-0.249977111117893"/>
      </top>
      <bottom style="thin">
        <color theme="0" tint="-0.249977111117893"/>
      </bottom>
      <diagonal/>
    </border>
    <border>
      <left/>
      <right style="medium">
        <color indexed="64"/>
      </right>
      <top/>
      <bottom style="double">
        <color indexed="64"/>
      </bottom>
      <diagonal/>
    </border>
    <border>
      <left/>
      <right style="medium">
        <color indexed="64"/>
      </right>
      <top style="double">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top style="medium">
        <color indexed="64"/>
      </top>
      <bottom/>
      <diagonal/>
    </border>
    <border>
      <left/>
      <right style="medium">
        <color indexed="64"/>
      </right>
      <top/>
      <bottom style="medium">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133">
    <xf numFmtId="0" fontId="0" fillId="0" borderId="0" xfId="0"/>
    <xf numFmtId="44" fontId="7" fillId="0" borderId="0" xfId="3" applyFont="1" applyAlignment="1">
      <alignment horizontal="left"/>
    </xf>
    <xf numFmtId="0" fontId="7" fillId="0" borderId="0" xfId="0" applyFont="1" applyAlignment="1">
      <alignment horizontal="left"/>
    </xf>
    <xf numFmtId="0" fontId="7" fillId="0" borderId="0" xfId="0" applyFont="1" applyFill="1" applyAlignment="1">
      <alignment horizontal="left"/>
    </xf>
    <xf numFmtId="44" fontId="6" fillId="3" borderId="9" xfId="3" applyFont="1" applyFill="1" applyBorder="1" applyAlignment="1">
      <alignment horizontal="left"/>
    </xf>
    <xf numFmtId="0" fontId="7" fillId="0" borderId="0" xfId="0" applyFont="1" applyBorder="1" applyAlignment="1">
      <alignment horizontal="left"/>
    </xf>
    <xf numFmtId="49" fontId="6" fillId="2" borderId="4" xfId="0" applyNumberFormat="1" applyFont="1" applyFill="1" applyBorder="1" applyAlignment="1">
      <alignment horizontal="left" vertical="center"/>
    </xf>
    <xf numFmtId="49" fontId="6" fillId="3" borderId="4" xfId="0" applyNumberFormat="1" applyFont="1" applyFill="1" applyBorder="1" applyAlignment="1">
      <alignment horizontal="left" vertical="center"/>
    </xf>
    <xf numFmtId="49" fontId="8" fillId="0" borderId="0" xfId="0" applyNumberFormat="1" applyFont="1" applyBorder="1" applyAlignment="1">
      <alignment horizontal="left" vertical="center"/>
    </xf>
    <xf numFmtId="49" fontId="8" fillId="0" borderId="5" xfId="0" applyNumberFormat="1" applyFont="1" applyBorder="1" applyAlignment="1">
      <alignment horizontal="left" vertical="center"/>
    </xf>
    <xf numFmtId="49" fontId="11" fillId="0" borderId="0" xfId="0" applyNumberFormat="1" applyFont="1" applyBorder="1" applyAlignment="1">
      <alignment horizontal="left" vertical="center"/>
    </xf>
    <xf numFmtId="49" fontId="12" fillId="0" borderId="0" xfId="0" applyNumberFormat="1" applyFont="1" applyBorder="1" applyAlignment="1">
      <alignment horizontal="left" vertical="center"/>
    </xf>
    <xf numFmtId="49" fontId="4" fillId="0" borderId="0" xfId="0" applyNumberFormat="1" applyFont="1" applyBorder="1" applyAlignment="1">
      <alignment horizontal="left" vertical="center"/>
    </xf>
    <xf numFmtId="49" fontId="4" fillId="0" borderId="0" xfId="0" applyNumberFormat="1" applyFont="1" applyAlignment="1">
      <alignment horizontal="left" vertical="center"/>
    </xf>
    <xf numFmtId="44" fontId="6" fillId="2" borderId="10" xfId="3" applyFont="1" applyFill="1" applyBorder="1" applyAlignment="1">
      <alignment horizontal="left" wrapText="1"/>
    </xf>
    <xf numFmtId="0" fontId="8" fillId="3" borderId="0" xfId="0" applyFont="1" applyFill="1" applyBorder="1" applyAlignment="1">
      <alignment horizontal="left" wrapText="1"/>
    </xf>
    <xf numFmtId="0" fontId="8" fillId="0" borderId="0" xfId="0" applyFont="1" applyBorder="1" applyAlignment="1">
      <alignment horizontal="left" wrapText="1"/>
    </xf>
    <xf numFmtId="0" fontId="8" fillId="0" borderId="6" xfId="0" applyFont="1" applyBorder="1" applyAlignment="1">
      <alignment horizontal="left" wrapText="1"/>
    </xf>
    <xf numFmtId="0" fontId="8" fillId="0" borderId="0" xfId="0" applyFont="1" applyBorder="1" applyAlignment="1">
      <alignment horizontal="left" vertical="center" wrapText="1"/>
    </xf>
    <xf numFmtId="0" fontId="4" fillId="0" borderId="0" xfId="0" applyFont="1" applyBorder="1" applyAlignment="1">
      <alignment horizontal="left" wrapText="1"/>
    </xf>
    <xf numFmtId="0" fontId="4" fillId="0" borderId="0" xfId="0" applyFont="1" applyAlignment="1">
      <alignment horizontal="left" wrapText="1"/>
    </xf>
    <xf numFmtId="44" fontId="7" fillId="0" borderId="16" xfId="3" applyFont="1" applyBorder="1" applyAlignment="1">
      <alignment horizontal="left"/>
    </xf>
    <xf numFmtId="44" fontId="7" fillId="0" borderId="17" xfId="3" applyFont="1" applyBorder="1" applyAlignment="1">
      <alignment horizontal="left"/>
    </xf>
    <xf numFmtId="0" fontId="8" fillId="0" borderId="0" xfId="0" applyFont="1" applyFill="1" applyBorder="1" applyAlignment="1">
      <alignment horizontal="left" wrapText="1"/>
    </xf>
    <xf numFmtId="49" fontId="6" fillId="0" borderId="0" xfId="0" applyNumberFormat="1" applyFont="1" applyFill="1" applyBorder="1" applyAlignment="1">
      <alignment horizontal="left" vertical="center"/>
    </xf>
    <xf numFmtId="49" fontId="6" fillId="2" borderId="0" xfId="0" applyNumberFormat="1" applyFont="1" applyFill="1" applyBorder="1" applyAlignment="1">
      <alignment horizontal="left" vertical="center"/>
    </xf>
    <xf numFmtId="0" fontId="6" fillId="2" borderId="0" xfId="0" applyFont="1" applyFill="1" applyBorder="1" applyAlignment="1">
      <alignment wrapText="1"/>
    </xf>
    <xf numFmtId="44" fontId="9" fillId="0" borderId="14" xfId="3" applyFont="1" applyFill="1" applyBorder="1" applyAlignment="1">
      <alignment horizontal="left"/>
    </xf>
    <xf numFmtId="44" fontId="7" fillId="2" borderId="14" xfId="3" applyFont="1" applyFill="1" applyBorder="1" applyAlignment="1">
      <alignment horizontal="left"/>
    </xf>
    <xf numFmtId="44" fontId="7" fillId="0" borderId="18" xfId="3" applyFont="1" applyBorder="1" applyAlignment="1">
      <alignment horizontal="left"/>
    </xf>
    <xf numFmtId="44" fontId="7" fillId="0" borderId="18" xfId="3" applyFont="1" applyFill="1" applyBorder="1" applyAlignment="1">
      <alignment horizontal="left"/>
    </xf>
    <xf numFmtId="44" fontId="7" fillId="0" borderId="19" xfId="3" applyFont="1" applyBorder="1" applyAlignment="1">
      <alignment horizontal="left"/>
    </xf>
    <xf numFmtId="44" fontId="6" fillId="0" borderId="14" xfId="3" applyFont="1" applyFill="1" applyBorder="1" applyAlignment="1">
      <alignment horizontal="left"/>
    </xf>
    <xf numFmtId="49" fontId="9" fillId="2" borderId="0" xfId="0" applyNumberFormat="1" applyFont="1" applyFill="1" applyBorder="1" applyAlignment="1">
      <alignment horizontal="left" vertical="center"/>
    </xf>
    <xf numFmtId="49" fontId="9" fillId="0" borderId="0" xfId="0" applyNumberFormat="1" applyFont="1" applyFill="1" applyBorder="1" applyAlignment="1">
      <alignment horizontal="left" vertical="center"/>
    </xf>
    <xf numFmtId="3" fontId="8" fillId="0" borderId="0" xfId="0" applyNumberFormat="1" applyFont="1" applyFill="1" applyBorder="1" applyAlignment="1">
      <alignment horizontal="left"/>
    </xf>
    <xf numFmtId="0" fontId="7" fillId="0" borderId="0" xfId="0" applyFont="1" applyFill="1" applyBorder="1" applyAlignment="1">
      <alignment horizontal="left"/>
    </xf>
    <xf numFmtId="0" fontId="8" fillId="0" borderId="3" xfId="0" applyFont="1" applyBorder="1" applyAlignment="1">
      <alignment horizontal="left" wrapText="1"/>
    </xf>
    <xf numFmtId="0" fontId="8" fillId="0" borderId="0" xfId="0" applyFont="1" applyFill="1" applyBorder="1" applyAlignment="1">
      <alignment wrapText="1"/>
    </xf>
    <xf numFmtId="0" fontId="8" fillId="0" borderId="3" xfId="0" applyFont="1" applyFill="1" applyBorder="1" applyAlignment="1">
      <alignment horizontal="left" wrapText="1"/>
    </xf>
    <xf numFmtId="0" fontId="7" fillId="0" borderId="0" xfId="0" applyFont="1" applyFill="1" applyBorder="1" applyAlignment="1">
      <alignment horizontal="left" vertical="center"/>
    </xf>
    <xf numFmtId="0" fontId="7" fillId="0" borderId="0" xfId="0" applyFont="1" applyFill="1" applyAlignment="1">
      <alignment horizontal="left" vertical="center"/>
    </xf>
    <xf numFmtId="44" fontId="9" fillId="0" borderId="0" xfId="3" applyFont="1" applyBorder="1" applyAlignment="1">
      <alignment horizontal="right"/>
    </xf>
    <xf numFmtId="44" fontId="9" fillId="0" borderId="0" xfId="3" applyFont="1" applyFill="1" applyBorder="1" applyAlignment="1">
      <alignment horizontal="right"/>
    </xf>
    <xf numFmtId="0" fontId="6" fillId="2" borderId="2" xfId="0" applyFont="1" applyFill="1" applyBorder="1" applyAlignment="1">
      <alignment horizontal="left" wrapText="1"/>
    </xf>
    <xf numFmtId="0" fontId="8" fillId="0" borderId="0" xfId="0" applyFont="1" applyBorder="1" applyAlignment="1">
      <alignment horizontal="center" wrapText="1"/>
    </xf>
    <xf numFmtId="0" fontId="8" fillId="0" borderId="0" xfId="0" applyFont="1" applyFill="1" applyBorder="1" applyAlignment="1">
      <alignment horizontal="center" wrapText="1"/>
    </xf>
    <xf numFmtId="0" fontId="8" fillId="0" borderId="3" xfId="0" applyFont="1" applyBorder="1" applyAlignment="1">
      <alignment horizontal="center" wrapText="1"/>
    </xf>
    <xf numFmtId="0" fontId="6" fillId="2" borderId="0" xfId="0" applyFont="1" applyFill="1" applyBorder="1" applyAlignment="1">
      <alignment horizontal="center" wrapText="1"/>
    </xf>
    <xf numFmtId="0" fontId="8" fillId="0" borderId="0" xfId="0" applyFont="1" applyFill="1" applyBorder="1" applyAlignment="1">
      <alignment horizontal="left"/>
    </xf>
    <xf numFmtId="0" fontId="8" fillId="0" borderId="3" xfId="0" applyFont="1" applyFill="1" applyBorder="1" applyAlignment="1">
      <alignment horizontal="center" wrapText="1"/>
    </xf>
    <xf numFmtId="44" fontId="7" fillId="0" borderId="17" xfId="3" applyFont="1" applyFill="1" applyBorder="1" applyAlignment="1">
      <alignment horizontal="left"/>
    </xf>
    <xf numFmtId="0" fontId="8" fillId="0" borderId="0" xfId="0" applyFont="1" applyFill="1" applyBorder="1" applyAlignment="1">
      <alignment horizontal="left" vertical="center" wrapText="1"/>
    </xf>
    <xf numFmtId="0" fontId="14" fillId="0" borderId="0" xfId="0" applyFont="1" applyFill="1" applyBorder="1" applyAlignment="1">
      <alignment horizontal="left" wrapText="1"/>
    </xf>
    <xf numFmtId="165" fontId="2" fillId="0" borderId="0" xfId="0" applyNumberFormat="1" applyFont="1" applyBorder="1" applyAlignment="1">
      <alignment horizontal="left" vertical="center"/>
    </xf>
    <xf numFmtId="165" fontId="7" fillId="2" borderId="0" xfId="0" applyNumberFormat="1" applyFont="1" applyFill="1" applyBorder="1" applyAlignment="1">
      <alignment horizontal="right"/>
    </xf>
    <xf numFmtId="165" fontId="7" fillId="0" borderId="0" xfId="0" applyNumberFormat="1" applyFont="1" applyBorder="1" applyAlignment="1">
      <alignment horizontal="right"/>
    </xf>
    <xf numFmtId="165" fontId="7" fillId="0" borderId="0" xfId="0" applyNumberFormat="1" applyFont="1" applyFill="1" applyBorder="1" applyAlignment="1">
      <alignment horizontal="right"/>
    </xf>
    <xf numFmtId="165" fontId="7" fillId="0" borderId="6" xfId="0" applyNumberFormat="1" applyFont="1" applyBorder="1" applyAlignment="1">
      <alignment horizontal="right"/>
    </xf>
    <xf numFmtId="165" fontId="11" fillId="0" borderId="0" xfId="0" applyNumberFormat="1" applyFont="1" applyBorder="1" applyAlignment="1">
      <alignment horizontal="right" vertical="center"/>
    </xf>
    <xf numFmtId="165" fontId="11" fillId="0" borderId="0" xfId="0" applyNumberFormat="1" applyFont="1" applyBorder="1" applyAlignment="1">
      <alignment horizontal="right" vertical="center" wrapText="1"/>
    </xf>
    <xf numFmtId="165" fontId="10" fillId="0" borderId="0" xfId="0" applyNumberFormat="1" applyFont="1" applyBorder="1" applyAlignment="1">
      <alignment horizontal="right"/>
    </xf>
    <xf numFmtId="165" fontId="5" fillId="0" borderId="0" xfId="0" applyNumberFormat="1" applyFont="1" applyBorder="1" applyAlignment="1">
      <alignment horizontal="right"/>
    </xf>
    <xf numFmtId="165" fontId="5" fillId="0" borderId="0" xfId="0" applyNumberFormat="1" applyFont="1" applyAlignment="1">
      <alignment horizontal="right"/>
    </xf>
    <xf numFmtId="0" fontId="7" fillId="0" borderId="0" xfId="0" applyFont="1" applyBorder="1" applyAlignment="1">
      <alignment wrapText="1"/>
    </xf>
    <xf numFmtId="44" fontId="7" fillId="0" borderId="0" xfId="3" applyFont="1" applyBorder="1" applyAlignment="1">
      <alignment horizontal="left"/>
    </xf>
    <xf numFmtId="41" fontId="7" fillId="0" borderId="0" xfId="0" applyNumberFormat="1" applyFont="1" applyBorder="1" applyAlignment="1">
      <alignment horizontal="right"/>
    </xf>
    <xf numFmtId="41" fontId="7" fillId="0" borderId="3" xfId="0" applyNumberFormat="1" applyFont="1" applyBorder="1" applyAlignment="1">
      <alignment horizontal="right"/>
    </xf>
    <xf numFmtId="41" fontId="7" fillId="0" borderId="0" xfId="0" applyNumberFormat="1" applyFont="1" applyFill="1" applyBorder="1" applyAlignment="1">
      <alignment horizontal="right"/>
    </xf>
    <xf numFmtId="41" fontId="9" fillId="0" borderId="0" xfId="0" applyNumberFormat="1" applyFont="1" applyBorder="1" applyAlignment="1">
      <alignment horizontal="right"/>
    </xf>
    <xf numFmtId="41" fontId="7" fillId="2" borderId="0" xfId="0" applyNumberFormat="1" applyFont="1" applyFill="1" applyBorder="1" applyAlignment="1">
      <alignment horizontal="right"/>
    </xf>
    <xf numFmtId="41" fontId="7" fillId="0" borderId="3" xfId="0" applyNumberFormat="1" applyFont="1" applyFill="1" applyBorder="1" applyAlignment="1">
      <alignment horizontal="right"/>
    </xf>
    <xf numFmtId="41" fontId="9" fillId="0" borderId="0" xfId="0" applyNumberFormat="1" applyFont="1" applyFill="1" applyBorder="1" applyAlignment="1">
      <alignment horizontal="right"/>
    </xf>
    <xf numFmtId="41" fontId="6" fillId="0" borderId="0" xfId="0" applyNumberFormat="1" applyFont="1" applyFill="1" applyBorder="1" applyAlignment="1">
      <alignment horizontal="right"/>
    </xf>
    <xf numFmtId="41" fontId="6" fillId="3" borderId="0" xfId="0" applyNumberFormat="1" applyFont="1" applyFill="1" applyBorder="1" applyAlignment="1">
      <alignment horizontal="right"/>
    </xf>
    <xf numFmtId="41" fontId="6" fillId="2" borderId="11" xfId="0" applyNumberFormat="1" applyFont="1" applyFill="1" applyBorder="1" applyAlignment="1">
      <alignment horizontal="right"/>
    </xf>
    <xf numFmtId="165" fontId="3" fillId="0" borderId="0" xfId="0" applyNumberFormat="1" applyFont="1" applyFill="1" applyAlignment="1">
      <alignment horizontal="right"/>
    </xf>
    <xf numFmtId="41" fontId="7" fillId="0" borderId="0" xfId="0" applyNumberFormat="1" applyFont="1" applyFill="1" applyBorder="1" applyAlignment="1"/>
    <xf numFmtId="165" fontId="7" fillId="0" borderId="6" xfId="0" applyNumberFormat="1" applyFont="1" applyFill="1" applyBorder="1" applyAlignment="1">
      <alignment horizontal="right"/>
    </xf>
    <xf numFmtId="0" fontId="7" fillId="0" borderId="0" xfId="0" applyFont="1" applyFill="1" applyBorder="1" applyAlignment="1">
      <alignment wrapText="1"/>
    </xf>
    <xf numFmtId="165" fontId="10" fillId="0" borderId="0" xfId="0" applyNumberFormat="1" applyFont="1" applyFill="1" applyBorder="1" applyAlignment="1">
      <alignment horizontal="right"/>
    </xf>
    <xf numFmtId="165" fontId="5" fillId="0" borderId="0" xfId="0" applyNumberFormat="1" applyFont="1" applyFill="1" applyBorder="1" applyAlignment="1">
      <alignment horizontal="right"/>
    </xf>
    <xf numFmtId="165" fontId="5" fillId="0" borderId="0" xfId="0" applyNumberFormat="1" applyFont="1" applyFill="1" applyAlignment="1">
      <alignment horizontal="right"/>
    </xf>
    <xf numFmtId="0" fontId="3" fillId="0" borderId="0" xfId="0" applyFont="1" applyFill="1" applyAlignment="1">
      <alignment horizontal="center"/>
    </xf>
    <xf numFmtId="166" fontId="7" fillId="0" borderId="0" xfId="0" applyNumberFormat="1" applyFont="1" applyFill="1" applyBorder="1" applyAlignment="1">
      <alignment horizontal="center"/>
    </xf>
    <xf numFmtId="166" fontId="9" fillId="0" borderId="0" xfId="0" applyNumberFormat="1" applyFont="1" applyFill="1" applyBorder="1" applyAlignment="1">
      <alignment horizontal="center"/>
    </xf>
    <xf numFmtId="166" fontId="7" fillId="0" borderId="8" xfId="0" applyNumberFormat="1" applyFont="1" applyFill="1" applyBorder="1" applyAlignment="1">
      <alignment horizontal="center"/>
    </xf>
    <xf numFmtId="166" fontId="7" fillId="0" borderId="13" xfId="0" applyNumberFormat="1" applyFont="1" applyFill="1" applyBorder="1" applyAlignment="1">
      <alignment horizontal="center"/>
    </xf>
    <xf numFmtId="166" fontId="9" fillId="0" borderId="0" xfId="2" applyNumberFormat="1" applyFont="1" applyFill="1" applyBorder="1" applyAlignment="1">
      <alignment horizontal="center"/>
    </xf>
    <xf numFmtId="166" fontId="7" fillId="0" borderId="3" xfId="0" applyNumberFormat="1" applyFont="1" applyFill="1" applyBorder="1" applyAlignment="1">
      <alignment horizontal="center"/>
    </xf>
    <xf numFmtId="166" fontId="6" fillId="0" borderId="0" xfId="0" applyNumberFormat="1" applyFont="1" applyFill="1" applyBorder="1" applyAlignment="1">
      <alignment horizontal="center"/>
    </xf>
    <xf numFmtId="0" fontId="7" fillId="0" borderId="0" xfId="0" applyFont="1" applyFill="1" applyBorder="1" applyAlignment="1">
      <alignment horizontal="center"/>
    </xf>
    <xf numFmtId="0" fontId="7" fillId="0" borderId="7" xfId="0" applyFont="1" applyFill="1" applyBorder="1" applyAlignment="1">
      <alignment horizontal="center"/>
    </xf>
    <xf numFmtId="0" fontId="10" fillId="0" borderId="0" xfId="0" applyFont="1" applyFill="1" applyBorder="1" applyAlignment="1">
      <alignment horizontal="center"/>
    </xf>
    <xf numFmtId="0" fontId="5" fillId="0" borderId="0" xfId="0" applyFont="1" applyFill="1" applyBorder="1" applyAlignment="1">
      <alignment horizontal="center"/>
    </xf>
    <xf numFmtId="0" fontId="5" fillId="0" borderId="0" xfId="0" applyFont="1" applyFill="1" applyAlignment="1">
      <alignment horizontal="center"/>
    </xf>
    <xf numFmtId="166" fontId="6" fillId="2" borderId="11" xfId="2" applyNumberFormat="1" applyFont="1" applyFill="1" applyBorder="1" applyAlignment="1">
      <alignment horizontal="right"/>
    </xf>
    <xf numFmtId="44" fontId="9" fillId="0" borderId="20" xfId="3" applyFont="1" applyFill="1" applyBorder="1" applyAlignment="1">
      <alignment horizontal="right"/>
    </xf>
    <xf numFmtId="165" fontId="7" fillId="2" borderId="21" xfId="0" applyNumberFormat="1" applyFont="1" applyFill="1" applyBorder="1" applyAlignment="1">
      <alignment horizontal="right"/>
    </xf>
    <xf numFmtId="0" fontId="7" fillId="2" borderId="22" xfId="0" applyFont="1" applyFill="1" applyBorder="1" applyAlignment="1">
      <alignment horizontal="left"/>
    </xf>
    <xf numFmtId="0" fontId="6" fillId="2" borderId="23" xfId="0" applyFont="1" applyFill="1" applyBorder="1" applyAlignment="1">
      <alignment wrapText="1"/>
    </xf>
    <xf numFmtId="0" fontId="6" fillId="2" borderId="21" xfId="0" applyFont="1" applyFill="1" applyBorder="1" applyAlignment="1">
      <alignment wrapText="1"/>
    </xf>
    <xf numFmtId="0" fontId="16" fillId="0" borderId="0" xfId="0" applyFont="1"/>
    <xf numFmtId="0" fontId="17" fillId="0" borderId="0" xfId="0" applyFont="1" applyAlignment="1">
      <alignment horizontal="left" vertical="top" wrapText="1"/>
    </xf>
    <xf numFmtId="44" fontId="7" fillId="0" borderId="16" xfId="3" applyFont="1" applyFill="1" applyBorder="1" applyAlignment="1">
      <alignment horizontal="left"/>
    </xf>
    <xf numFmtId="3" fontId="2" fillId="0" borderId="0" xfId="0" applyNumberFormat="1" applyFont="1" applyBorder="1" applyAlignment="1">
      <alignment horizontal="left" vertical="center"/>
    </xf>
    <xf numFmtId="49" fontId="6" fillId="5" borderId="5" xfId="1" applyNumberFormat="1" applyFont="1" applyFill="1" applyBorder="1" applyAlignment="1" applyProtection="1">
      <alignment horizontal="center" wrapText="1"/>
    </xf>
    <xf numFmtId="3" fontId="13" fillId="5" borderId="5" xfId="1" applyNumberFormat="1" applyFont="1" applyFill="1" applyBorder="1" applyAlignment="1" applyProtection="1">
      <alignment horizontal="center" wrapText="1"/>
    </xf>
    <xf numFmtId="165" fontId="13" fillId="5" borderId="5" xfId="1" applyNumberFormat="1" applyFont="1" applyFill="1" applyBorder="1" applyAlignment="1" applyProtection="1">
      <alignment horizontal="center" wrapText="1"/>
    </xf>
    <xf numFmtId="165" fontId="13" fillId="5" borderId="15" xfId="1" applyNumberFormat="1" applyFont="1" applyFill="1" applyBorder="1" applyAlignment="1" applyProtection="1">
      <alignment horizontal="center" wrapText="1"/>
    </xf>
    <xf numFmtId="165" fontId="13" fillId="5" borderId="6" xfId="1" applyNumberFormat="1" applyFont="1" applyFill="1" applyBorder="1" applyAlignment="1" applyProtection="1">
      <alignment horizontal="center" wrapText="1"/>
    </xf>
    <xf numFmtId="3" fontId="13" fillId="5" borderId="15" xfId="1" applyNumberFormat="1" applyFont="1" applyFill="1" applyBorder="1" applyAlignment="1" applyProtection="1">
      <alignment horizontal="center" wrapText="1"/>
    </xf>
    <xf numFmtId="3" fontId="2" fillId="6" borderId="0" xfId="0" applyNumberFormat="1" applyFont="1" applyFill="1" applyBorder="1" applyAlignment="1">
      <alignment horizontal="left" vertical="center"/>
    </xf>
    <xf numFmtId="49" fontId="18" fillId="6" borderId="0" xfId="0" applyNumberFormat="1" applyFont="1" applyFill="1" applyBorder="1" applyAlignment="1">
      <alignment horizontal="right" wrapText="1"/>
    </xf>
    <xf numFmtId="44" fontId="19" fillId="6" borderId="0" xfId="3" applyNumberFormat="1" applyFont="1" applyFill="1" applyBorder="1" applyAlignment="1">
      <alignment horizontal="left"/>
    </xf>
    <xf numFmtId="3" fontId="2" fillId="7" borderId="0" xfId="0" applyNumberFormat="1" applyFont="1" applyFill="1" applyBorder="1" applyAlignment="1">
      <alignment horizontal="left" vertical="center"/>
    </xf>
    <xf numFmtId="3" fontId="18" fillId="7" borderId="0" xfId="0" applyNumberFormat="1" applyFont="1" applyFill="1" applyBorder="1" applyAlignment="1">
      <alignment horizontal="right"/>
    </xf>
    <xf numFmtId="165" fontId="15" fillId="0" borderId="0" xfId="3" applyNumberFormat="1" applyFont="1" applyFill="1" applyBorder="1" applyAlignment="1">
      <alignment horizontal="left"/>
    </xf>
    <xf numFmtId="164" fontId="8" fillId="0" borderId="0" xfId="0" applyNumberFormat="1" applyFont="1" applyFill="1" applyBorder="1" applyAlignment="1">
      <alignment horizontal="left" vertical="center"/>
    </xf>
    <xf numFmtId="164" fontId="8" fillId="0" borderId="3" xfId="0" applyNumberFormat="1" applyFont="1" applyFill="1" applyBorder="1" applyAlignment="1">
      <alignment horizontal="left" vertical="center"/>
    </xf>
    <xf numFmtId="0" fontId="7" fillId="4" borderId="24" xfId="0" applyFont="1" applyFill="1" applyBorder="1"/>
    <xf numFmtId="0" fontId="8" fillId="4" borderId="21" xfId="0" applyFont="1" applyFill="1" applyBorder="1" applyAlignment="1">
      <alignment horizontal="left" vertical="center" wrapText="1"/>
    </xf>
    <xf numFmtId="165" fontId="11" fillId="4" borderId="21" xfId="0" applyNumberFormat="1" applyFont="1" applyFill="1" applyBorder="1" applyAlignment="1">
      <alignment horizontal="right" vertical="center" wrapText="1"/>
    </xf>
    <xf numFmtId="165" fontId="11" fillId="4" borderId="22" xfId="0" applyNumberFormat="1" applyFont="1" applyFill="1" applyBorder="1" applyAlignment="1">
      <alignment horizontal="right" vertical="center" wrapText="1"/>
    </xf>
    <xf numFmtId="49" fontId="11" fillId="4" borderId="1" xfId="0" applyNumberFormat="1" applyFont="1" applyFill="1" applyBorder="1" applyAlignment="1">
      <alignment horizontal="left" vertical="center" wrapText="1"/>
    </xf>
    <xf numFmtId="0" fontId="8" fillId="4" borderId="2" xfId="0" applyFont="1" applyFill="1" applyBorder="1" applyAlignment="1">
      <alignment horizontal="left" wrapText="1"/>
    </xf>
    <xf numFmtId="165" fontId="7" fillId="4" borderId="2" xfId="0" applyNumberFormat="1" applyFont="1" applyFill="1" applyBorder="1" applyAlignment="1">
      <alignment horizontal="right"/>
    </xf>
    <xf numFmtId="165" fontId="7" fillId="4" borderId="25" xfId="0" applyNumberFormat="1" applyFont="1" applyFill="1" applyBorder="1" applyAlignment="1">
      <alignment horizontal="right"/>
    </xf>
    <xf numFmtId="0" fontId="6" fillId="2" borderId="1" xfId="0" applyFont="1" applyFill="1" applyBorder="1" applyAlignment="1">
      <alignment horizontal="left" wrapText="1"/>
    </xf>
    <xf numFmtId="0" fontId="6" fillId="2" borderId="12" xfId="0" applyFont="1" applyFill="1" applyBorder="1" applyAlignment="1">
      <alignment horizontal="left" wrapText="1"/>
    </xf>
    <xf numFmtId="3" fontId="2" fillId="0" borderId="0" xfId="0" applyNumberFormat="1" applyFont="1" applyBorder="1" applyAlignment="1">
      <alignment horizontal="left" vertical="center"/>
    </xf>
    <xf numFmtId="0" fontId="7" fillId="4" borderId="5" xfId="0" applyFont="1" applyFill="1" applyBorder="1" applyAlignment="1">
      <alignment horizontal="left"/>
    </xf>
    <xf numFmtId="0" fontId="7" fillId="4" borderId="7" xfId="0" applyFont="1" applyFill="1" applyBorder="1" applyAlignment="1">
      <alignment horizontal="left"/>
    </xf>
  </cellXfs>
  <cellStyles count="4">
    <cellStyle name="Comma" xfId="1" builtinId="3"/>
    <cellStyle name="Currency" xfId="3" builtinId="4"/>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5"/>
  <sheetViews>
    <sheetView workbookViewId="0">
      <selection activeCell="A20" sqref="A20"/>
    </sheetView>
  </sheetViews>
  <sheetFormatPr defaultRowHeight="15" x14ac:dyDescent="0.25"/>
  <cols>
    <col min="1" max="1" width="117.140625" customWidth="1"/>
  </cols>
  <sheetData>
    <row r="3" spans="1:1" ht="18.75" x14ac:dyDescent="0.3">
      <c r="A3" s="102" t="s">
        <v>162</v>
      </c>
    </row>
    <row r="5" spans="1:1" ht="170.25" customHeight="1" x14ac:dyDescent="0.25">
      <c r="A5" s="103" t="s">
        <v>165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A236"/>
  <sheetViews>
    <sheetView tabSelected="1" zoomScaleNormal="100" zoomScalePageLayoutView="80" workbookViewId="0">
      <pane ySplit="5" topLeftCell="A6" activePane="bottomLeft" state="frozen"/>
      <selection pane="bottomLeft" activeCell="A6" sqref="A6"/>
    </sheetView>
  </sheetViews>
  <sheetFormatPr defaultColWidth="9.140625" defaultRowHeight="14.25" x14ac:dyDescent="0.2"/>
  <cols>
    <col min="1" max="1" width="12.85546875" style="13" customWidth="1"/>
    <col min="2" max="2" width="65.5703125" style="20" bestFit="1" customWidth="1"/>
    <col min="3" max="3" width="20" style="20" bestFit="1" customWidth="1"/>
    <col min="4" max="5" width="17.85546875" style="63" customWidth="1"/>
    <col min="6" max="6" width="17.140625" style="63" customWidth="1"/>
    <col min="7" max="7" width="20.28515625" style="63" customWidth="1"/>
    <col min="8" max="9" width="18.5703125" style="82" customWidth="1"/>
    <col min="10" max="10" width="19.42578125" style="95" customWidth="1"/>
    <col min="11" max="11" width="23.5703125" style="1" customWidth="1"/>
    <col min="12" max="16366" width="9.140625" style="2"/>
    <col min="16367" max="16367" width="9.140625" style="5"/>
    <col min="16368" max="16384" width="9.140625" style="2"/>
  </cols>
  <sheetData>
    <row r="1" spans="1:11 16366:16367" ht="27.75" customHeight="1" x14ac:dyDescent="0.2">
      <c r="A1" s="130" t="s">
        <v>168</v>
      </c>
      <c r="B1" s="130"/>
      <c r="C1" s="130"/>
      <c r="D1" s="130"/>
      <c r="E1" s="130"/>
      <c r="F1" s="130"/>
      <c r="G1" s="54"/>
      <c r="H1" s="76"/>
      <c r="I1" s="76"/>
      <c r="J1" s="83"/>
      <c r="XEL1" s="5"/>
      <c r="XEM1" s="2"/>
    </row>
    <row r="2" spans="1:11 16366:16367" ht="20.25" customHeight="1" x14ac:dyDescent="0.2">
      <c r="A2" s="112"/>
      <c r="B2" s="113" t="s">
        <v>170</v>
      </c>
      <c r="C2" s="114">
        <v>2750000</v>
      </c>
      <c r="D2" s="105"/>
      <c r="E2" s="105"/>
      <c r="F2" s="105"/>
      <c r="G2" s="54"/>
      <c r="H2" s="76"/>
      <c r="I2" s="76"/>
      <c r="J2" s="83"/>
      <c r="XEL2" s="5"/>
      <c r="XEM2" s="2"/>
    </row>
    <row r="3" spans="1:11 16366:16367" ht="20.25" customHeight="1" x14ac:dyDescent="0.2">
      <c r="A3" s="115"/>
      <c r="B3" s="116" t="s">
        <v>167</v>
      </c>
      <c r="C3" s="116">
        <v>60</v>
      </c>
      <c r="D3" s="105"/>
      <c r="E3" s="105"/>
      <c r="F3" s="105"/>
      <c r="G3" s="54"/>
      <c r="H3" s="76"/>
      <c r="I3" s="76"/>
      <c r="J3" s="83"/>
      <c r="XEL3" s="5"/>
      <c r="XEM3" s="2"/>
    </row>
    <row r="4" spans="1:11 16366:16367" ht="19.5" thickBot="1" x14ac:dyDescent="0.35">
      <c r="A4" s="12"/>
      <c r="B4" s="5"/>
      <c r="C4" s="5"/>
      <c r="D4" s="117"/>
      <c r="E4" s="54"/>
      <c r="F4" s="54"/>
      <c r="G4" s="54"/>
      <c r="H4" s="76"/>
      <c r="I4" s="76"/>
      <c r="J4" s="83"/>
      <c r="XEL4" s="5"/>
      <c r="XEM4" s="2"/>
    </row>
    <row r="5" spans="1:11 16366:16367" ht="75.75" thickBot="1" x14ac:dyDescent="0.3">
      <c r="A5" s="106" t="s">
        <v>0</v>
      </c>
      <c r="B5" s="107" t="s">
        <v>166</v>
      </c>
      <c r="C5" s="107" t="s">
        <v>122</v>
      </c>
      <c r="D5" s="108" t="s">
        <v>157</v>
      </c>
      <c r="E5" s="109" t="s">
        <v>158</v>
      </c>
      <c r="F5" s="110" t="s">
        <v>159</v>
      </c>
      <c r="G5" s="108" t="s">
        <v>160</v>
      </c>
      <c r="H5" s="108" t="s">
        <v>156</v>
      </c>
      <c r="I5" s="108" t="s">
        <v>119</v>
      </c>
      <c r="J5" s="111" t="s">
        <v>169</v>
      </c>
      <c r="K5" s="111" t="s">
        <v>161</v>
      </c>
    </row>
    <row r="6" spans="1:11 16366:16367" x14ac:dyDescent="0.2">
      <c r="A6" s="6" t="s">
        <v>1</v>
      </c>
      <c r="B6" s="100"/>
      <c r="C6" s="101"/>
      <c r="D6" s="55"/>
      <c r="E6" s="55"/>
      <c r="F6" s="98"/>
      <c r="G6" s="55"/>
      <c r="H6" s="55"/>
      <c r="I6" s="55"/>
      <c r="J6" s="55"/>
      <c r="K6" s="99"/>
    </row>
    <row r="7" spans="1:11 16366:16367" x14ac:dyDescent="0.2">
      <c r="A7" s="118">
        <v>3541</v>
      </c>
      <c r="B7" s="16" t="s">
        <v>2</v>
      </c>
      <c r="C7" s="45" t="s">
        <v>164</v>
      </c>
      <c r="D7" s="66">
        <v>0</v>
      </c>
      <c r="E7" s="66">
        <v>0</v>
      </c>
      <c r="F7" s="66">
        <v>0</v>
      </c>
      <c r="G7" s="66">
        <f>E7+F7</f>
        <v>0</v>
      </c>
      <c r="H7" s="68">
        <f>ROUND(G7*0.5,0)</f>
        <v>0</v>
      </c>
      <c r="I7" s="68">
        <f>D7+H7</f>
        <v>0</v>
      </c>
      <c r="J7" s="84">
        <f>I7/$I$166</f>
        <v>0</v>
      </c>
      <c r="K7" s="21">
        <f>ROUND($C$2*J7,0)</f>
        <v>0</v>
      </c>
    </row>
    <row r="8" spans="1:11 16366:16367" x14ac:dyDescent="0.2">
      <c r="A8" s="118">
        <v>3581</v>
      </c>
      <c r="B8" s="16" t="s">
        <v>3</v>
      </c>
      <c r="C8" s="46" t="s">
        <v>164</v>
      </c>
      <c r="D8" s="66">
        <v>0</v>
      </c>
      <c r="E8" s="66">
        <v>0</v>
      </c>
      <c r="F8" s="66">
        <v>0</v>
      </c>
      <c r="G8" s="66">
        <f t="shared" ref="G8:G42" si="0">E8+F8</f>
        <v>0</v>
      </c>
      <c r="H8" s="68">
        <f t="shared" ref="H8:H42" si="1">ROUND(G8*0.5,0)</f>
        <v>0</v>
      </c>
      <c r="I8" s="68">
        <f t="shared" ref="I8:I42" si="2">D8+H8</f>
        <v>0</v>
      </c>
      <c r="J8" s="84">
        <f t="shared" ref="J8:J42" si="3">I8/$I$166</f>
        <v>0</v>
      </c>
      <c r="K8" s="21">
        <f>ROUND($C$2*J8,0)</f>
        <v>0</v>
      </c>
    </row>
    <row r="9" spans="1:11 16366:16367" x14ac:dyDescent="0.2">
      <c r="A9" s="118">
        <v>3592</v>
      </c>
      <c r="B9" s="16" t="s">
        <v>4</v>
      </c>
      <c r="C9" s="45" t="s">
        <v>164</v>
      </c>
      <c r="D9" s="66">
        <v>0</v>
      </c>
      <c r="E9" s="66">
        <v>0</v>
      </c>
      <c r="F9" s="66">
        <v>0</v>
      </c>
      <c r="G9" s="66">
        <f t="shared" si="0"/>
        <v>0</v>
      </c>
      <c r="H9" s="68">
        <f t="shared" si="1"/>
        <v>0</v>
      </c>
      <c r="I9" s="68">
        <f t="shared" si="2"/>
        <v>0</v>
      </c>
      <c r="J9" s="84">
        <f t="shared" si="3"/>
        <v>0</v>
      </c>
      <c r="K9" s="21">
        <f>ROUND($C$2*J9,0)</f>
        <v>0</v>
      </c>
    </row>
    <row r="10" spans="1:11 16366:16367" x14ac:dyDescent="0.2">
      <c r="A10" s="118">
        <v>3630</v>
      </c>
      <c r="B10" s="16" t="s">
        <v>5</v>
      </c>
      <c r="C10" s="46" t="s">
        <v>164</v>
      </c>
      <c r="D10" s="66">
        <v>0</v>
      </c>
      <c r="E10" s="66">
        <v>0</v>
      </c>
      <c r="F10" s="66">
        <v>0</v>
      </c>
      <c r="G10" s="66">
        <f t="shared" si="0"/>
        <v>0</v>
      </c>
      <c r="H10" s="68">
        <f t="shared" si="1"/>
        <v>0</v>
      </c>
      <c r="I10" s="68">
        <f t="shared" si="2"/>
        <v>0</v>
      </c>
      <c r="J10" s="84">
        <f t="shared" si="3"/>
        <v>0</v>
      </c>
      <c r="K10" s="21">
        <f>ROUND($C$2*J10,0)</f>
        <v>0</v>
      </c>
    </row>
    <row r="11" spans="1:11 16366:16367" x14ac:dyDescent="0.2">
      <c r="A11" s="118">
        <v>3606</v>
      </c>
      <c r="B11" s="16" t="s">
        <v>6</v>
      </c>
      <c r="C11" s="46" t="s">
        <v>163</v>
      </c>
      <c r="D11" s="66">
        <v>10553</v>
      </c>
      <c r="E11" s="66">
        <v>1774</v>
      </c>
      <c r="F11" s="66">
        <v>642</v>
      </c>
      <c r="G11" s="66">
        <f t="shared" si="0"/>
        <v>2416</v>
      </c>
      <c r="H11" s="68">
        <f>ROUND(G11*0.5,0)</f>
        <v>1208</v>
      </c>
      <c r="I11" s="68">
        <f t="shared" si="2"/>
        <v>11761</v>
      </c>
      <c r="J11" s="84">
        <f t="shared" si="3"/>
        <v>2.8176336285687591E-2</v>
      </c>
      <c r="K11" s="21">
        <f>ROUND($C$2*J11,0)</f>
        <v>77485</v>
      </c>
    </row>
    <row r="12" spans="1:11 16366:16367" x14ac:dyDescent="0.2">
      <c r="A12" s="118">
        <v>3624</v>
      </c>
      <c r="B12" s="16" t="s">
        <v>7</v>
      </c>
      <c r="C12" s="46" t="s">
        <v>163</v>
      </c>
      <c r="D12" s="66">
        <v>6649</v>
      </c>
      <c r="E12" s="66">
        <v>396</v>
      </c>
      <c r="F12" s="66">
        <v>778</v>
      </c>
      <c r="G12" s="66">
        <f t="shared" si="0"/>
        <v>1174</v>
      </c>
      <c r="H12" s="68">
        <f t="shared" si="1"/>
        <v>587</v>
      </c>
      <c r="I12" s="68">
        <f t="shared" si="2"/>
        <v>7236</v>
      </c>
      <c r="J12" s="84">
        <f t="shared" si="3"/>
        <v>1.7335598109279433E-2</v>
      </c>
      <c r="K12" s="21">
        <f>ROUND($C$2*J12,0)</f>
        <v>47673</v>
      </c>
    </row>
    <row r="13" spans="1:11 16366:16367" x14ac:dyDescent="0.2">
      <c r="A13" s="118">
        <v>3625</v>
      </c>
      <c r="B13" s="16" t="s">
        <v>8</v>
      </c>
      <c r="C13" s="46" t="s">
        <v>164</v>
      </c>
      <c r="D13" s="66">
        <v>0</v>
      </c>
      <c r="E13" s="66">
        <v>0</v>
      </c>
      <c r="F13" s="66">
        <v>0</v>
      </c>
      <c r="G13" s="66">
        <f t="shared" si="0"/>
        <v>0</v>
      </c>
      <c r="H13" s="68">
        <f t="shared" si="1"/>
        <v>0</v>
      </c>
      <c r="I13" s="68">
        <f t="shared" si="2"/>
        <v>0</v>
      </c>
      <c r="J13" s="84">
        <f t="shared" si="3"/>
        <v>0</v>
      </c>
      <c r="K13" s="21">
        <f>ROUND($C$2*J13,0)</f>
        <v>0</v>
      </c>
    </row>
    <row r="14" spans="1:11 16366:16367" x14ac:dyDescent="0.2">
      <c r="A14" s="118">
        <v>3631</v>
      </c>
      <c r="B14" s="16" t="s">
        <v>9</v>
      </c>
      <c r="C14" s="45" t="s">
        <v>163</v>
      </c>
      <c r="D14" s="66">
        <v>6582</v>
      </c>
      <c r="E14" s="66">
        <v>621</v>
      </c>
      <c r="F14" s="66">
        <v>1080</v>
      </c>
      <c r="G14" s="66">
        <f t="shared" si="0"/>
        <v>1701</v>
      </c>
      <c r="H14" s="68">
        <f t="shared" si="1"/>
        <v>851</v>
      </c>
      <c r="I14" s="68">
        <f t="shared" si="2"/>
        <v>7433</v>
      </c>
      <c r="J14" s="84">
        <f t="shared" si="3"/>
        <v>1.7807559528230241E-2</v>
      </c>
      <c r="K14" s="21">
        <f>ROUND($C$2*J14,0)</f>
        <v>48971</v>
      </c>
    </row>
    <row r="15" spans="1:11 16366:16367" x14ac:dyDescent="0.2">
      <c r="A15" s="118">
        <v>9651</v>
      </c>
      <c r="B15" s="16" t="s">
        <v>10</v>
      </c>
      <c r="C15" s="46" t="s">
        <v>163</v>
      </c>
      <c r="D15" s="66">
        <v>5004</v>
      </c>
      <c r="E15" s="66">
        <v>474</v>
      </c>
      <c r="F15" s="66">
        <v>656</v>
      </c>
      <c r="G15" s="66">
        <f t="shared" si="0"/>
        <v>1130</v>
      </c>
      <c r="H15" s="68">
        <f t="shared" si="1"/>
        <v>565</v>
      </c>
      <c r="I15" s="68">
        <f t="shared" si="2"/>
        <v>5569</v>
      </c>
      <c r="J15" s="84">
        <f t="shared" si="3"/>
        <v>1.3341894122523101E-2</v>
      </c>
      <c r="K15" s="21">
        <f>ROUND($C$2*J15,0)</f>
        <v>36690</v>
      </c>
    </row>
    <row r="16" spans="1:11 16366:16367" x14ac:dyDescent="0.2">
      <c r="A16" s="118">
        <v>3632</v>
      </c>
      <c r="B16" s="16" t="s">
        <v>11</v>
      </c>
      <c r="C16" s="45" t="s">
        <v>164</v>
      </c>
      <c r="D16" s="66">
        <v>0</v>
      </c>
      <c r="E16" s="66">
        <v>0</v>
      </c>
      <c r="F16" s="66">
        <v>0</v>
      </c>
      <c r="G16" s="66">
        <f t="shared" si="0"/>
        <v>0</v>
      </c>
      <c r="H16" s="68">
        <f t="shared" si="1"/>
        <v>0</v>
      </c>
      <c r="I16" s="68">
        <f t="shared" si="2"/>
        <v>0</v>
      </c>
      <c r="J16" s="84">
        <f t="shared" si="3"/>
        <v>0</v>
      </c>
      <c r="K16" s="21">
        <f>ROUND($C$2*J16,0)</f>
        <v>0</v>
      </c>
    </row>
    <row r="17" spans="1:11 16367:16367" x14ac:dyDescent="0.2">
      <c r="A17" s="118">
        <v>10298</v>
      </c>
      <c r="B17" s="16" t="s">
        <v>12</v>
      </c>
      <c r="C17" s="45" t="s">
        <v>164</v>
      </c>
      <c r="D17" s="66">
        <v>0</v>
      </c>
      <c r="E17" s="66">
        <v>0</v>
      </c>
      <c r="F17" s="66">
        <v>0</v>
      </c>
      <c r="G17" s="66">
        <f t="shared" si="0"/>
        <v>0</v>
      </c>
      <c r="H17" s="68">
        <f t="shared" si="1"/>
        <v>0</v>
      </c>
      <c r="I17" s="68">
        <f t="shared" si="2"/>
        <v>0</v>
      </c>
      <c r="J17" s="84">
        <f t="shared" si="3"/>
        <v>0</v>
      </c>
      <c r="K17" s="21">
        <f>ROUND($C$2*J17,0)</f>
        <v>0</v>
      </c>
    </row>
    <row r="18" spans="1:11 16367:16367" s="3" customFormat="1" x14ac:dyDescent="0.2">
      <c r="A18" s="118">
        <v>42295</v>
      </c>
      <c r="B18" s="23" t="s">
        <v>123</v>
      </c>
      <c r="C18" s="46" t="s">
        <v>164</v>
      </c>
      <c r="D18" s="66">
        <v>0</v>
      </c>
      <c r="E18" s="66">
        <v>0</v>
      </c>
      <c r="F18" s="66">
        <v>0</v>
      </c>
      <c r="G18" s="68">
        <f t="shared" si="0"/>
        <v>0</v>
      </c>
      <c r="H18" s="68">
        <f t="shared" si="1"/>
        <v>0</v>
      </c>
      <c r="I18" s="68">
        <f t="shared" si="2"/>
        <v>0</v>
      </c>
      <c r="J18" s="84">
        <f t="shared" si="3"/>
        <v>0</v>
      </c>
      <c r="K18" s="21">
        <f>ROUND($C$2*J18,0)</f>
        <v>0</v>
      </c>
      <c r="XEM18" s="36"/>
    </row>
    <row r="19" spans="1:11 16367:16367" x14ac:dyDescent="0.2">
      <c r="A19" s="118">
        <v>3565</v>
      </c>
      <c r="B19" s="16" t="s">
        <v>13</v>
      </c>
      <c r="C19" s="45" t="s">
        <v>163</v>
      </c>
      <c r="D19" s="66">
        <v>5731</v>
      </c>
      <c r="E19" s="66">
        <v>483</v>
      </c>
      <c r="F19" s="66">
        <v>1733</v>
      </c>
      <c r="G19" s="66">
        <f t="shared" si="0"/>
        <v>2216</v>
      </c>
      <c r="H19" s="68">
        <f t="shared" si="1"/>
        <v>1108</v>
      </c>
      <c r="I19" s="68">
        <f t="shared" si="2"/>
        <v>6839</v>
      </c>
      <c r="J19" s="84">
        <f t="shared" si="3"/>
        <v>1.6384488041647601E-2</v>
      </c>
      <c r="K19" s="21">
        <f>ROUND($C$2*J19,0)</f>
        <v>45057</v>
      </c>
    </row>
    <row r="20" spans="1:11 16367:16367" x14ac:dyDescent="0.2">
      <c r="A20" s="118">
        <v>11161</v>
      </c>
      <c r="B20" s="16" t="s">
        <v>14</v>
      </c>
      <c r="C20" s="46" t="s">
        <v>163</v>
      </c>
      <c r="D20" s="66">
        <v>6015</v>
      </c>
      <c r="E20" s="66">
        <v>436</v>
      </c>
      <c r="F20" s="66">
        <v>896</v>
      </c>
      <c r="G20" s="66">
        <f t="shared" si="0"/>
        <v>1332</v>
      </c>
      <c r="H20" s="68">
        <f t="shared" si="1"/>
        <v>666</v>
      </c>
      <c r="I20" s="68">
        <f t="shared" si="2"/>
        <v>6681</v>
      </c>
      <c r="J20" s="84">
        <f t="shared" si="3"/>
        <v>1.6005960609189591E-2</v>
      </c>
      <c r="K20" s="21">
        <f>ROUND($C$2*J20,0)</f>
        <v>44016</v>
      </c>
    </row>
    <row r="21" spans="1:11 16367:16367" x14ac:dyDescent="0.2">
      <c r="A21" s="118">
        <v>3639</v>
      </c>
      <c r="B21" s="16" t="s">
        <v>15</v>
      </c>
      <c r="C21" s="45" t="s">
        <v>163</v>
      </c>
      <c r="D21" s="66">
        <v>4315</v>
      </c>
      <c r="E21" s="66">
        <v>205</v>
      </c>
      <c r="F21" s="66">
        <v>431</v>
      </c>
      <c r="G21" s="66">
        <f t="shared" si="0"/>
        <v>636</v>
      </c>
      <c r="H21" s="68">
        <f t="shared" si="1"/>
        <v>318</v>
      </c>
      <c r="I21" s="68">
        <f t="shared" si="2"/>
        <v>4633</v>
      </c>
      <c r="J21" s="84">
        <f t="shared" si="3"/>
        <v>1.1099478446695911E-2</v>
      </c>
      <c r="K21" s="21">
        <f>ROUND($C$2*J21,0)</f>
        <v>30524</v>
      </c>
    </row>
    <row r="22" spans="1:11 16367:16367" s="3" customFormat="1" x14ac:dyDescent="0.2">
      <c r="A22" s="118">
        <v>29269</v>
      </c>
      <c r="B22" s="49" t="s">
        <v>124</v>
      </c>
      <c r="C22" s="46" t="s">
        <v>164</v>
      </c>
      <c r="D22" s="66">
        <v>0</v>
      </c>
      <c r="E22" s="66">
        <v>0</v>
      </c>
      <c r="F22" s="66">
        <v>0</v>
      </c>
      <c r="G22" s="68">
        <f t="shared" si="0"/>
        <v>0</v>
      </c>
      <c r="H22" s="68">
        <f t="shared" si="1"/>
        <v>0</v>
      </c>
      <c r="I22" s="68">
        <f t="shared" si="2"/>
        <v>0</v>
      </c>
      <c r="J22" s="84">
        <f t="shared" si="3"/>
        <v>0</v>
      </c>
      <c r="K22" s="21">
        <f>ROUND($C$2*J22,0)</f>
        <v>0</v>
      </c>
      <c r="XEM22" s="36"/>
    </row>
    <row r="23" spans="1:11 16367:16367" x14ac:dyDescent="0.2">
      <c r="A23" s="118">
        <v>42485</v>
      </c>
      <c r="B23" s="16" t="s">
        <v>116</v>
      </c>
      <c r="C23" s="45" t="s">
        <v>164</v>
      </c>
      <c r="D23" s="66">
        <v>0</v>
      </c>
      <c r="E23" s="66">
        <v>0</v>
      </c>
      <c r="F23" s="66">
        <v>0</v>
      </c>
      <c r="G23" s="66">
        <f t="shared" si="0"/>
        <v>0</v>
      </c>
      <c r="H23" s="68">
        <f t="shared" si="1"/>
        <v>0</v>
      </c>
      <c r="I23" s="68">
        <f t="shared" si="2"/>
        <v>0</v>
      </c>
      <c r="J23" s="84">
        <f t="shared" si="3"/>
        <v>0</v>
      </c>
      <c r="K23" s="21">
        <f>ROUND($C$2*J23,0)</f>
        <v>0</v>
      </c>
    </row>
    <row r="24" spans="1:11 16367:16367" x14ac:dyDescent="0.2">
      <c r="A24" s="118">
        <v>3642</v>
      </c>
      <c r="B24" s="16" t="s">
        <v>16</v>
      </c>
      <c r="C24" s="45" t="s">
        <v>163</v>
      </c>
      <c r="D24" s="66">
        <v>6815</v>
      </c>
      <c r="E24" s="66">
        <v>382</v>
      </c>
      <c r="F24" s="66">
        <v>696</v>
      </c>
      <c r="G24" s="66">
        <f t="shared" si="0"/>
        <v>1078</v>
      </c>
      <c r="H24" s="68">
        <f t="shared" si="1"/>
        <v>539</v>
      </c>
      <c r="I24" s="68">
        <f t="shared" si="2"/>
        <v>7354</v>
      </c>
      <c r="J24" s="84">
        <f t="shared" si="3"/>
        <v>1.7618295812001236E-2</v>
      </c>
      <c r="K24" s="21">
        <f>ROUND($C$2*J24,0)</f>
        <v>48450</v>
      </c>
    </row>
    <row r="25" spans="1:11 16367:16367" s="3" customFormat="1" x14ac:dyDescent="0.2">
      <c r="A25" s="118">
        <v>3615</v>
      </c>
      <c r="B25" s="23" t="s">
        <v>17</v>
      </c>
      <c r="C25" s="46" t="s">
        <v>163</v>
      </c>
      <c r="D25" s="68">
        <v>19024</v>
      </c>
      <c r="E25" s="68">
        <v>1378</v>
      </c>
      <c r="F25" s="68">
        <v>1876</v>
      </c>
      <c r="G25" s="68">
        <f t="shared" si="0"/>
        <v>3254</v>
      </c>
      <c r="H25" s="68">
        <f t="shared" si="1"/>
        <v>1627</v>
      </c>
      <c r="I25" s="68">
        <f t="shared" si="2"/>
        <v>20651</v>
      </c>
      <c r="J25" s="84">
        <f t="shared" si="3"/>
        <v>4.9474493719559087E-2</v>
      </c>
      <c r="K25" s="104">
        <f>ROUND($C$2*J25,0)</f>
        <v>136055</v>
      </c>
      <c r="XEM25" s="36"/>
    </row>
    <row r="26" spans="1:11 16367:16367" x14ac:dyDescent="0.2">
      <c r="A26" s="118">
        <v>3644</v>
      </c>
      <c r="B26" s="16" t="s">
        <v>18</v>
      </c>
      <c r="C26" s="46" t="s">
        <v>164</v>
      </c>
      <c r="D26" s="66">
        <v>0</v>
      </c>
      <c r="E26" s="66">
        <v>0</v>
      </c>
      <c r="F26" s="66">
        <v>0</v>
      </c>
      <c r="G26" s="66">
        <f t="shared" si="0"/>
        <v>0</v>
      </c>
      <c r="H26" s="68">
        <f t="shared" si="1"/>
        <v>0</v>
      </c>
      <c r="I26" s="68">
        <f t="shared" si="2"/>
        <v>0</v>
      </c>
      <c r="J26" s="84">
        <f t="shared" si="3"/>
        <v>0</v>
      </c>
      <c r="K26" s="21">
        <f>ROUND($C$2*J26,0)</f>
        <v>0</v>
      </c>
    </row>
    <row r="27" spans="1:11 16367:16367" x14ac:dyDescent="0.2">
      <c r="A27" s="118">
        <v>3646</v>
      </c>
      <c r="B27" s="23" t="s">
        <v>19</v>
      </c>
      <c r="C27" s="45" t="s">
        <v>163</v>
      </c>
      <c r="D27" s="66">
        <v>6964</v>
      </c>
      <c r="E27" s="66">
        <v>885</v>
      </c>
      <c r="F27" s="66">
        <v>1671</v>
      </c>
      <c r="G27" s="66">
        <f t="shared" si="0"/>
        <v>2556</v>
      </c>
      <c r="H27" s="68">
        <f t="shared" si="1"/>
        <v>1278</v>
      </c>
      <c r="I27" s="68">
        <f t="shared" si="2"/>
        <v>8242</v>
      </c>
      <c r="J27" s="84">
        <f t="shared" si="3"/>
        <v>1.974571581214498E-2</v>
      </c>
      <c r="K27" s="21">
        <f>ROUND($C$2*J27,0)</f>
        <v>54301</v>
      </c>
    </row>
    <row r="28" spans="1:11 16367:16367" x14ac:dyDescent="0.2">
      <c r="A28" s="118">
        <v>3656</v>
      </c>
      <c r="B28" s="16" t="s">
        <v>20</v>
      </c>
      <c r="C28" s="45" t="s">
        <v>163</v>
      </c>
      <c r="D28" s="66">
        <v>16156</v>
      </c>
      <c r="E28" s="66">
        <v>2908</v>
      </c>
      <c r="F28" s="66">
        <v>5489</v>
      </c>
      <c r="G28" s="66">
        <f t="shared" si="0"/>
        <v>8397</v>
      </c>
      <c r="H28" s="68">
        <f t="shared" si="1"/>
        <v>4199</v>
      </c>
      <c r="I28" s="68">
        <f t="shared" si="2"/>
        <v>20355</v>
      </c>
      <c r="J28" s="84">
        <f t="shared" si="3"/>
        <v>4.876535371951117E-2</v>
      </c>
      <c r="K28" s="21">
        <f>ROUND($C$2*J28,0)</f>
        <v>134105</v>
      </c>
    </row>
    <row r="29" spans="1:11 16367:16367" x14ac:dyDescent="0.2">
      <c r="A29" s="118">
        <v>3658</v>
      </c>
      <c r="B29" s="16" t="s">
        <v>21</v>
      </c>
      <c r="C29" s="45" t="s">
        <v>164</v>
      </c>
      <c r="D29" s="66">
        <v>0</v>
      </c>
      <c r="E29" s="66">
        <v>0</v>
      </c>
      <c r="F29" s="66">
        <v>0</v>
      </c>
      <c r="G29" s="66">
        <f t="shared" si="0"/>
        <v>0</v>
      </c>
      <c r="H29" s="68">
        <f t="shared" si="1"/>
        <v>0</v>
      </c>
      <c r="I29" s="68">
        <f t="shared" si="2"/>
        <v>0</v>
      </c>
      <c r="J29" s="84">
        <f t="shared" si="3"/>
        <v>0</v>
      </c>
      <c r="K29" s="21">
        <f>ROUND($C$2*J29,0)</f>
        <v>0</v>
      </c>
    </row>
    <row r="30" spans="1:11 16367:16367" x14ac:dyDescent="0.2">
      <c r="A30" s="118">
        <v>9741</v>
      </c>
      <c r="B30" s="16" t="s">
        <v>22</v>
      </c>
      <c r="C30" s="45" t="s">
        <v>163</v>
      </c>
      <c r="D30" s="66">
        <v>8951</v>
      </c>
      <c r="E30" s="66">
        <v>744</v>
      </c>
      <c r="F30" s="66">
        <v>1032</v>
      </c>
      <c r="G30" s="66">
        <f t="shared" si="0"/>
        <v>1776</v>
      </c>
      <c r="H30" s="68">
        <f t="shared" si="1"/>
        <v>888</v>
      </c>
      <c r="I30" s="68">
        <f t="shared" si="2"/>
        <v>9839</v>
      </c>
      <c r="J30" s="84">
        <f t="shared" si="3"/>
        <v>2.3571717771862954E-2</v>
      </c>
      <c r="K30" s="21">
        <f>ROUND($C$2*J30,0)</f>
        <v>64822</v>
      </c>
    </row>
    <row r="31" spans="1:11 16367:16367" x14ac:dyDescent="0.2">
      <c r="A31" s="118">
        <v>3661</v>
      </c>
      <c r="B31" s="16" t="s">
        <v>23</v>
      </c>
      <c r="C31" s="45" t="s">
        <v>163</v>
      </c>
      <c r="D31" s="66">
        <v>13844</v>
      </c>
      <c r="E31" s="66">
        <v>2537</v>
      </c>
      <c r="F31" s="66">
        <v>1714</v>
      </c>
      <c r="G31" s="66">
        <f t="shared" si="0"/>
        <v>4251</v>
      </c>
      <c r="H31" s="68">
        <f t="shared" si="1"/>
        <v>2126</v>
      </c>
      <c r="I31" s="68">
        <f t="shared" si="2"/>
        <v>15970</v>
      </c>
      <c r="J31" s="84">
        <f t="shared" si="3"/>
        <v>3.8260019597179729E-2</v>
      </c>
      <c r="K31" s="21">
        <f>ROUND($C$2*J31,0)</f>
        <v>105215</v>
      </c>
    </row>
    <row r="32" spans="1:11 16367:16367" x14ac:dyDescent="0.2">
      <c r="A32" s="118">
        <v>10115</v>
      </c>
      <c r="B32" s="16" t="s">
        <v>24</v>
      </c>
      <c r="C32" s="45" t="s">
        <v>163</v>
      </c>
      <c r="D32" s="66">
        <v>16185</v>
      </c>
      <c r="E32" s="66">
        <v>1362</v>
      </c>
      <c r="F32" s="66">
        <v>2119</v>
      </c>
      <c r="G32" s="66">
        <f t="shared" si="0"/>
        <v>3481</v>
      </c>
      <c r="H32" s="68">
        <f t="shared" si="1"/>
        <v>1741</v>
      </c>
      <c r="I32" s="68">
        <f t="shared" si="2"/>
        <v>17926</v>
      </c>
      <c r="J32" s="84">
        <f t="shared" si="3"/>
        <v>4.2946093381280144E-2</v>
      </c>
      <c r="K32" s="21">
        <f>ROUND($C$2*J32,0)</f>
        <v>118102</v>
      </c>
    </row>
    <row r="33" spans="1:11 16367:16367" x14ac:dyDescent="0.2">
      <c r="A33" s="118">
        <v>11163</v>
      </c>
      <c r="B33" s="16" t="s">
        <v>25</v>
      </c>
      <c r="C33" s="45" t="s">
        <v>163</v>
      </c>
      <c r="D33" s="66">
        <v>4246</v>
      </c>
      <c r="E33" s="66">
        <v>478</v>
      </c>
      <c r="F33" s="66">
        <v>855</v>
      </c>
      <c r="G33" s="66">
        <f t="shared" si="0"/>
        <v>1333</v>
      </c>
      <c r="H33" s="68">
        <f t="shared" si="1"/>
        <v>667</v>
      </c>
      <c r="I33" s="68">
        <f t="shared" si="2"/>
        <v>4913</v>
      </c>
      <c r="J33" s="84">
        <f t="shared" si="3"/>
        <v>1.1770286554849343E-2</v>
      </c>
      <c r="K33" s="21">
        <f>ROUND($C$2*J33,0)</f>
        <v>32368</v>
      </c>
    </row>
    <row r="34" spans="1:11 16367:16367" x14ac:dyDescent="0.2">
      <c r="A34" s="118">
        <v>9930</v>
      </c>
      <c r="B34" s="16" t="s">
        <v>26</v>
      </c>
      <c r="C34" s="45" t="s">
        <v>163</v>
      </c>
      <c r="D34" s="66">
        <v>2024</v>
      </c>
      <c r="E34" s="66">
        <v>396</v>
      </c>
      <c r="F34" s="66">
        <v>498</v>
      </c>
      <c r="G34" s="66">
        <f t="shared" si="0"/>
        <v>894</v>
      </c>
      <c r="H34" s="68">
        <f t="shared" si="1"/>
        <v>447</v>
      </c>
      <c r="I34" s="68">
        <f t="shared" si="2"/>
        <v>2471</v>
      </c>
      <c r="J34" s="84">
        <f t="shared" si="3"/>
        <v>5.9198815544540461E-3</v>
      </c>
      <c r="K34" s="21">
        <f>ROUND($C$2*J34,0)</f>
        <v>16280</v>
      </c>
    </row>
    <row r="35" spans="1:11 16367:16367" x14ac:dyDescent="0.2">
      <c r="A35" s="118">
        <v>3652</v>
      </c>
      <c r="B35" s="16" t="s">
        <v>27</v>
      </c>
      <c r="C35" s="45" t="s">
        <v>163</v>
      </c>
      <c r="D35" s="66">
        <v>20550</v>
      </c>
      <c r="E35" s="66">
        <v>2959</v>
      </c>
      <c r="F35" s="66">
        <v>1871</v>
      </c>
      <c r="G35" s="66">
        <f t="shared" si="0"/>
        <v>4830</v>
      </c>
      <c r="H35" s="68">
        <f t="shared" si="1"/>
        <v>2415</v>
      </c>
      <c r="I35" s="68">
        <f t="shared" si="2"/>
        <v>22965</v>
      </c>
      <c r="J35" s="84">
        <f t="shared" si="3"/>
        <v>5.501824358479853E-2</v>
      </c>
      <c r="K35" s="21">
        <f>ROUND($C$2*J35,0)</f>
        <v>151300</v>
      </c>
    </row>
    <row r="36" spans="1:11 16367:16367" x14ac:dyDescent="0.2">
      <c r="A36" s="118">
        <v>11711</v>
      </c>
      <c r="B36" s="16" t="s">
        <v>28</v>
      </c>
      <c r="C36" s="46" t="s">
        <v>164</v>
      </c>
      <c r="D36" s="66">
        <v>0</v>
      </c>
      <c r="E36" s="66">
        <v>0</v>
      </c>
      <c r="F36" s="66">
        <v>0</v>
      </c>
      <c r="G36" s="66">
        <f t="shared" si="0"/>
        <v>0</v>
      </c>
      <c r="H36" s="68">
        <f t="shared" si="1"/>
        <v>0</v>
      </c>
      <c r="I36" s="68">
        <f t="shared" si="2"/>
        <v>0</v>
      </c>
      <c r="J36" s="84">
        <f t="shared" si="3"/>
        <v>0</v>
      </c>
      <c r="K36" s="21">
        <f>ROUND($C$2*J36,0)</f>
        <v>0</v>
      </c>
    </row>
    <row r="37" spans="1:11 16367:16367" x14ac:dyDescent="0.2">
      <c r="A37" s="118">
        <v>12826</v>
      </c>
      <c r="B37" s="16" t="s">
        <v>29</v>
      </c>
      <c r="C37" s="45" t="s">
        <v>163</v>
      </c>
      <c r="D37" s="66">
        <v>6562</v>
      </c>
      <c r="E37" s="66">
        <v>2362</v>
      </c>
      <c r="F37" s="66">
        <v>1857</v>
      </c>
      <c r="G37" s="66">
        <f t="shared" si="0"/>
        <v>4219</v>
      </c>
      <c r="H37" s="68">
        <f t="shared" si="1"/>
        <v>2110</v>
      </c>
      <c r="I37" s="68">
        <f t="shared" si="2"/>
        <v>8672</v>
      </c>
      <c r="J37" s="84">
        <f t="shared" si="3"/>
        <v>2.0775885406809181E-2</v>
      </c>
      <c r="K37" s="21">
        <f>ROUND($C$2*J37,0)</f>
        <v>57134</v>
      </c>
    </row>
    <row r="38" spans="1:11 16367:16367" x14ac:dyDescent="0.2">
      <c r="A38" s="118">
        <v>13231</v>
      </c>
      <c r="B38" s="16" t="s">
        <v>30</v>
      </c>
      <c r="C38" s="45" t="s">
        <v>164</v>
      </c>
      <c r="D38" s="66">
        <v>0</v>
      </c>
      <c r="E38" s="66">
        <v>0</v>
      </c>
      <c r="F38" s="66">
        <v>0</v>
      </c>
      <c r="G38" s="66">
        <f t="shared" si="0"/>
        <v>0</v>
      </c>
      <c r="H38" s="68">
        <f t="shared" si="1"/>
        <v>0</v>
      </c>
      <c r="I38" s="68">
        <f t="shared" si="2"/>
        <v>0</v>
      </c>
      <c r="J38" s="84">
        <f t="shared" si="3"/>
        <v>0</v>
      </c>
      <c r="K38" s="21">
        <f>ROUND($C$2*J38,0)</f>
        <v>0</v>
      </c>
    </row>
    <row r="39" spans="1:11 16367:16367" x14ac:dyDescent="0.2">
      <c r="A39" s="118">
        <v>3594</v>
      </c>
      <c r="B39" s="16" t="s">
        <v>31</v>
      </c>
      <c r="C39" s="45" t="s">
        <v>163</v>
      </c>
      <c r="D39" s="66">
        <v>20924</v>
      </c>
      <c r="E39" s="66">
        <v>147</v>
      </c>
      <c r="F39" s="66">
        <v>106</v>
      </c>
      <c r="G39" s="66">
        <f t="shared" si="0"/>
        <v>253</v>
      </c>
      <c r="H39" s="68">
        <f t="shared" si="1"/>
        <v>127</v>
      </c>
      <c r="I39" s="68">
        <f t="shared" si="2"/>
        <v>21051</v>
      </c>
      <c r="J39" s="84">
        <f t="shared" si="3"/>
        <v>5.0432791016921136E-2</v>
      </c>
      <c r="K39" s="21">
        <f>ROUND($C$2*J39,0)</f>
        <v>138690</v>
      </c>
    </row>
    <row r="40" spans="1:11 16367:16367" s="3" customFormat="1" x14ac:dyDescent="0.2">
      <c r="A40" s="118">
        <v>42421</v>
      </c>
      <c r="B40" s="23" t="s">
        <v>125</v>
      </c>
      <c r="C40" s="46" t="s">
        <v>163</v>
      </c>
      <c r="D40" s="66">
        <v>2847</v>
      </c>
      <c r="E40" s="68">
        <v>46</v>
      </c>
      <c r="F40" s="66">
        <v>33</v>
      </c>
      <c r="G40" s="68">
        <f t="shared" si="0"/>
        <v>79</v>
      </c>
      <c r="H40" s="68">
        <f t="shared" si="1"/>
        <v>40</v>
      </c>
      <c r="I40" s="68">
        <f t="shared" si="2"/>
        <v>2887</v>
      </c>
      <c r="J40" s="84">
        <f t="shared" si="3"/>
        <v>6.9165107437105747E-3</v>
      </c>
      <c r="K40" s="21">
        <f>ROUND($C$2*J40,0)</f>
        <v>19020</v>
      </c>
      <c r="XEM40" s="36"/>
    </row>
    <row r="41" spans="1:11 16367:16367" x14ac:dyDescent="0.2">
      <c r="A41" s="118">
        <v>3665</v>
      </c>
      <c r="B41" s="16" t="s">
        <v>32</v>
      </c>
      <c r="C41" s="45" t="s">
        <v>163</v>
      </c>
      <c r="D41" s="66">
        <v>3596</v>
      </c>
      <c r="E41" s="66">
        <v>697</v>
      </c>
      <c r="F41" s="66">
        <v>903</v>
      </c>
      <c r="G41" s="66">
        <f t="shared" si="0"/>
        <v>1600</v>
      </c>
      <c r="H41" s="68">
        <f t="shared" si="1"/>
        <v>800</v>
      </c>
      <c r="I41" s="68">
        <f t="shared" si="2"/>
        <v>4396</v>
      </c>
      <c r="J41" s="84">
        <f t="shared" si="3"/>
        <v>1.0531687298008898E-2</v>
      </c>
      <c r="K41" s="21">
        <f>ROUND($C$2*J41,0)</f>
        <v>28962</v>
      </c>
    </row>
    <row r="42" spans="1:11 16367:16367" s="3" customFormat="1" ht="15" thickBot="1" x14ac:dyDescent="0.25">
      <c r="A42" s="119">
        <v>3599</v>
      </c>
      <c r="B42" s="37" t="s">
        <v>118</v>
      </c>
      <c r="C42" s="50" t="s">
        <v>163</v>
      </c>
      <c r="D42" s="67">
        <v>18942</v>
      </c>
      <c r="E42" s="67">
        <v>1732</v>
      </c>
      <c r="F42" s="67">
        <v>2606</v>
      </c>
      <c r="G42" s="67">
        <f t="shared" si="0"/>
        <v>4338</v>
      </c>
      <c r="H42" s="71">
        <f t="shared" si="1"/>
        <v>2169</v>
      </c>
      <c r="I42" s="71">
        <f t="shared" si="2"/>
        <v>21111</v>
      </c>
      <c r="J42" s="89">
        <f t="shared" si="3"/>
        <v>5.057653561152544E-2</v>
      </c>
      <c r="K42" s="31">
        <f>ROUND($C$2*J42,0)</f>
        <v>139085</v>
      </c>
      <c r="XEM42" s="36"/>
    </row>
    <row r="43" spans="1:11 16367:16367" ht="15" thickTop="1" x14ac:dyDescent="0.2">
      <c r="A43" s="24"/>
      <c r="B43" s="23"/>
      <c r="C43" s="46"/>
      <c r="D43" s="69">
        <v>212479</v>
      </c>
      <c r="E43" s="69">
        <v>23402</v>
      </c>
      <c r="F43" s="69">
        <v>29542</v>
      </c>
      <c r="G43" s="69">
        <f t="shared" ref="E43:K43" si="4">SUM(G7:G42)</f>
        <v>52944</v>
      </c>
      <c r="H43" s="72">
        <f t="shared" si="4"/>
        <v>26476</v>
      </c>
      <c r="I43" s="72">
        <f>SUM(I7:I42)</f>
        <v>238955</v>
      </c>
      <c r="J43" s="85">
        <f t="shared" si="4"/>
        <v>0.57247482672786987</v>
      </c>
      <c r="K43" s="42">
        <f t="shared" si="4"/>
        <v>1574305</v>
      </c>
    </row>
    <row r="44" spans="1:11 16367:16367" x14ac:dyDescent="0.2">
      <c r="A44" s="25" t="s">
        <v>33</v>
      </c>
      <c r="B44" s="26"/>
      <c r="C44" s="48"/>
      <c r="D44" s="70"/>
      <c r="E44" s="70"/>
      <c r="F44" s="70"/>
      <c r="G44" s="70"/>
      <c r="H44" s="70"/>
      <c r="I44" s="70"/>
      <c r="J44" s="70"/>
      <c r="K44" s="28"/>
    </row>
    <row r="45" spans="1:11 16367:16367" s="3" customFormat="1" x14ac:dyDescent="0.2">
      <c r="A45" s="118">
        <v>25554</v>
      </c>
      <c r="B45" s="38" t="s">
        <v>126</v>
      </c>
      <c r="C45" s="46" t="s">
        <v>164</v>
      </c>
      <c r="D45" s="68">
        <v>0</v>
      </c>
      <c r="E45" s="68">
        <v>0</v>
      </c>
      <c r="F45" s="68">
        <v>0</v>
      </c>
      <c r="G45" s="68">
        <f t="shared" ref="G45:G53" si="5">E45+F45</f>
        <v>0</v>
      </c>
      <c r="H45" s="68">
        <f t="shared" ref="H45:H53" si="6">ROUND(G45*0.5,0)</f>
        <v>0</v>
      </c>
      <c r="I45" s="68">
        <f t="shared" ref="I45:I53" si="7">D45+H45</f>
        <v>0</v>
      </c>
      <c r="J45" s="86">
        <f t="shared" ref="J45:J53" si="8">I45/$I$166</f>
        <v>0</v>
      </c>
      <c r="K45" s="30">
        <f>ROUND($C$2*J45,0)</f>
        <v>0</v>
      </c>
      <c r="XEM45" s="36"/>
    </row>
    <row r="46" spans="1:11 16367:16367" s="3" customFormat="1" x14ac:dyDescent="0.2">
      <c r="A46" s="118">
        <v>4951</v>
      </c>
      <c r="B46" s="38" t="s">
        <v>127</v>
      </c>
      <c r="C46" s="46" t="s">
        <v>164</v>
      </c>
      <c r="D46" s="68">
        <v>0</v>
      </c>
      <c r="E46" s="68">
        <v>0</v>
      </c>
      <c r="F46" s="68">
        <v>0</v>
      </c>
      <c r="G46" s="68">
        <f t="shared" si="5"/>
        <v>0</v>
      </c>
      <c r="H46" s="68">
        <f t="shared" si="6"/>
        <v>0</v>
      </c>
      <c r="I46" s="68">
        <f t="shared" si="7"/>
        <v>0</v>
      </c>
      <c r="J46" s="86">
        <f t="shared" si="8"/>
        <v>0</v>
      </c>
      <c r="K46" s="30">
        <f>ROUND($C$2*J46,0)</f>
        <v>0</v>
      </c>
      <c r="XEM46" s="36"/>
    </row>
    <row r="47" spans="1:11 16367:16367" s="3" customFormat="1" x14ac:dyDescent="0.2">
      <c r="A47" s="118">
        <v>42439</v>
      </c>
      <c r="B47" s="38" t="s">
        <v>128</v>
      </c>
      <c r="C47" s="46" t="s">
        <v>164</v>
      </c>
      <c r="D47" s="68">
        <v>0</v>
      </c>
      <c r="E47" s="68">
        <v>0</v>
      </c>
      <c r="F47" s="68">
        <v>0</v>
      </c>
      <c r="G47" s="68">
        <f t="shared" si="5"/>
        <v>0</v>
      </c>
      <c r="H47" s="68">
        <f t="shared" si="6"/>
        <v>0</v>
      </c>
      <c r="I47" s="68">
        <f t="shared" si="7"/>
        <v>0</v>
      </c>
      <c r="J47" s="86">
        <f t="shared" si="8"/>
        <v>0</v>
      </c>
      <c r="K47" s="30">
        <f>ROUND($C$2*J47,0)</f>
        <v>0</v>
      </c>
      <c r="XEM47" s="36"/>
    </row>
    <row r="48" spans="1:11 16367:16367" s="3" customFormat="1" x14ac:dyDescent="0.2">
      <c r="A48" s="118">
        <v>4952</v>
      </c>
      <c r="B48" s="38" t="s">
        <v>120</v>
      </c>
      <c r="C48" s="46" t="s">
        <v>164</v>
      </c>
      <c r="D48" s="68">
        <v>0</v>
      </c>
      <c r="E48" s="68">
        <v>0</v>
      </c>
      <c r="F48" s="68">
        <v>0</v>
      </c>
      <c r="G48" s="68">
        <f t="shared" si="5"/>
        <v>0</v>
      </c>
      <c r="H48" s="68">
        <f t="shared" si="6"/>
        <v>0</v>
      </c>
      <c r="I48" s="68">
        <f t="shared" si="7"/>
        <v>0</v>
      </c>
      <c r="J48" s="86">
        <f t="shared" si="8"/>
        <v>0</v>
      </c>
      <c r="K48" s="30">
        <f>ROUND($C$2*J48,0)</f>
        <v>0</v>
      </c>
      <c r="XEM48" s="36"/>
    </row>
    <row r="49" spans="1:11 16367:16367" s="3" customFormat="1" ht="14.25" customHeight="1" x14ac:dyDescent="0.2">
      <c r="A49" s="118">
        <v>3659</v>
      </c>
      <c r="B49" s="23" t="s">
        <v>34</v>
      </c>
      <c r="C49" s="46" t="s">
        <v>164</v>
      </c>
      <c r="D49" s="68">
        <v>0</v>
      </c>
      <c r="E49" s="68">
        <v>0</v>
      </c>
      <c r="F49" s="68">
        <v>0</v>
      </c>
      <c r="G49" s="68">
        <f t="shared" si="5"/>
        <v>0</v>
      </c>
      <c r="H49" s="68">
        <f t="shared" si="6"/>
        <v>0</v>
      </c>
      <c r="I49" s="68">
        <f t="shared" si="7"/>
        <v>0</v>
      </c>
      <c r="J49" s="86">
        <f t="shared" si="8"/>
        <v>0</v>
      </c>
      <c r="K49" s="30">
        <f>ROUND($C$2*J49,0)</f>
        <v>0</v>
      </c>
      <c r="XEM49" s="36"/>
    </row>
    <row r="50" spans="1:11 16367:16367" s="3" customFormat="1" x14ac:dyDescent="0.2">
      <c r="A50" s="118">
        <v>9768</v>
      </c>
      <c r="B50" s="23" t="s">
        <v>129</v>
      </c>
      <c r="C50" s="46" t="s">
        <v>164</v>
      </c>
      <c r="D50" s="68">
        <v>0</v>
      </c>
      <c r="E50" s="68">
        <v>0</v>
      </c>
      <c r="F50" s="68">
        <v>0</v>
      </c>
      <c r="G50" s="68">
        <f t="shared" si="5"/>
        <v>0</v>
      </c>
      <c r="H50" s="68">
        <f t="shared" si="6"/>
        <v>0</v>
      </c>
      <c r="I50" s="68">
        <f t="shared" si="7"/>
        <v>0</v>
      </c>
      <c r="J50" s="86">
        <f t="shared" si="8"/>
        <v>0</v>
      </c>
      <c r="K50" s="30">
        <f>ROUND($C$2*J50,0)</f>
        <v>0</v>
      </c>
      <c r="XEM50" s="36"/>
    </row>
    <row r="51" spans="1:11 16367:16367" s="3" customFormat="1" x14ac:dyDescent="0.2">
      <c r="A51" s="118">
        <v>10019</v>
      </c>
      <c r="B51" s="23" t="s">
        <v>130</v>
      </c>
      <c r="C51" s="46" t="s">
        <v>164</v>
      </c>
      <c r="D51" s="68">
        <v>0</v>
      </c>
      <c r="E51" s="68">
        <v>0</v>
      </c>
      <c r="F51" s="68">
        <v>0</v>
      </c>
      <c r="G51" s="68">
        <f t="shared" si="5"/>
        <v>0</v>
      </c>
      <c r="H51" s="68">
        <f t="shared" si="6"/>
        <v>0</v>
      </c>
      <c r="I51" s="68">
        <f t="shared" si="7"/>
        <v>0</v>
      </c>
      <c r="J51" s="86">
        <f t="shared" si="8"/>
        <v>0</v>
      </c>
      <c r="K51" s="30">
        <f>ROUND($C$2*J51,0)</f>
        <v>0</v>
      </c>
      <c r="XEM51" s="36"/>
    </row>
    <row r="52" spans="1:11 16367:16367" s="3" customFormat="1" x14ac:dyDescent="0.2">
      <c r="A52" s="118">
        <v>4948</v>
      </c>
      <c r="B52" s="23" t="s">
        <v>35</v>
      </c>
      <c r="C52" s="46" t="s">
        <v>164</v>
      </c>
      <c r="D52" s="68">
        <v>0</v>
      </c>
      <c r="E52" s="68">
        <v>0</v>
      </c>
      <c r="F52" s="68">
        <v>0</v>
      </c>
      <c r="G52" s="68">
        <f t="shared" si="5"/>
        <v>0</v>
      </c>
      <c r="H52" s="68">
        <f t="shared" si="6"/>
        <v>0</v>
      </c>
      <c r="I52" s="68">
        <f t="shared" si="7"/>
        <v>0</v>
      </c>
      <c r="J52" s="86">
        <f t="shared" si="8"/>
        <v>0</v>
      </c>
      <c r="K52" s="30">
        <f>ROUND($C$2*J52,0)</f>
        <v>0</v>
      </c>
      <c r="XEM52" s="36"/>
    </row>
    <row r="53" spans="1:11 16367:16367" s="3" customFormat="1" ht="15" thickBot="1" x14ac:dyDescent="0.25">
      <c r="A53" s="119">
        <v>10674</v>
      </c>
      <c r="B53" s="39" t="s">
        <v>131</v>
      </c>
      <c r="C53" s="50" t="s">
        <v>164</v>
      </c>
      <c r="D53" s="71">
        <v>0</v>
      </c>
      <c r="E53" s="71">
        <v>0</v>
      </c>
      <c r="F53" s="71">
        <v>0</v>
      </c>
      <c r="G53" s="71">
        <f t="shared" si="5"/>
        <v>0</v>
      </c>
      <c r="H53" s="71">
        <f t="shared" si="6"/>
        <v>0</v>
      </c>
      <c r="I53" s="71">
        <f t="shared" si="7"/>
        <v>0</v>
      </c>
      <c r="J53" s="87">
        <f t="shared" si="8"/>
        <v>0</v>
      </c>
      <c r="K53" s="51">
        <f>ROUND($C$2*J53,0)</f>
        <v>0</v>
      </c>
      <c r="XEM53" s="36"/>
    </row>
    <row r="54" spans="1:11 16367:16367" ht="15" thickTop="1" x14ac:dyDescent="0.2">
      <c r="A54" s="24"/>
      <c r="B54" s="23"/>
      <c r="C54" s="23"/>
      <c r="D54" s="72">
        <v>0</v>
      </c>
      <c r="E54" s="72">
        <v>0</v>
      </c>
      <c r="F54" s="72">
        <v>0</v>
      </c>
      <c r="G54" s="72">
        <f t="shared" ref="E54:G54" si="9">SUM(G45:G53)</f>
        <v>0</v>
      </c>
      <c r="H54" s="72">
        <f t="shared" ref="H54" si="10">SUM(H45:H53)</f>
        <v>0</v>
      </c>
      <c r="I54" s="72">
        <f>SUM(I45:I53)</f>
        <v>0</v>
      </c>
      <c r="J54" s="88">
        <f>SUM(J45:J53)</f>
        <v>0</v>
      </c>
      <c r="K54" s="27">
        <f>SUM(K45:K53)</f>
        <v>0</v>
      </c>
    </row>
    <row r="55" spans="1:11 16367:16367" ht="15" customHeight="1" x14ac:dyDescent="0.2">
      <c r="A55" s="25" t="s">
        <v>36</v>
      </c>
      <c r="B55" s="26"/>
      <c r="C55" s="26"/>
      <c r="D55" s="70"/>
      <c r="E55" s="70"/>
      <c r="F55" s="70"/>
      <c r="G55" s="70"/>
      <c r="H55" s="70"/>
      <c r="I55" s="70"/>
      <c r="J55" s="70"/>
      <c r="K55" s="28"/>
    </row>
    <row r="56" spans="1:11 16367:16367" x14ac:dyDescent="0.2">
      <c r="A56" s="118">
        <v>3539</v>
      </c>
      <c r="B56" s="16" t="s">
        <v>37</v>
      </c>
      <c r="C56" s="45" t="s">
        <v>163</v>
      </c>
      <c r="D56" s="66">
        <v>614</v>
      </c>
      <c r="E56" s="66">
        <v>358</v>
      </c>
      <c r="F56" s="66">
        <v>360</v>
      </c>
      <c r="G56" s="66">
        <f t="shared" ref="G56:G109" si="11">E56+F56</f>
        <v>718</v>
      </c>
      <c r="H56" s="68">
        <f t="shared" ref="H56:H109" si="12">ROUND(G56*0.5,0)</f>
        <v>359</v>
      </c>
      <c r="I56" s="68">
        <f t="shared" ref="I56:I109" si="13">D56+H56</f>
        <v>973</v>
      </c>
      <c r="J56" s="84">
        <f t="shared" ref="J56:J109" si="14">I56/$I$166</f>
        <v>2.3310581758331796E-3</v>
      </c>
      <c r="K56" s="29">
        <f>ROUND($C$2*J56,0)</f>
        <v>6410</v>
      </c>
    </row>
    <row r="57" spans="1:11 16367:16367" s="3" customFormat="1" x14ac:dyDescent="0.2">
      <c r="A57" s="118">
        <v>3540</v>
      </c>
      <c r="B57" s="23" t="s">
        <v>132</v>
      </c>
      <c r="C57" s="45" t="s">
        <v>163</v>
      </c>
      <c r="D57" s="68">
        <v>2730</v>
      </c>
      <c r="E57" s="68">
        <v>1094</v>
      </c>
      <c r="F57" s="68">
        <v>1401</v>
      </c>
      <c r="G57" s="68">
        <f t="shared" si="11"/>
        <v>2495</v>
      </c>
      <c r="H57" s="68">
        <f t="shared" si="12"/>
        <v>1248</v>
      </c>
      <c r="I57" s="68">
        <f t="shared" si="13"/>
        <v>3978</v>
      </c>
      <c r="J57" s="84">
        <f t="shared" si="14"/>
        <v>9.5302666222655593E-3</v>
      </c>
      <c r="K57" s="29">
        <f>ROUND($C$2*J57,0)</f>
        <v>26208</v>
      </c>
      <c r="XEM57" s="36"/>
    </row>
    <row r="58" spans="1:11 16367:16367" s="3" customFormat="1" x14ac:dyDescent="0.2">
      <c r="A58" s="118">
        <v>6661</v>
      </c>
      <c r="B58" s="23" t="s">
        <v>38</v>
      </c>
      <c r="C58" s="46" t="s">
        <v>164</v>
      </c>
      <c r="D58" s="68">
        <v>0</v>
      </c>
      <c r="E58" s="68">
        <v>0</v>
      </c>
      <c r="F58" s="68">
        <v>0</v>
      </c>
      <c r="G58" s="68">
        <f t="shared" si="11"/>
        <v>0</v>
      </c>
      <c r="H58" s="68">
        <f t="shared" si="12"/>
        <v>0</v>
      </c>
      <c r="I58" s="68">
        <f t="shared" si="13"/>
        <v>0</v>
      </c>
      <c r="J58" s="84">
        <f t="shared" si="14"/>
        <v>0</v>
      </c>
      <c r="K58" s="29">
        <f>ROUND($C$2*J58,0)</f>
        <v>0</v>
      </c>
      <c r="XEM58" s="36"/>
    </row>
    <row r="59" spans="1:11 16367:16367" s="3" customFormat="1" x14ac:dyDescent="0.2">
      <c r="A59" s="118">
        <v>12015</v>
      </c>
      <c r="B59" s="23" t="s">
        <v>39</v>
      </c>
      <c r="C59" s="46" t="s">
        <v>164</v>
      </c>
      <c r="D59" s="68">
        <v>0</v>
      </c>
      <c r="E59" s="68">
        <v>0</v>
      </c>
      <c r="F59" s="68">
        <v>0</v>
      </c>
      <c r="G59" s="68">
        <f t="shared" si="11"/>
        <v>0</v>
      </c>
      <c r="H59" s="68">
        <f t="shared" si="12"/>
        <v>0</v>
      </c>
      <c r="I59" s="68">
        <f t="shared" si="13"/>
        <v>0</v>
      </c>
      <c r="J59" s="84">
        <f t="shared" si="14"/>
        <v>0</v>
      </c>
      <c r="K59" s="29">
        <f>ROUND($C$2*J59,0)</f>
        <v>0</v>
      </c>
      <c r="XEM59" s="36"/>
    </row>
    <row r="60" spans="1:11 16367:16367" s="3" customFormat="1" x14ac:dyDescent="0.2">
      <c r="A60" s="118">
        <v>3549</v>
      </c>
      <c r="B60" s="23" t="s">
        <v>133</v>
      </c>
      <c r="C60" s="46" t="s">
        <v>164</v>
      </c>
      <c r="D60" s="68">
        <v>0</v>
      </c>
      <c r="E60" s="68">
        <v>0</v>
      </c>
      <c r="F60" s="68">
        <v>0</v>
      </c>
      <c r="G60" s="68">
        <f t="shared" si="11"/>
        <v>0</v>
      </c>
      <c r="H60" s="68">
        <f t="shared" si="12"/>
        <v>0</v>
      </c>
      <c r="I60" s="68">
        <f t="shared" si="13"/>
        <v>0</v>
      </c>
      <c r="J60" s="84">
        <f t="shared" si="14"/>
        <v>0</v>
      </c>
      <c r="K60" s="29">
        <f>ROUND($C$2*J60,0)</f>
        <v>0</v>
      </c>
      <c r="XEM60" s="36"/>
    </row>
    <row r="61" spans="1:11 16367:16367" s="3" customFormat="1" x14ac:dyDescent="0.2">
      <c r="A61" s="118">
        <v>7287</v>
      </c>
      <c r="B61" s="23" t="s">
        <v>40</v>
      </c>
      <c r="C61" s="46" t="s">
        <v>163</v>
      </c>
      <c r="D61" s="68">
        <v>575</v>
      </c>
      <c r="E61" s="68">
        <v>378</v>
      </c>
      <c r="F61" s="68">
        <v>560</v>
      </c>
      <c r="G61" s="68">
        <f t="shared" si="11"/>
        <v>938</v>
      </c>
      <c r="H61" s="68">
        <f t="shared" si="12"/>
        <v>469</v>
      </c>
      <c r="I61" s="68">
        <f t="shared" si="13"/>
        <v>1044</v>
      </c>
      <c r="J61" s="84">
        <f t="shared" si="14"/>
        <v>2.501155946114943E-3</v>
      </c>
      <c r="K61" s="29">
        <f>ROUND($C$2*J61,0)</f>
        <v>6878</v>
      </c>
      <c r="XEM61" s="36"/>
    </row>
    <row r="62" spans="1:11 16367:16367" s="3" customFormat="1" x14ac:dyDescent="0.2">
      <c r="A62" s="118">
        <v>4003</v>
      </c>
      <c r="B62" s="23" t="s">
        <v>41</v>
      </c>
      <c r="C62" s="45" t="s">
        <v>163</v>
      </c>
      <c r="D62" s="68">
        <v>1965</v>
      </c>
      <c r="E62" s="68">
        <v>771</v>
      </c>
      <c r="F62" s="68">
        <v>899</v>
      </c>
      <c r="G62" s="68">
        <f t="shared" si="11"/>
        <v>1670</v>
      </c>
      <c r="H62" s="68">
        <f t="shared" si="12"/>
        <v>835</v>
      </c>
      <c r="I62" s="68">
        <f t="shared" si="13"/>
        <v>2800</v>
      </c>
      <c r="J62" s="84">
        <f t="shared" si="14"/>
        <v>6.7080810815343299E-3</v>
      </c>
      <c r="K62" s="29">
        <f>ROUND($C$2*J62,0)</f>
        <v>18447</v>
      </c>
      <c r="XEM62" s="36"/>
    </row>
    <row r="63" spans="1:11 16367:16367" s="3" customFormat="1" x14ac:dyDescent="0.2">
      <c r="A63" s="118">
        <v>3553</v>
      </c>
      <c r="B63" s="23" t="s">
        <v>134</v>
      </c>
      <c r="C63" s="46" t="s">
        <v>164</v>
      </c>
      <c r="D63" s="68">
        <v>0</v>
      </c>
      <c r="E63" s="68">
        <v>0</v>
      </c>
      <c r="F63" s="68">
        <v>0</v>
      </c>
      <c r="G63" s="68">
        <f t="shared" si="11"/>
        <v>0</v>
      </c>
      <c r="H63" s="68">
        <f t="shared" si="12"/>
        <v>0</v>
      </c>
      <c r="I63" s="68">
        <f t="shared" si="13"/>
        <v>0</v>
      </c>
      <c r="J63" s="84">
        <f t="shared" si="14"/>
        <v>0</v>
      </c>
      <c r="K63" s="29">
        <f>ROUND($C$2*J63,0)</f>
        <v>0</v>
      </c>
      <c r="XEM63" s="36"/>
    </row>
    <row r="64" spans="1:11 16367:16367" s="3" customFormat="1" x14ac:dyDescent="0.2">
      <c r="A64" s="118">
        <v>3554</v>
      </c>
      <c r="B64" s="23" t="s">
        <v>42</v>
      </c>
      <c r="C64" s="46" t="s">
        <v>164</v>
      </c>
      <c r="D64" s="68">
        <v>0</v>
      </c>
      <c r="E64" s="68">
        <v>0</v>
      </c>
      <c r="F64" s="68">
        <v>0</v>
      </c>
      <c r="G64" s="68">
        <f t="shared" si="11"/>
        <v>0</v>
      </c>
      <c r="H64" s="68">
        <f t="shared" si="12"/>
        <v>0</v>
      </c>
      <c r="I64" s="68">
        <f t="shared" si="13"/>
        <v>0</v>
      </c>
      <c r="J64" s="84">
        <f t="shared" si="14"/>
        <v>0</v>
      </c>
      <c r="K64" s="29">
        <f>ROUND($C$2*J64,0)</f>
        <v>0</v>
      </c>
      <c r="XEM64" s="36"/>
    </row>
    <row r="65" spans="1:11 16367:16367" s="3" customFormat="1" x14ac:dyDescent="0.2">
      <c r="A65" s="118">
        <v>3546</v>
      </c>
      <c r="B65" s="23" t="s">
        <v>43</v>
      </c>
      <c r="C65" s="46" t="s">
        <v>163</v>
      </c>
      <c r="D65" s="68">
        <v>1306</v>
      </c>
      <c r="E65" s="68">
        <v>326</v>
      </c>
      <c r="F65" s="68">
        <v>334</v>
      </c>
      <c r="G65" s="68">
        <f t="shared" si="11"/>
        <v>660</v>
      </c>
      <c r="H65" s="68">
        <f t="shared" si="12"/>
        <v>330</v>
      </c>
      <c r="I65" s="68">
        <f t="shared" si="13"/>
        <v>1636</v>
      </c>
      <c r="J65" s="84">
        <f t="shared" si="14"/>
        <v>3.9194359462107727E-3</v>
      </c>
      <c r="K65" s="29">
        <f>ROUND($C$2*J65,0)</f>
        <v>10778</v>
      </c>
      <c r="XEM65" s="36"/>
    </row>
    <row r="66" spans="1:11 16367:16367" s="3" customFormat="1" x14ac:dyDescent="0.2">
      <c r="A66" s="118">
        <v>7096</v>
      </c>
      <c r="B66" s="52" t="s">
        <v>135</v>
      </c>
      <c r="C66" s="46" t="s">
        <v>164</v>
      </c>
      <c r="D66" s="68">
        <v>0</v>
      </c>
      <c r="E66" s="68">
        <v>0</v>
      </c>
      <c r="F66" s="68">
        <v>0</v>
      </c>
      <c r="G66" s="68">
        <f t="shared" si="11"/>
        <v>0</v>
      </c>
      <c r="H66" s="68">
        <f t="shared" si="12"/>
        <v>0</v>
      </c>
      <c r="I66" s="68">
        <f t="shared" si="13"/>
        <v>0</v>
      </c>
      <c r="J66" s="84">
        <f t="shared" si="14"/>
        <v>0</v>
      </c>
      <c r="K66" s="29">
        <f>ROUND($C$2*J66,0)</f>
        <v>0</v>
      </c>
      <c r="XEM66" s="36"/>
    </row>
    <row r="67" spans="1:11 16367:16367" s="3" customFormat="1" x14ac:dyDescent="0.2">
      <c r="A67" s="118">
        <v>23614</v>
      </c>
      <c r="B67" s="23" t="s">
        <v>44</v>
      </c>
      <c r="C67" s="46" t="s">
        <v>164</v>
      </c>
      <c r="D67" s="68">
        <v>0</v>
      </c>
      <c r="E67" s="68">
        <v>0</v>
      </c>
      <c r="F67" s="68">
        <v>0</v>
      </c>
      <c r="G67" s="68">
        <f t="shared" si="11"/>
        <v>0</v>
      </c>
      <c r="H67" s="68">
        <f t="shared" si="12"/>
        <v>0</v>
      </c>
      <c r="I67" s="68">
        <f t="shared" si="13"/>
        <v>0</v>
      </c>
      <c r="J67" s="84">
        <f t="shared" si="14"/>
        <v>0</v>
      </c>
      <c r="K67" s="29">
        <f>ROUND($C$2*J67,0)</f>
        <v>0</v>
      </c>
      <c r="XEM67" s="36"/>
    </row>
    <row r="68" spans="1:11 16367:16367" s="3" customFormat="1" x14ac:dyDescent="0.2">
      <c r="A68" s="118">
        <v>9331</v>
      </c>
      <c r="B68" s="23" t="s">
        <v>136</v>
      </c>
      <c r="C68" s="46" t="s">
        <v>163</v>
      </c>
      <c r="D68" s="68">
        <v>13871</v>
      </c>
      <c r="E68" s="68">
        <v>7268</v>
      </c>
      <c r="F68" s="68">
        <v>8250</v>
      </c>
      <c r="G68" s="68">
        <f t="shared" si="11"/>
        <v>15518</v>
      </c>
      <c r="H68" s="68">
        <f t="shared" si="12"/>
        <v>7759</v>
      </c>
      <c r="I68" s="68">
        <f t="shared" si="13"/>
        <v>21630</v>
      </c>
      <c r="J68" s="84">
        <f t="shared" si="14"/>
        <v>5.1819926354852698E-2</v>
      </c>
      <c r="K68" s="29">
        <f>ROUND($C$2*J68,0)</f>
        <v>142505</v>
      </c>
      <c r="XEM68" s="36"/>
    </row>
    <row r="69" spans="1:11 16367:16367" s="3" customFormat="1" x14ac:dyDescent="0.2">
      <c r="A69" s="118">
        <v>3563</v>
      </c>
      <c r="B69" s="23" t="s">
        <v>45</v>
      </c>
      <c r="C69" s="46" t="s">
        <v>163</v>
      </c>
      <c r="D69" s="68">
        <v>2560</v>
      </c>
      <c r="E69" s="68">
        <v>1583</v>
      </c>
      <c r="F69" s="68">
        <v>1805</v>
      </c>
      <c r="G69" s="68">
        <f t="shared" si="11"/>
        <v>3388</v>
      </c>
      <c r="H69" s="68">
        <f t="shared" si="12"/>
        <v>1694</v>
      </c>
      <c r="I69" s="68">
        <f t="shared" si="13"/>
        <v>4254</v>
      </c>
      <c r="J69" s="84">
        <f t="shared" si="14"/>
        <v>1.0191491757445371E-2</v>
      </c>
      <c r="K69" s="29">
        <f>ROUND($C$2*J69,0)</f>
        <v>28027</v>
      </c>
      <c r="XEM69" s="36"/>
    </row>
    <row r="70" spans="1:11 16367:16367" s="3" customFormat="1" x14ac:dyDescent="0.2">
      <c r="A70" s="118">
        <v>10387</v>
      </c>
      <c r="B70" s="23" t="s">
        <v>46</v>
      </c>
      <c r="C70" s="46" t="s">
        <v>163</v>
      </c>
      <c r="D70" s="68">
        <v>7846</v>
      </c>
      <c r="E70" s="68">
        <v>3766</v>
      </c>
      <c r="F70" s="68">
        <v>3942</v>
      </c>
      <c r="G70" s="68">
        <f t="shared" si="11"/>
        <v>7708</v>
      </c>
      <c r="H70" s="68">
        <f t="shared" si="12"/>
        <v>3854</v>
      </c>
      <c r="I70" s="68">
        <f t="shared" si="13"/>
        <v>11700</v>
      </c>
      <c r="J70" s="84">
        <f t="shared" si="14"/>
        <v>2.8030195947839877E-2</v>
      </c>
      <c r="K70" s="29">
        <f>ROUND($C$2*J70,0)</f>
        <v>77083</v>
      </c>
      <c r="XEM70" s="36"/>
    </row>
    <row r="71" spans="1:11 16367:16367" s="3" customFormat="1" x14ac:dyDescent="0.2">
      <c r="A71" s="118">
        <v>3568</v>
      </c>
      <c r="B71" s="23" t="s">
        <v>137</v>
      </c>
      <c r="C71" s="46" t="s">
        <v>164</v>
      </c>
      <c r="D71" s="68">
        <v>0</v>
      </c>
      <c r="E71" s="68">
        <v>0</v>
      </c>
      <c r="F71" s="68">
        <v>0</v>
      </c>
      <c r="G71" s="68">
        <f t="shared" si="11"/>
        <v>0</v>
      </c>
      <c r="H71" s="68">
        <f t="shared" si="12"/>
        <v>0</v>
      </c>
      <c r="I71" s="68">
        <f t="shared" si="13"/>
        <v>0</v>
      </c>
      <c r="J71" s="84">
        <f t="shared" si="14"/>
        <v>0</v>
      </c>
      <c r="K71" s="29">
        <f>ROUND($C$2*J71,0)</f>
        <v>0</v>
      </c>
      <c r="XEM71" s="36"/>
    </row>
    <row r="72" spans="1:11 16367:16367" s="3" customFormat="1" x14ac:dyDescent="0.2">
      <c r="A72" s="118">
        <v>6662</v>
      </c>
      <c r="B72" s="23" t="s">
        <v>47</v>
      </c>
      <c r="C72" s="46" t="s">
        <v>164</v>
      </c>
      <c r="D72" s="68">
        <v>0</v>
      </c>
      <c r="E72" s="68">
        <v>0</v>
      </c>
      <c r="F72" s="68">
        <v>0</v>
      </c>
      <c r="G72" s="68">
        <f t="shared" si="11"/>
        <v>0</v>
      </c>
      <c r="H72" s="68">
        <f t="shared" si="12"/>
        <v>0</v>
      </c>
      <c r="I72" s="68">
        <f t="shared" si="13"/>
        <v>0</v>
      </c>
      <c r="J72" s="84">
        <f t="shared" si="14"/>
        <v>0</v>
      </c>
      <c r="K72" s="29">
        <f>ROUND($C$2*J72,0)</f>
        <v>0</v>
      </c>
      <c r="XEM72" s="36"/>
    </row>
    <row r="73" spans="1:11 16367:16367" s="3" customFormat="1" x14ac:dyDescent="0.2">
      <c r="A73" s="118">
        <v>3570</v>
      </c>
      <c r="B73" s="23" t="s">
        <v>48</v>
      </c>
      <c r="C73" s="45" t="s">
        <v>163</v>
      </c>
      <c r="D73" s="68">
        <v>1097</v>
      </c>
      <c r="E73" s="68">
        <v>338</v>
      </c>
      <c r="F73" s="68">
        <v>525</v>
      </c>
      <c r="G73" s="68">
        <f t="shared" si="11"/>
        <v>863</v>
      </c>
      <c r="H73" s="68">
        <f t="shared" si="12"/>
        <v>432</v>
      </c>
      <c r="I73" s="68">
        <f t="shared" si="13"/>
        <v>1529</v>
      </c>
      <c r="J73" s="84">
        <f t="shared" si="14"/>
        <v>3.6630914191664249E-3</v>
      </c>
      <c r="K73" s="29">
        <f>ROUND($C$2*J73,0)</f>
        <v>10074</v>
      </c>
      <c r="XEM73" s="36"/>
    </row>
    <row r="74" spans="1:11 16367:16367" s="3" customFormat="1" x14ac:dyDescent="0.2">
      <c r="A74" s="118">
        <v>3573</v>
      </c>
      <c r="B74" s="23" t="s">
        <v>49</v>
      </c>
      <c r="C74" s="46" t="s">
        <v>164</v>
      </c>
      <c r="D74" s="68">
        <v>0</v>
      </c>
      <c r="E74" s="68">
        <v>0</v>
      </c>
      <c r="F74" s="68">
        <v>0</v>
      </c>
      <c r="G74" s="68">
        <f t="shared" si="11"/>
        <v>0</v>
      </c>
      <c r="H74" s="68">
        <f t="shared" si="12"/>
        <v>0</v>
      </c>
      <c r="I74" s="68">
        <f t="shared" si="13"/>
        <v>0</v>
      </c>
      <c r="J74" s="84">
        <f t="shared" si="14"/>
        <v>0</v>
      </c>
      <c r="K74" s="29">
        <f>ROUND($C$2*J74,0)</f>
        <v>0</v>
      </c>
      <c r="XEM74" s="36"/>
    </row>
    <row r="75" spans="1:11 16367:16367" s="3" customFormat="1" x14ac:dyDescent="0.2">
      <c r="A75" s="118">
        <v>10633</v>
      </c>
      <c r="B75" s="23" t="s">
        <v>50</v>
      </c>
      <c r="C75" s="46" t="s">
        <v>163</v>
      </c>
      <c r="D75" s="68">
        <v>9834</v>
      </c>
      <c r="E75" s="68">
        <v>7834</v>
      </c>
      <c r="F75" s="68">
        <v>11844</v>
      </c>
      <c r="G75" s="68">
        <f t="shared" si="11"/>
        <v>19678</v>
      </c>
      <c r="H75" s="68">
        <f t="shared" si="12"/>
        <v>9839</v>
      </c>
      <c r="I75" s="68">
        <f t="shared" si="13"/>
        <v>19673</v>
      </c>
      <c r="J75" s="84">
        <f t="shared" si="14"/>
        <v>4.7131456827508883E-2</v>
      </c>
      <c r="K75" s="29">
        <f>ROUND($C$2*J75,0)</f>
        <v>129612</v>
      </c>
      <c r="XEM75" s="36"/>
    </row>
    <row r="76" spans="1:11 16367:16367" s="3" customFormat="1" x14ac:dyDescent="0.2">
      <c r="A76" s="118">
        <v>3574</v>
      </c>
      <c r="B76" s="23" t="s">
        <v>51</v>
      </c>
      <c r="C76" s="46" t="s">
        <v>164</v>
      </c>
      <c r="D76" s="68">
        <v>0</v>
      </c>
      <c r="E76" s="68">
        <v>0</v>
      </c>
      <c r="F76" s="68">
        <v>0</v>
      </c>
      <c r="G76" s="68">
        <f t="shared" si="11"/>
        <v>0</v>
      </c>
      <c r="H76" s="68">
        <f t="shared" si="12"/>
        <v>0</v>
      </c>
      <c r="I76" s="68">
        <f t="shared" si="13"/>
        <v>0</v>
      </c>
      <c r="J76" s="84">
        <f t="shared" si="14"/>
        <v>0</v>
      </c>
      <c r="K76" s="29">
        <f>ROUND($C$2*J76,0)</f>
        <v>0</v>
      </c>
      <c r="XEM76" s="36"/>
    </row>
    <row r="77" spans="1:11 16367:16367" s="3" customFormat="1" x14ac:dyDescent="0.2">
      <c r="A77" s="118">
        <v>3580</v>
      </c>
      <c r="B77" s="23" t="s">
        <v>52</v>
      </c>
      <c r="C77" s="46" t="s">
        <v>164</v>
      </c>
      <c r="D77" s="68">
        <v>0</v>
      </c>
      <c r="E77" s="68">
        <v>0</v>
      </c>
      <c r="F77" s="68">
        <v>0</v>
      </c>
      <c r="G77" s="68">
        <f t="shared" si="11"/>
        <v>0</v>
      </c>
      <c r="H77" s="68">
        <f t="shared" si="12"/>
        <v>0</v>
      </c>
      <c r="I77" s="68">
        <f t="shared" si="13"/>
        <v>0</v>
      </c>
      <c r="J77" s="84">
        <f t="shared" si="14"/>
        <v>0</v>
      </c>
      <c r="K77" s="29">
        <f>ROUND($C$2*J77,0)</f>
        <v>0</v>
      </c>
      <c r="XEM77" s="36"/>
    </row>
    <row r="78" spans="1:11 16367:16367" s="3" customFormat="1" x14ac:dyDescent="0.2">
      <c r="A78" s="118">
        <v>3582</v>
      </c>
      <c r="B78" s="23" t="s">
        <v>53</v>
      </c>
      <c r="C78" s="45" t="s">
        <v>163</v>
      </c>
      <c r="D78" s="68">
        <v>3552</v>
      </c>
      <c r="E78" s="68">
        <v>1074</v>
      </c>
      <c r="F78" s="68">
        <v>1094</v>
      </c>
      <c r="G78" s="68">
        <f t="shared" si="11"/>
        <v>2168</v>
      </c>
      <c r="H78" s="68">
        <f t="shared" si="12"/>
        <v>1084</v>
      </c>
      <c r="I78" s="68">
        <f t="shared" si="13"/>
        <v>4636</v>
      </c>
      <c r="J78" s="84">
        <f t="shared" si="14"/>
        <v>1.1106665676426127E-2</v>
      </c>
      <c r="K78" s="29">
        <f>ROUND($C$2*J78,0)</f>
        <v>30543</v>
      </c>
      <c r="XEM78" s="36"/>
    </row>
    <row r="79" spans="1:11 16367:16367" s="3" customFormat="1" x14ac:dyDescent="0.2">
      <c r="A79" s="118">
        <v>3583</v>
      </c>
      <c r="B79" s="23" t="s">
        <v>138</v>
      </c>
      <c r="C79" s="45" t="s">
        <v>164</v>
      </c>
      <c r="D79" s="68">
        <v>0</v>
      </c>
      <c r="E79" s="68">
        <v>0</v>
      </c>
      <c r="F79" s="68">
        <v>0</v>
      </c>
      <c r="G79" s="68">
        <f t="shared" si="11"/>
        <v>0</v>
      </c>
      <c r="H79" s="68">
        <f t="shared" si="12"/>
        <v>0</v>
      </c>
      <c r="I79" s="68">
        <f t="shared" si="13"/>
        <v>0</v>
      </c>
      <c r="J79" s="84">
        <f t="shared" si="14"/>
        <v>0</v>
      </c>
      <c r="K79" s="29">
        <f>ROUND($C$2*J79,0)</f>
        <v>0</v>
      </c>
      <c r="XEM79" s="36"/>
    </row>
    <row r="80" spans="1:11 16367:16367" s="3" customFormat="1" x14ac:dyDescent="0.2">
      <c r="A80" s="118">
        <v>11145</v>
      </c>
      <c r="B80" s="23" t="s">
        <v>54</v>
      </c>
      <c r="C80" s="46" t="s">
        <v>163</v>
      </c>
      <c r="D80" s="68">
        <v>14304</v>
      </c>
      <c r="E80" s="68">
        <v>9061</v>
      </c>
      <c r="F80" s="68">
        <v>8881</v>
      </c>
      <c r="G80" s="68">
        <f t="shared" si="11"/>
        <v>17942</v>
      </c>
      <c r="H80" s="68">
        <f t="shared" si="12"/>
        <v>8971</v>
      </c>
      <c r="I80" s="68">
        <f t="shared" si="13"/>
        <v>23275</v>
      </c>
      <c r="J80" s="84">
        <f t="shared" si="14"/>
        <v>5.5760923990254119E-2</v>
      </c>
      <c r="K80" s="29">
        <f>ROUND($C$2*J80,0)</f>
        <v>153343</v>
      </c>
      <c r="XEM80" s="36"/>
    </row>
    <row r="81" spans="1:11 16367:16367" s="3" customFormat="1" x14ac:dyDescent="0.2">
      <c r="A81" s="118">
        <v>3590</v>
      </c>
      <c r="B81" s="23" t="s">
        <v>55</v>
      </c>
      <c r="C81" s="46" t="s">
        <v>164</v>
      </c>
      <c r="D81" s="68">
        <v>0</v>
      </c>
      <c r="E81" s="68">
        <v>0</v>
      </c>
      <c r="F81" s="68">
        <v>0</v>
      </c>
      <c r="G81" s="68">
        <f t="shared" si="11"/>
        <v>0</v>
      </c>
      <c r="H81" s="68">
        <f t="shared" si="12"/>
        <v>0</v>
      </c>
      <c r="I81" s="68">
        <f t="shared" si="13"/>
        <v>0</v>
      </c>
      <c r="J81" s="84">
        <f t="shared" si="14"/>
        <v>0</v>
      </c>
      <c r="K81" s="29">
        <f>ROUND($C$2*J81,0)</f>
        <v>0</v>
      </c>
      <c r="XEM81" s="36"/>
    </row>
    <row r="82" spans="1:11 16367:16367" s="3" customFormat="1" x14ac:dyDescent="0.2">
      <c r="A82" s="118">
        <v>9797</v>
      </c>
      <c r="B82" s="23" t="s">
        <v>56</v>
      </c>
      <c r="C82" s="46" t="s">
        <v>164</v>
      </c>
      <c r="D82" s="68">
        <v>0</v>
      </c>
      <c r="E82" s="68">
        <v>0</v>
      </c>
      <c r="F82" s="68">
        <v>0</v>
      </c>
      <c r="G82" s="68">
        <f t="shared" si="11"/>
        <v>0</v>
      </c>
      <c r="H82" s="68">
        <f t="shared" si="12"/>
        <v>0</v>
      </c>
      <c r="I82" s="68">
        <f t="shared" si="13"/>
        <v>0</v>
      </c>
      <c r="J82" s="84">
        <f t="shared" si="14"/>
        <v>0</v>
      </c>
      <c r="K82" s="29">
        <f>ROUND($C$2*J82,0)</f>
        <v>0</v>
      </c>
      <c r="XEM82" s="36"/>
    </row>
    <row r="83" spans="1:11 16367:16367" s="3" customFormat="1" x14ac:dyDescent="0.2">
      <c r="A83" s="118">
        <v>3593</v>
      </c>
      <c r="B83" s="23" t="s">
        <v>57</v>
      </c>
      <c r="C83" s="46" t="s">
        <v>164</v>
      </c>
      <c r="D83" s="68">
        <v>0</v>
      </c>
      <c r="E83" s="68">
        <v>0</v>
      </c>
      <c r="F83" s="68">
        <v>0</v>
      </c>
      <c r="G83" s="68">
        <f t="shared" si="11"/>
        <v>0</v>
      </c>
      <c r="H83" s="68">
        <f t="shared" si="12"/>
        <v>0</v>
      </c>
      <c r="I83" s="68">
        <f t="shared" si="13"/>
        <v>0</v>
      </c>
      <c r="J83" s="84">
        <f t="shared" si="14"/>
        <v>0</v>
      </c>
      <c r="K83" s="29">
        <f>ROUND($C$2*J83,0)</f>
        <v>0</v>
      </c>
      <c r="XEM83" s="36"/>
    </row>
    <row r="84" spans="1:11 16367:16367" s="3" customFormat="1" x14ac:dyDescent="0.2">
      <c r="A84" s="118">
        <v>3558</v>
      </c>
      <c r="B84" s="23" t="s">
        <v>58</v>
      </c>
      <c r="C84" s="46" t="s">
        <v>163</v>
      </c>
      <c r="D84" s="68">
        <v>2385</v>
      </c>
      <c r="E84" s="68">
        <v>1165</v>
      </c>
      <c r="F84" s="68">
        <v>1234</v>
      </c>
      <c r="G84" s="68">
        <f t="shared" si="11"/>
        <v>2399</v>
      </c>
      <c r="H84" s="68">
        <f t="shared" si="12"/>
        <v>1200</v>
      </c>
      <c r="I84" s="68">
        <f t="shared" si="13"/>
        <v>3585</v>
      </c>
      <c r="J84" s="84">
        <f t="shared" si="14"/>
        <v>8.5887395276073464E-3</v>
      </c>
      <c r="K84" s="29">
        <f>ROUND($C$2*J84,0)</f>
        <v>23619</v>
      </c>
      <c r="XEM84" s="36"/>
    </row>
    <row r="85" spans="1:11 16367:16367" s="3" customFormat="1" x14ac:dyDescent="0.2">
      <c r="A85" s="118">
        <v>309</v>
      </c>
      <c r="B85" s="23" t="s">
        <v>121</v>
      </c>
      <c r="C85" s="46" t="s">
        <v>164</v>
      </c>
      <c r="D85" s="68">
        <v>0</v>
      </c>
      <c r="E85" s="68">
        <v>0</v>
      </c>
      <c r="F85" s="68">
        <v>0</v>
      </c>
      <c r="G85" s="68">
        <f t="shared" si="11"/>
        <v>0</v>
      </c>
      <c r="H85" s="68">
        <f t="shared" si="12"/>
        <v>0</v>
      </c>
      <c r="I85" s="68">
        <f t="shared" si="13"/>
        <v>0</v>
      </c>
      <c r="J85" s="84">
        <f t="shared" si="14"/>
        <v>0</v>
      </c>
      <c r="K85" s="29">
        <f>ROUND($C$2*J85,0)</f>
        <v>0</v>
      </c>
      <c r="XEM85" s="36"/>
    </row>
    <row r="86" spans="1:11 16367:16367" s="3" customFormat="1" x14ac:dyDescent="0.2">
      <c r="A86" s="118">
        <v>23154</v>
      </c>
      <c r="B86" s="23" t="s">
        <v>59</v>
      </c>
      <c r="C86" s="46" t="s">
        <v>163</v>
      </c>
      <c r="D86" s="68">
        <v>1310</v>
      </c>
      <c r="E86" s="68">
        <v>321</v>
      </c>
      <c r="F86" s="68">
        <v>346</v>
      </c>
      <c r="G86" s="68">
        <f t="shared" si="11"/>
        <v>667</v>
      </c>
      <c r="H86" s="68">
        <f t="shared" si="12"/>
        <v>334</v>
      </c>
      <c r="I86" s="68">
        <f t="shared" si="13"/>
        <v>1644</v>
      </c>
      <c r="J86" s="84">
        <f t="shared" si="14"/>
        <v>3.938601892158014E-3</v>
      </c>
      <c r="K86" s="29">
        <f>ROUND($C$2*J86,0)</f>
        <v>10831</v>
      </c>
      <c r="XEM86" s="36"/>
    </row>
    <row r="87" spans="1:11 16367:16367" s="3" customFormat="1" x14ac:dyDescent="0.2">
      <c r="A87" s="118">
        <v>307</v>
      </c>
      <c r="B87" s="23" t="s">
        <v>60</v>
      </c>
      <c r="C87" s="46" t="s">
        <v>164</v>
      </c>
      <c r="D87" s="68">
        <v>0</v>
      </c>
      <c r="E87" s="68">
        <v>0</v>
      </c>
      <c r="F87" s="68">
        <v>0</v>
      </c>
      <c r="G87" s="68">
        <f t="shared" si="11"/>
        <v>0</v>
      </c>
      <c r="H87" s="68">
        <f t="shared" si="12"/>
        <v>0</v>
      </c>
      <c r="I87" s="68">
        <f t="shared" si="13"/>
        <v>0</v>
      </c>
      <c r="J87" s="84">
        <f t="shared" si="14"/>
        <v>0</v>
      </c>
      <c r="K87" s="29">
        <f>ROUND($C$2*J87,0)</f>
        <v>0</v>
      </c>
      <c r="XEM87" s="36"/>
    </row>
    <row r="88" spans="1:11 16367:16367" s="3" customFormat="1" x14ac:dyDescent="0.2">
      <c r="A88" s="118">
        <v>3596</v>
      </c>
      <c r="B88" s="23" t="s">
        <v>61</v>
      </c>
      <c r="C88" s="45" t="s">
        <v>163</v>
      </c>
      <c r="D88" s="68">
        <v>1460</v>
      </c>
      <c r="E88" s="68">
        <v>286</v>
      </c>
      <c r="F88" s="68">
        <v>357</v>
      </c>
      <c r="G88" s="68">
        <f t="shared" si="11"/>
        <v>643</v>
      </c>
      <c r="H88" s="68">
        <f t="shared" si="12"/>
        <v>322</v>
      </c>
      <c r="I88" s="68">
        <f t="shared" si="13"/>
        <v>1782</v>
      </c>
      <c r="J88" s="84">
        <f t="shared" si="14"/>
        <v>4.2692144597479198E-3</v>
      </c>
      <c r="K88" s="29">
        <f>ROUND($C$2*J88,0)</f>
        <v>11740</v>
      </c>
      <c r="XEM88" s="36"/>
    </row>
    <row r="89" spans="1:11 16367:16367" s="3" customFormat="1" x14ac:dyDescent="0.2">
      <c r="A89" s="118">
        <v>23413</v>
      </c>
      <c r="B89" s="23" t="s">
        <v>62</v>
      </c>
      <c r="C89" s="46" t="s">
        <v>164</v>
      </c>
      <c r="D89" s="68">
        <v>0</v>
      </c>
      <c r="E89" s="68">
        <v>0</v>
      </c>
      <c r="F89" s="68">
        <v>0</v>
      </c>
      <c r="G89" s="68">
        <f t="shared" si="11"/>
        <v>0</v>
      </c>
      <c r="H89" s="68">
        <f t="shared" si="12"/>
        <v>0</v>
      </c>
      <c r="I89" s="68">
        <f t="shared" si="13"/>
        <v>0</v>
      </c>
      <c r="J89" s="84">
        <f t="shared" si="14"/>
        <v>0</v>
      </c>
      <c r="K89" s="29">
        <f>ROUND($C$2*J89,0)</f>
        <v>0</v>
      </c>
      <c r="XEM89" s="36"/>
    </row>
    <row r="90" spans="1:11 16367:16367" s="3" customFormat="1" x14ac:dyDescent="0.2">
      <c r="A90" s="118">
        <v>3600</v>
      </c>
      <c r="B90" s="23" t="s">
        <v>63</v>
      </c>
      <c r="C90" s="46" t="s">
        <v>164</v>
      </c>
      <c r="D90" s="68">
        <v>0</v>
      </c>
      <c r="E90" s="68">
        <v>0</v>
      </c>
      <c r="F90" s="68">
        <v>0</v>
      </c>
      <c r="G90" s="68">
        <f t="shared" si="11"/>
        <v>0</v>
      </c>
      <c r="H90" s="68">
        <f t="shared" si="12"/>
        <v>0</v>
      </c>
      <c r="I90" s="68">
        <f t="shared" si="13"/>
        <v>0</v>
      </c>
      <c r="J90" s="84">
        <f t="shared" si="14"/>
        <v>0</v>
      </c>
      <c r="K90" s="29">
        <f>ROUND($C$2*J90,0)</f>
        <v>0</v>
      </c>
      <c r="XEM90" s="36"/>
    </row>
    <row r="91" spans="1:11 16367:16367" s="3" customFormat="1" x14ac:dyDescent="0.2">
      <c r="A91" s="118">
        <v>3601</v>
      </c>
      <c r="B91" s="23" t="s">
        <v>64</v>
      </c>
      <c r="C91" s="45" t="s">
        <v>163</v>
      </c>
      <c r="D91" s="68">
        <v>1507</v>
      </c>
      <c r="E91" s="68">
        <v>264</v>
      </c>
      <c r="F91" s="68">
        <v>265</v>
      </c>
      <c r="G91" s="68">
        <f t="shared" si="11"/>
        <v>529</v>
      </c>
      <c r="H91" s="68">
        <f t="shared" si="12"/>
        <v>265</v>
      </c>
      <c r="I91" s="68">
        <f t="shared" si="13"/>
        <v>1772</v>
      </c>
      <c r="J91" s="84">
        <f t="shared" si="14"/>
        <v>4.2452570273138687E-3</v>
      </c>
      <c r="K91" s="29">
        <f>ROUND($C$2*J91,0)</f>
        <v>11674</v>
      </c>
      <c r="XEM91" s="36"/>
    </row>
    <row r="92" spans="1:11 16367:16367" s="3" customFormat="1" x14ac:dyDescent="0.2">
      <c r="A92" s="118">
        <v>3603</v>
      </c>
      <c r="B92" s="52" t="s">
        <v>139</v>
      </c>
      <c r="C92" s="46" t="s">
        <v>164</v>
      </c>
      <c r="D92" s="68">
        <v>0</v>
      </c>
      <c r="E92" s="68">
        <v>0</v>
      </c>
      <c r="F92" s="68">
        <v>0</v>
      </c>
      <c r="G92" s="68">
        <f t="shared" si="11"/>
        <v>0</v>
      </c>
      <c r="H92" s="68">
        <f t="shared" si="12"/>
        <v>0</v>
      </c>
      <c r="I92" s="68">
        <f t="shared" si="13"/>
        <v>0</v>
      </c>
      <c r="J92" s="84">
        <f t="shared" si="14"/>
        <v>0</v>
      </c>
      <c r="K92" s="29">
        <f>ROUND($C$2*J92,0)</f>
        <v>0</v>
      </c>
      <c r="XEM92" s="36"/>
    </row>
    <row r="93" spans="1:11 16367:16367" s="3" customFormat="1" x14ac:dyDescent="0.2">
      <c r="A93" s="118">
        <v>9163</v>
      </c>
      <c r="B93" s="23" t="s">
        <v>65</v>
      </c>
      <c r="C93" s="46" t="s">
        <v>164</v>
      </c>
      <c r="D93" s="68">
        <v>0</v>
      </c>
      <c r="E93" s="68">
        <v>0</v>
      </c>
      <c r="F93" s="68">
        <v>0</v>
      </c>
      <c r="G93" s="68">
        <f t="shared" si="11"/>
        <v>0</v>
      </c>
      <c r="H93" s="68">
        <f t="shared" si="12"/>
        <v>0</v>
      </c>
      <c r="I93" s="68">
        <f t="shared" si="13"/>
        <v>0</v>
      </c>
      <c r="J93" s="84">
        <f t="shared" si="14"/>
        <v>0</v>
      </c>
      <c r="K93" s="29">
        <f>ROUND($C$2*J93,0)</f>
        <v>0</v>
      </c>
      <c r="XEM93" s="36"/>
    </row>
    <row r="94" spans="1:11 16367:16367" s="3" customFormat="1" x14ac:dyDescent="0.2">
      <c r="A94" s="118">
        <v>3609</v>
      </c>
      <c r="B94" s="23" t="s">
        <v>66</v>
      </c>
      <c r="C94" s="46" t="s">
        <v>163</v>
      </c>
      <c r="D94" s="68">
        <v>6177</v>
      </c>
      <c r="E94" s="68">
        <v>3630</v>
      </c>
      <c r="F94" s="68">
        <v>3157</v>
      </c>
      <c r="G94" s="68">
        <f t="shared" si="11"/>
        <v>6787</v>
      </c>
      <c r="H94" s="68">
        <f t="shared" si="12"/>
        <v>3394</v>
      </c>
      <c r="I94" s="68">
        <f t="shared" si="13"/>
        <v>9571</v>
      </c>
      <c r="J94" s="84">
        <f t="shared" si="14"/>
        <v>2.2929658582630384E-2</v>
      </c>
      <c r="K94" s="29">
        <f>ROUND($C$2*J94,0)</f>
        <v>63057</v>
      </c>
      <c r="XEM94" s="36"/>
    </row>
    <row r="95" spans="1:11 16367:16367" s="3" customFormat="1" x14ac:dyDescent="0.2">
      <c r="A95" s="118">
        <v>3608</v>
      </c>
      <c r="B95" s="23" t="s">
        <v>67</v>
      </c>
      <c r="C95" s="46" t="s">
        <v>164</v>
      </c>
      <c r="D95" s="68">
        <v>0</v>
      </c>
      <c r="E95" s="68">
        <v>0</v>
      </c>
      <c r="F95" s="68">
        <v>0</v>
      </c>
      <c r="G95" s="68">
        <f t="shared" si="11"/>
        <v>0</v>
      </c>
      <c r="H95" s="68">
        <f t="shared" si="12"/>
        <v>0</v>
      </c>
      <c r="I95" s="68">
        <f t="shared" si="13"/>
        <v>0</v>
      </c>
      <c r="J95" s="84">
        <f t="shared" si="14"/>
        <v>0</v>
      </c>
      <c r="K95" s="29">
        <f>ROUND($C$2*J95,0)</f>
        <v>0</v>
      </c>
      <c r="XEM95" s="36"/>
    </row>
    <row r="96" spans="1:11 16367:16367" s="3" customFormat="1" x14ac:dyDescent="0.2">
      <c r="A96" s="118">
        <v>3611</v>
      </c>
      <c r="B96" s="23" t="s">
        <v>140</v>
      </c>
      <c r="C96" s="46" t="s">
        <v>164</v>
      </c>
      <c r="D96" s="68">
        <v>0</v>
      </c>
      <c r="E96" s="68">
        <v>0</v>
      </c>
      <c r="F96" s="68">
        <v>0</v>
      </c>
      <c r="G96" s="68">
        <f t="shared" si="11"/>
        <v>0</v>
      </c>
      <c r="H96" s="68">
        <f t="shared" si="12"/>
        <v>0</v>
      </c>
      <c r="I96" s="68">
        <f t="shared" si="13"/>
        <v>0</v>
      </c>
      <c r="J96" s="84">
        <f t="shared" si="14"/>
        <v>0</v>
      </c>
      <c r="K96" s="29">
        <f>ROUND($C$2*J96,0)</f>
        <v>0</v>
      </c>
      <c r="XEM96" s="36"/>
    </row>
    <row r="97" spans="1:11 16367:16367" s="3" customFormat="1" x14ac:dyDescent="0.2">
      <c r="A97" s="118">
        <v>31034</v>
      </c>
      <c r="B97" s="23" t="s">
        <v>68</v>
      </c>
      <c r="C97" s="46" t="s">
        <v>163</v>
      </c>
      <c r="D97" s="68">
        <v>10338</v>
      </c>
      <c r="E97" s="68">
        <v>3825</v>
      </c>
      <c r="F97" s="68">
        <v>3315</v>
      </c>
      <c r="G97" s="68">
        <f t="shared" si="11"/>
        <v>7140</v>
      </c>
      <c r="H97" s="68">
        <f t="shared" si="12"/>
        <v>3570</v>
      </c>
      <c r="I97" s="68">
        <f t="shared" si="13"/>
        <v>13908</v>
      </c>
      <c r="J97" s="84">
        <f t="shared" si="14"/>
        <v>3.3319997029278375E-2</v>
      </c>
      <c r="K97" s="29">
        <f>ROUND($C$2*J97,0)</f>
        <v>91630</v>
      </c>
      <c r="XEM97" s="36"/>
    </row>
    <row r="98" spans="1:11 16367:16367" s="3" customFormat="1" x14ac:dyDescent="0.2">
      <c r="A98" s="118">
        <v>3614</v>
      </c>
      <c r="B98" s="23" t="s">
        <v>69</v>
      </c>
      <c r="C98" s="46" t="s">
        <v>163</v>
      </c>
      <c r="D98" s="68">
        <v>2226</v>
      </c>
      <c r="E98" s="68">
        <v>664</v>
      </c>
      <c r="F98" s="68">
        <v>738</v>
      </c>
      <c r="G98" s="68">
        <f t="shared" si="11"/>
        <v>1402</v>
      </c>
      <c r="H98" s="68">
        <f t="shared" si="12"/>
        <v>701</v>
      </c>
      <c r="I98" s="68">
        <f t="shared" si="13"/>
        <v>2927</v>
      </c>
      <c r="J98" s="84">
        <f t="shared" si="14"/>
        <v>7.0123404734467798E-3</v>
      </c>
      <c r="K98" s="29">
        <f>ROUND($C$2*J98,0)</f>
        <v>19284</v>
      </c>
      <c r="XEM98" s="36"/>
    </row>
    <row r="99" spans="1:11 16367:16367" s="3" customFormat="1" x14ac:dyDescent="0.2">
      <c r="A99" s="118">
        <v>3626</v>
      </c>
      <c r="B99" s="23" t="s">
        <v>70</v>
      </c>
      <c r="C99" s="46" t="s">
        <v>163</v>
      </c>
      <c r="D99" s="68">
        <v>12233</v>
      </c>
      <c r="E99" s="68">
        <v>6072</v>
      </c>
      <c r="F99" s="68">
        <v>7086</v>
      </c>
      <c r="G99" s="68">
        <f t="shared" si="11"/>
        <v>13158</v>
      </c>
      <c r="H99" s="68">
        <f t="shared" si="12"/>
        <v>6579</v>
      </c>
      <c r="I99" s="68">
        <f t="shared" si="13"/>
        <v>18812</v>
      </c>
      <c r="J99" s="84">
        <f t="shared" si="14"/>
        <v>4.5068721894937075E-2</v>
      </c>
      <c r="K99" s="29">
        <f>ROUND($C$2*J99,0)</f>
        <v>123939</v>
      </c>
      <c r="XEM99" s="36"/>
    </row>
    <row r="100" spans="1:11 16367:16367" s="3" customFormat="1" x14ac:dyDescent="0.2">
      <c r="A100" s="118">
        <v>3627</v>
      </c>
      <c r="B100" s="23" t="s">
        <v>72</v>
      </c>
      <c r="C100" s="46" t="s">
        <v>163</v>
      </c>
      <c r="D100" s="68">
        <v>1599</v>
      </c>
      <c r="E100" s="68">
        <v>678</v>
      </c>
      <c r="F100" s="68">
        <v>785</v>
      </c>
      <c r="G100" s="68">
        <f>E100+F100</f>
        <v>1463</v>
      </c>
      <c r="H100" s="68">
        <f t="shared" si="12"/>
        <v>732</v>
      </c>
      <c r="I100" s="68">
        <f>D100+H100</f>
        <v>2331</v>
      </c>
      <c r="J100" s="84">
        <f t="shared" si="14"/>
        <v>5.5844775003773299E-3</v>
      </c>
      <c r="K100" s="29">
        <f>ROUND($C$2*J100,0)</f>
        <v>15357</v>
      </c>
      <c r="XEM100" s="36"/>
    </row>
    <row r="101" spans="1:11 16367:16367" s="3" customFormat="1" x14ac:dyDescent="0.2">
      <c r="A101" s="118">
        <v>3628</v>
      </c>
      <c r="B101" s="23" t="s">
        <v>71</v>
      </c>
      <c r="C101" s="46" t="s">
        <v>164</v>
      </c>
      <c r="D101" s="68">
        <v>0</v>
      </c>
      <c r="E101" s="68">
        <v>0</v>
      </c>
      <c r="F101" s="68">
        <v>0</v>
      </c>
      <c r="G101" s="68">
        <f t="shared" si="11"/>
        <v>0</v>
      </c>
      <c r="H101" s="68">
        <f t="shared" si="12"/>
        <v>0</v>
      </c>
      <c r="I101" s="68">
        <f t="shared" si="13"/>
        <v>0</v>
      </c>
      <c r="J101" s="84">
        <f t="shared" si="14"/>
        <v>0</v>
      </c>
      <c r="K101" s="29">
        <f>ROUND($C$2*J101,0)</f>
        <v>0</v>
      </c>
      <c r="XEM101" s="36"/>
    </row>
    <row r="102" spans="1:11 16367:16367" s="3" customFormat="1" x14ac:dyDescent="0.2">
      <c r="A102" s="118">
        <v>3643</v>
      </c>
      <c r="B102" s="23" t="s">
        <v>73</v>
      </c>
      <c r="C102" s="46" t="s">
        <v>163</v>
      </c>
      <c r="D102" s="68">
        <v>1912</v>
      </c>
      <c r="E102" s="68">
        <v>854</v>
      </c>
      <c r="F102" s="68">
        <v>750</v>
      </c>
      <c r="G102" s="68">
        <f t="shared" si="11"/>
        <v>1604</v>
      </c>
      <c r="H102" s="68">
        <f t="shared" si="12"/>
        <v>802</v>
      </c>
      <c r="I102" s="68">
        <f t="shared" si="13"/>
        <v>2714</v>
      </c>
      <c r="J102" s="84">
        <f t="shared" si="14"/>
        <v>6.5020471626014899E-3</v>
      </c>
      <c r="K102" s="29">
        <f>ROUND($C$2*J102,0)</f>
        <v>17881</v>
      </c>
      <c r="XEM102" s="36"/>
    </row>
    <row r="103" spans="1:11 16367:16367" s="3" customFormat="1" x14ac:dyDescent="0.2">
      <c r="A103" s="118">
        <v>3572</v>
      </c>
      <c r="B103" s="23" t="s">
        <v>74</v>
      </c>
      <c r="C103" s="46" t="s">
        <v>163</v>
      </c>
      <c r="D103" s="68">
        <v>1415</v>
      </c>
      <c r="E103" s="68">
        <v>476</v>
      </c>
      <c r="F103" s="68">
        <v>336</v>
      </c>
      <c r="G103" s="68">
        <f t="shared" si="11"/>
        <v>812</v>
      </c>
      <c r="H103" s="68">
        <f t="shared" si="12"/>
        <v>406</v>
      </c>
      <c r="I103" s="68">
        <f t="shared" si="13"/>
        <v>1821</v>
      </c>
      <c r="J103" s="84">
        <f t="shared" si="14"/>
        <v>4.3626484462407191E-3</v>
      </c>
      <c r="K103" s="29">
        <f>ROUND($C$2*J103,0)</f>
        <v>11997</v>
      </c>
      <c r="XEM103" s="36"/>
    </row>
    <row r="104" spans="1:11 16367:16367" s="3" customFormat="1" x14ac:dyDescent="0.2">
      <c r="A104" s="118">
        <v>3648</v>
      </c>
      <c r="B104" s="23" t="s">
        <v>75</v>
      </c>
      <c r="C104" s="46" t="s">
        <v>164</v>
      </c>
      <c r="D104" s="68">
        <v>0</v>
      </c>
      <c r="E104" s="68">
        <v>0</v>
      </c>
      <c r="F104" s="68">
        <v>0</v>
      </c>
      <c r="G104" s="68">
        <f t="shared" si="11"/>
        <v>0</v>
      </c>
      <c r="H104" s="68">
        <f t="shared" si="12"/>
        <v>0</v>
      </c>
      <c r="I104" s="68">
        <f t="shared" si="13"/>
        <v>0</v>
      </c>
      <c r="J104" s="84">
        <f t="shared" si="14"/>
        <v>0</v>
      </c>
      <c r="K104" s="29">
        <f>ROUND($C$2*J104,0)</f>
        <v>0</v>
      </c>
      <c r="XEM104" s="36"/>
    </row>
    <row r="105" spans="1:11 16367:16367" s="3" customFormat="1" x14ac:dyDescent="0.2">
      <c r="A105" s="118">
        <v>10060</v>
      </c>
      <c r="B105" s="23" t="s">
        <v>76</v>
      </c>
      <c r="C105" s="46" t="s">
        <v>164</v>
      </c>
      <c r="D105" s="68">
        <v>0</v>
      </c>
      <c r="E105" s="68">
        <v>0</v>
      </c>
      <c r="F105" s="68">
        <v>0</v>
      </c>
      <c r="G105" s="68">
        <f t="shared" si="11"/>
        <v>0</v>
      </c>
      <c r="H105" s="68">
        <f t="shared" si="12"/>
        <v>0</v>
      </c>
      <c r="I105" s="68">
        <f t="shared" si="13"/>
        <v>0</v>
      </c>
      <c r="J105" s="84">
        <f t="shared" si="14"/>
        <v>0</v>
      </c>
      <c r="K105" s="29">
        <f>ROUND($C$2*J105,0)</f>
        <v>0</v>
      </c>
      <c r="XEM105" s="36"/>
    </row>
    <row r="106" spans="1:11 16367:16367" s="3" customFormat="1" x14ac:dyDescent="0.2">
      <c r="A106" s="118">
        <v>3662</v>
      </c>
      <c r="B106" s="23" t="s">
        <v>141</v>
      </c>
      <c r="C106" s="46" t="s">
        <v>164</v>
      </c>
      <c r="D106" s="68">
        <v>0</v>
      </c>
      <c r="E106" s="68">
        <v>0</v>
      </c>
      <c r="F106" s="68">
        <v>0</v>
      </c>
      <c r="G106" s="68">
        <f t="shared" si="11"/>
        <v>0</v>
      </c>
      <c r="H106" s="68">
        <f t="shared" si="12"/>
        <v>0</v>
      </c>
      <c r="I106" s="68">
        <f t="shared" si="13"/>
        <v>0</v>
      </c>
      <c r="J106" s="84">
        <f t="shared" si="14"/>
        <v>0</v>
      </c>
      <c r="K106" s="29">
        <f>ROUND($C$2*J106,0)</f>
        <v>0</v>
      </c>
      <c r="XEM106" s="36"/>
    </row>
    <row r="107" spans="1:11 16367:16367" s="41" customFormat="1" x14ac:dyDescent="0.2">
      <c r="A107" s="118">
        <v>3664</v>
      </c>
      <c r="B107" s="52" t="s">
        <v>142</v>
      </c>
      <c r="C107" s="46" t="s">
        <v>164</v>
      </c>
      <c r="D107" s="68">
        <v>0</v>
      </c>
      <c r="E107" s="68">
        <v>0</v>
      </c>
      <c r="F107" s="68">
        <v>0</v>
      </c>
      <c r="G107" s="68">
        <f t="shared" si="11"/>
        <v>0</v>
      </c>
      <c r="H107" s="68">
        <f t="shared" si="12"/>
        <v>0</v>
      </c>
      <c r="I107" s="68">
        <f t="shared" si="13"/>
        <v>0</v>
      </c>
      <c r="J107" s="84">
        <f t="shared" si="14"/>
        <v>0</v>
      </c>
      <c r="K107" s="29">
        <f>ROUND($C$2*J107,0)</f>
        <v>0</v>
      </c>
      <c r="XEM107" s="40"/>
    </row>
    <row r="108" spans="1:11 16367:16367" s="41" customFormat="1" x14ac:dyDescent="0.2">
      <c r="A108" s="118">
        <v>9549</v>
      </c>
      <c r="B108" s="52" t="s">
        <v>143</v>
      </c>
      <c r="C108" s="46" t="s">
        <v>164</v>
      </c>
      <c r="D108" s="68">
        <v>0</v>
      </c>
      <c r="E108" s="68">
        <v>0</v>
      </c>
      <c r="F108" s="68">
        <v>0</v>
      </c>
      <c r="G108" s="68">
        <f t="shared" si="11"/>
        <v>0</v>
      </c>
      <c r="H108" s="68">
        <f t="shared" si="12"/>
        <v>0</v>
      </c>
      <c r="I108" s="68">
        <f t="shared" si="13"/>
        <v>0</v>
      </c>
      <c r="J108" s="84">
        <f t="shared" si="14"/>
        <v>0</v>
      </c>
      <c r="K108" s="29">
        <f>ROUND($C$2*J108,0)</f>
        <v>0</v>
      </c>
      <c r="XEM108" s="40"/>
    </row>
    <row r="109" spans="1:11 16367:16367" ht="15" thickBot="1" x14ac:dyDescent="0.25">
      <c r="A109" s="119">
        <v>3668</v>
      </c>
      <c r="B109" s="37" t="s">
        <v>77</v>
      </c>
      <c r="C109" s="47" t="s">
        <v>164</v>
      </c>
      <c r="D109" s="67">
        <v>0</v>
      </c>
      <c r="E109" s="67">
        <v>0</v>
      </c>
      <c r="F109" s="67">
        <v>0</v>
      </c>
      <c r="G109" s="67">
        <f t="shared" si="11"/>
        <v>0</v>
      </c>
      <c r="H109" s="71">
        <f t="shared" si="12"/>
        <v>0</v>
      </c>
      <c r="I109" s="71">
        <f t="shared" si="13"/>
        <v>0</v>
      </c>
      <c r="J109" s="89">
        <f t="shared" si="14"/>
        <v>0</v>
      </c>
      <c r="K109" s="22">
        <f>ROUND($C$2*J109,0)</f>
        <v>0</v>
      </c>
    </row>
    <row r="110" spans="1:11 16367:16367" ht="15" thickTop="1" x14ac:dyDescent="0.2">
      <c r="A110" s="24"/>
      <c r="B110" s="23"/>
      <c r="C110" s="23"/>
      <c r="D110" s="72">
        <v>102816</v>
      </c>
      <c r="E110" s="72">
        <v>52086</v>
      </c>
      <c r="F110" s="72">
        <v>58264</v>
      </c>
      <c r="G110" s="72">
        <f t="shared" ref="D110:J110" si="15">SUM(G56:G109)</f>
        <v>110350</v>
      </c>
      <c r="H110" s="72">
        <f t="shared" si="15"/>
        <v>55179</v>
      </c>
      <c r="I110" s="72">
        <f>SUM(I56:I109)</f>
        <v>157995</v>
      </c>
      <c r="J110" s="85">
        <f t="shared" si="15"/>
        <v>0.37851545374179163</v>
      </c>
      <c r="K110" s="97">
        <f>SUM(K56:K109)</f>
        <v>1040917</v>
      </c>
    </row>
    <row r="111" spans="1:11 16367:16367" ht="15" customHeight="1" x14ac:dyDescent="0.2">
      <c r="A111" s="25" t="s">
        <v>78</v>
      </c>
      <c r="B111" s="26"/>
      <c r="C111" s="26"/>
      <c r="D111" s="70"/>
      <c r="E111" s="70"/>
      <c r="F111" s="70"/>
      <c r="G111" s="70"/>
      <c r="H111" s="70"/>
      <c r="I111" s="70"/>
      <c r="J111" s="70"/>
      <c r="K111" s="28"/>
    </row>
    <row r="112" spans="1:11 16367:16367" x14ac:dyDescent="0.2">
      <c r="A112" s="118">
        <v>36273</v>
      </c>
      <c r="B112" s="16" t="s">
        <v>79</v>
      </c>
      <c r="C112" s="46" t="s">
        <v>164</v>
      </c>
      <c r="D112" s="66">
        <v>0</v>
      </c>
      <c r="E112" s="66">
        <v>0</v>
      </c>
      <c r="F112" s="66">
        <v>0</v>
      </c>
      <c r="G112" s="66">
        <f>E112+F112</f>
        <v>0</v>
      </c>
      <c r="H112" s="68">
        <f t="shared" ref="H112:H114" si="16">ROUND(G112*0.5,0)</f>
        <v>0</v>
      </c>
      <c r="I112" s="68">
        <f t="shared" ref="I112:I114" si="17">D112+H112</f>
        <v>0</v>
      </c>
      <c r="J112" s="84">
        <f t="shared" ref="J112:J114" si="18">I112/$I$166</f>
        <v>0</v>
      </c>
      <c r="K112" s="29">
        <f>ROUND($C$2*J112,0)</f>
        <v>0</v>
      </c>
    </row>
    <row r="113" spans="1:11 16367:16367" x14ac:dyDescent="0.2">
      <c r="A113" s="118">
        <v>23582</v>
      </c>
      <c r="B113" s="16" t="s">
        <v>80</v>
      </c>
      <c r="C113" s="45" t="s">
        <v>164</v>
      </c>
      <c r="D113" s="66">
        <v>0</v>
      </c>
      <c r="E113" s="66">
        <v>0</v>
      </c>
      <c r="F113" s="66">
        <v>0</v>
      </c>
      <c r="G113" s="66">
        <f t="shared" ref="G113:G114" si="19">E113+F113</f>
        <v>0</v>
      </c>
      <c r="H113" s="68">
        <f t="shared" si="16"/>
        <v>0</v>
      </c>
      <c r="I113" s="68">
        <f t="shared" si="17"/>
        <v>0</v>
      </c>
      <c r="J113" s="84">
        <f t="shared" si="18"/>
        <v>0</v>
      </c>
      <c r="K113" s="29">
        <f>ROUND($C$2*J113,0)</f>
        <v>0</v>
      </c>
    </row>
    <row r="114" spans="1:11 16367:16367" ht="15" thickBot="1" x14ac:dyDescent="0.25">
      <c r="A114" s="119">
        <v>23485</v>
      </c>
      <c r="B114" s="37" t="s">
        <v>81</v>
      </c>
      <c r="C114" s="47" t="s">
        <v>164</v>
      </c>
      <c r="D114" s="67">
        <v>0</v>
      </c>
      <c r="E114" s="67">
        <v>0</v>
      </c>
      <c r="F114" s="67">
        <v>0</v>
      </c>
      <c r="G114" s="67">
        <f t="shared" si="19"/>
        <v>0</v>
      </c>
      <c r="H114" s="71">
        <f t="shared" si="16"/>
        <v>0</v>
      </c>
      <c r="I114" s="71">
        <f t="shared" si="17"/>
        <v>0</v>
      </c>
      <c r="J114" s="89">
        <f t="shared" si="18"/>
        <v>0</v>
      </c>
      <c r="K114" s="22">
        <f>ROUND($C$2*J114,0)</f>
        <v>0</v>
      </c>
    </row>
    <row r="115" spans="1:11 16367:16367" ht="15" thickTop="1" x14ac:dyDescent="0.2">
      <c r="A115" s="24"/>
      <c r="B115" s="23"/>
      <c r="C115" s="23"/>
      <c r="D115" s="72">
        <v>0</v>
      </c>
      <c r="E115" s="72">
        <v>0</v>
      </c>
      <c r="F115" s="72">
        <v>0</v>
      </c>
      <c r="G115" s="72">
        <f t="shared" ref="E115:J115" si="20">SUM(G112:G114)</f>
        <v>0</v>
      </c>
      <c r="H115" s="72">
        <f t="shared" si="20"/>
        <v>0</v>
      </c>
      <c r="I115" s="72">
        <f>SUM(I112:I114)</f>
        <v>0</v>
      </c>
      <c r="J115" s="85">
        <f t="shared" si="20"/>
        <v>0</v>
      </c>
      <c r="K115" s="43">
        <f>SUM(K112:K114)</f>
        <v>0</v>
      </c>
    </row>
    <row r="116" spans="1:11 16367:16367" ht="15" customHeight="1" x14ac:dyDescent="0.2">
      <c r="A116" s="25" t="s">
        <v>82</v>
      </c>
      <c r="B116" s="26"/>
      <c r="C116" s="26"/>
      <c r="D116" s="70"/>
      <c r="E116" s="70"/>
      <c r="F116" s="70"/>
      <c r="G116" s="70"/>
      <c r="H116" s="70"/>
      <c r="I116" s="70"/>
      <c r="J116" s="70"/>
      <c r="K116" s="28"/>
    </row>
    <row r="117" spans="1:11 16367:16367" ht="15" thickBot="1" x14ac:dyDescent="0.25">
      <c r="A117" s="119">
        <v>3634</v>
      </c>
      <c r="B117" s="37" t="s">
        <v>83</v>
      </c>
      <c r="C117" s="47" t="s">
        <v>163</v>
      </c>
      <c r="D117" s="67">
        <v>3243</v>
      </c>
      <c r="E117" s="67">
        <v>665</v>
      </c>
      <c r="F117" s="67">
        <v>349</v>
      </c>
      <c r="G117" s="67">
        <f>E117+F117</f>
        <v>1014</v>
      </c>
      <c r="H117" s="71">
        <f t="shared" ref="H117" si="21">ROUND(G117*0.5,0)</f>
        <v>507</v>
      </c>
      <c r="I117" s="71">
        <f>D117+H117</f>
        <v>3750</v>
      </c>
      <c r="J117" s="89">
        <f>I117/$I$166</f>
        <v>8.9840371627691925E-3</v>
      </c>
      <c r="K117" s="22">
        <f>ROUND($C$2*J117,0)</f>
        <v>24706</v>
      </c>
    </row>
    <row r="118" spans="1:11 16367:16367" ht="15" thickTop="1" x14ac:dyDescent="0.2">
      <c r="A118" s="24"/>
      <c r="B118" s="23"/>
      <c r="C118" s="23"/>
      <c r="D118" s="72">
        <v>3243</v>
      </c>
      <c r="E118" s="72">
        <v>665</v>
      </c>
      <c r="F118" s="72">
        <v>349</v>
      </c>
      <c r="G118" s="72">
        <f t="shared" ref="D118:G118" si="22">SUM(G117:G117)</f>
        <v>1014</v>
      </c>
      <c r="H118" s="72">
        <f>SUM(H117:H117)</f>
        <v>507</v>
      </c>
      <c r="I118" s="72">
        <f>SUM(I117:I117)</f>
        <v>3750</v>
      </c>
      <c r="J118" s="85">
        <f>SUM(J117:J117)</f>
        <v>8.9840371627691925E-3</v>
      </c>
      <c r="K118" s="27">
        <f>SUM(K117)</f>
        <v>24706</v>
      </c>
    </row>
    <row r="119" spans="1:11 16367:16367" ht="15" customHeight="1" x14ac:dyDescent="0.2">
      <c r="A119" s="25" t="s">
        <v>84</v>
      </c>
      <c r="B119" s="26"/>
      <c r="C119" s="26"/>
      <c r="D119" s="70"/>
      <c r="E119" s="70"/>
      <c r="F119" s="70"/>
      <c r="G119" s="70"/>
      <c r="H119" s="70"/>
      <c r="I119" s="70"/>
      <c r="J119" s="70"/>
      <c r="K119" s="28"/>
    </row>
    <row r="120" spans="1:11 16367:16367" ht="15" thickBot="1" x14ac:dyDescent="0.25">
      <c r="A120" s="119">
        <v>3579</v>
      </c>
      <c r="B120" s="37" t="s">
        <v>85</v>
      </c>
      <c r="C120" s="47" t="s">
        <v>164</v>
      </c>
      <c r="D120" s="67">
        <v>0</v>
      </c>
      <c r="E120" s="67">
        <v>0</v>
      </c>
      <c r="F120" s="67">
        <v>0</v>
      </c>
      <c r="G120" s="67">
        <f>E120+F120</f>
        <v>0</v>
      </c>
      <c r="H120" s="71">
        <f>G120*0.5</f>
        <v>0</v>
      </c>
      <c r="I120" s="71">
        <f>D120+H120</f>
        <v>0</v>
      </c>
      <c r="J120" s="89">
        <f>I120/$I$166</f>
        <v>0</v>
      </c>
      <c r="K120" s="31">
        <f>ROUND($C$2*J120,0)</f>
        <v>0</v>
      </c>
    </row>
    <row r="121" spans="1:11 16367:16367" ht="15" thickTop="1" x14ac:dyDescent="0.2">
      <c r="A121" s="24"/>
      <c r="B121" s="23"/>
      <c r="C121" s="23"/>
      <c r="D121" s="72">
        <v>0</v>
      </c>
      <c r="E121" s="72">
        <v>0</v>
      </c>
      <c r="F121" s="72">
        <v>0</v>
      </c>
      <c r="G121" s="72">
        <f t="shared" ref="D121:G121" si="23">SUM(G120)</f>
        <v>0</v>
      </c>
      <c r="H121" s="72">
        <f>SUM(H120)</f>
        <v>0</v>
      </c>
      <c r="I121" s="72">
        <f>SUM(I120)</f>
        <v>0</v>
      </c>
      <c r="J121" s="85">
        <f t="shared" ref="J121" si="24">SUM(J120:J120)</f>
        <v>0</v>
      </c>
      <c r="K121" s="27">
        <f>SUM(K120)</f>
        <v>0</v>
      </c>
    </row>
    <row r="122" spans="1:11 16367:16367" ht="15" customHeight="1" x14ac:dyDescent="0.2">
      <c r="A122" s="33" t="s">
        <v>86</v>
      </c>
      <c r="B122" s="26"/>
      <c r="C122" s="26"/>
      <c r="D122" s="70"/>
      <c r="E122" s="70"/>
      <c r="F122" s="70"/>
      <c r="G122" s="70"/>
      <c r="H122" s="70"/>
      <c r="I122" s="70"/>
      <c r="J122" s="70"/>
      <c r="K122" s="28"/>
    </row>
    <row r="123" spans="1:11 16367:16367" x14ac:dyDescent="0.2">
      <c r="A123" s="118">
        <v>3537</v>
      </c>
      <c r="B123" s="16" t="s">
        <v>87</v>
      </c>
      <c r="C123" s="45" t="s">
        <v>164</v>
      </c>
      <c r="D123" s="66">
        <v>0</v>
      </c>
      <c r="E123" s="66">
        <v>0</v>
      </c>
      <c r="F123" s="66">
        <v>0</v>
      </c>
      <c r="G123" s="66">
        <f t="shared" ref="G123:G137" si="25">E123+F123</f>
        <v>0</v>
      </c>
      <c r="H123" s="68">
        <f>ROUND(G123*0.5,0)</f>
        <v>0</v>
      </c>
      <c r="I123" s="68">
        <f t="shared" ref="I123:I138" si="26">D123+H123</f>
        <v>0</v>
      </c>
      <c r="J123" s="84">
        <f t="shared" ref="J123:J160" si="27">I123/$I$166</f>
        <v>0</v>
      </c>
      <c r="K123" s="29">
        <f>ROUND($C$2*J123,0)</f>
        <v>0</v>
      </c>
    </row>
    <row r="124" spans="1:11 16367:16367" x14ac:dyDescent="0.2">
      <c r="A124" s="118">
        <v>3543</v>
      </c>
      <c r="B124" s="16" t="s">
        <v>88</v>
      </c>
      <c r="C124" s="45" t="s">
        <v>164</v>
      </c>
      <c r="D124" s="66">
        <v>0</v>
      </c>
      <c r="E124" s="66">
        <v>0</v>
      </c>
      <c r="F124" s="66">
        <v>0</v>
      </c>
      <c r="G124" s="66">
        <f t="shared" si="25"/>
        <v>0</v>
      </c>
      <c r="H124" s="68">
        <f t="shared" ref="H124:H160" si="28">ROUND(G124*0.5,0)</f>
        <v>0</v>
      </c>
      <c r="I124" s="68">
        <f t="shared" si="26"/>
        <v>0</v>
      </c>
      <c r="J124" s="84">
        <f t="shared" si="27"/>
        <v>0</v>
      </c>
      <c r="K124" s="29">
        <f>ROUND($C$2*J124,0)</f>
        <v>0</v>
      </c>
    </row>
    <row r="125" spans="1:11 16367:16367" x14ac:dyDescent="0.2">
      <c r="A125" s="118">
        <v>3545</v>
      </c>
      <c r="B125" s="16" t="s">
        <v>89</v>
      </c>
      <c r="C125" s="46" t="s">
        <v>164</v>
      </c>
      <c r="D125" s="66">
        <v>0</v>
      </c>
      <c r="E125" s="66">
        <v>0</v>
      </c>
      <c r="F125" s="66">
        <v>0</v>
      </c>
      <c r="G125" s="66">
        <f t="shared" si="25"/>
        <v>0</v>
      </c>
      <c r="H125" s="68">
        <f>ROUND(G125*0.5,0)</f>
        <v>0</v>
      </c>
      <c r="I125" s="68">
        <f t="shared" si="26"/>
        <v>0</v>
      </c>
      <c r="J125" s="84">
        <f t="shared" si="27"/>
        <v>0</v>
      </c>
      <c r="K125" s="29">
        <f>ROUND($C$2*J125,0)</f>
        <v>0</v>
      </c>
    </row>
    <row r="126" spans="1:11 16367:16367" s="3" customFormat="1" x14ac:dyDescent="0.2">
      <c r="A126" s="118">
        <v>3557</v>
      </c>
      <c r="B126" s="23" t="s">
        <v>144</v>
      </c>
      <c r="C126" s="46" t="s">
        <v>164</v>
      </c>
      <c r="D126" s="68">
        <v>0</v>
      </c>
      <c r="E126" s="68">
        <v>0</v>
      </c>
      <c r="F126" s="68">
        <v>0</v>
      </c>
      <c r="G126" s="68">
        <f t="shared" si="25"/>
        <v>0</v>
      </c>
      <c r="H126" s="68">
        <f t="shared" si="28"/>
        <v>0</v>
      </c>
      <c r="I126" s="68">
        <f t="shared" si="26"/>
        <v>0</v>
      </c>
      <c r="J126" s="84">
        <f t="shared" si="27"/>
        <v>0</v>
      </c>
      <c r="K126" s="29">
        <f>ROUND($C$2*J126,0)</f>
        <v>0</v>
      </c>
      <c r="XEM126" s="36"/>
    </row>
    <row r="127" spans="1:11 16367:16367" s="3" customFormat="1" x14ac:dyDescent="0.2">
      <c r="A127" s="118">
        <v>3560</v>
      </c>
      <c r="B127" s="23" t="s">
        <v>90</v>
      </c>
      <c r="C127" s="46" t="s">
        <v>164</v>
      </c>
      <c r="D127" s="68">
        <v>0</v>
      </c>
      <c r="E127" s="68">
        <v>0</v>
      </c>
      <c r="F127" s="68">
        <v>0</v>
      </c>
      <c r="G127" s="68">
        <f t="shared" si="25"/>
        <v>0</v>
      </c>
      <c r="H127" s="68">
        <f t="shared" si="28"/>
        <v>0</v>
      </c>
      <c r="I127" s="68">
        <f t="shared" si="26"/>
        <v>0</v>
      </c>
      <c r="J127" s="84">
        <f t="shared" si="27"/>
        <v>0</v>
      </c>
      <c r="K127" s="29">
        <f>ROUND($C$2*J127,0)</f>
        <v>0</v>
      </c>
      <c r="XEM127" s="36"/>
    </row>
    <row r="128" spans="1:11 16367:16367" s="3" customFormat="1" x14ac:dyDescent="0.2">
      <c r="A128" s="118">
        <v>3564</v>
      </c>
      <c r="B128" s="23" t="s">
        <v>91</v>
      </c>
      <c r="C128" s="46" t="s">
        <v>163</v>
      </c>
      <c r="D128" s="68">
        <v>761</v>
      </c>
      <c r="E128" s="68">
        <v>31</v>
      </c>
      <c r="F128" s="68">
        <v>59</v>
      </c>
      <c r="G128" s="68">
        <f t="shared" si="25"/>
        <v>90</v>
      </c>
      <c r="H128" s="68">
        <f t="shared" si="28"/>
        <v>45</v>
      </c>
      <c r="I128" s="68">
        <f t="shared" si="26"/>
        <v>806</v>
      </c>
      <c r="J128" s="84">
        <f t="shared" si="27"/>
        <v>1.930969054184525E-3</v>
      </c>
      <c r="K128" s="29">
        <f>ROUND($C$2*J128,0)</f>
        <v>5310</v>
      </c>
      <c r="XEM128" s="36"/>
    </row>
    <row r="129" spans="1:11 16367:16367" s="3" customFormat="1" x14ac:dyDescent="0.2">
      <c r="A129" s="118">
        <v>3571</v>
      </c>
      <c r="B129" s="23" t="s">
        <v>117</v>
      </c>
      <c r="C129" s="46" t="s">
        <v>164</v>
      </c>
      <c r="D129" s="68">
        <v>0</v>
      </c>
      <c r="E129" s="68">
        <v>0</v>
      </c>
      <c r="F129" s="68">
        <v>0</v>
      </c>
      <c r="G129" s="68">
        <f t="shared" si="25"/>
        <v>0</v>
      </c>
      <c r="H129" s="77">
        <f t="shared" si="28"/>
        <v>0</v>
      </c>
      <c r="I129" s="77">
        <f t="shared" si="26"/>
        <v>0</v>
      </c>
      <c r="J129" s="84">
        <f t="shared" si="27"/>
        <v>0</v>
      </c>
      <c r="K129" s="29">
        <f>ROUND($C$2*J129,0)</f>
        <v>0</v>
      </c>
      <c r="XEM129" s="36"/>
    </row>
    <row r="130" spans="1:11 16367:16367" s="3" customFormat="1" x14ac:dyDescent="0.2">
      <c r="A130" s="118">
        <v>3576</v>
      </c>
      <c r="B130" s="23" t="s">
        <v>92</v>
      </c>
      <c r="C130" s="46" t="s">
        <v>164</v>
      </c>
      <c r="D130" s="68">
        <v>0</v>
      </c>
      <c r="E130" s="68">
        <v>0</v>
      </c>
      <c r="F130" s="68">
        <v>0</v>
      </c>
      <c r="G130" s="68">
        <f t="shared" si="25"/>
        <v>0</v>
      </c>
      <c r="H130" s="68">
        <f t="shared" si="28"/>
        <v>0</v>
      </c>
      <c r="I130" s="68">
        <f t="shared" si="26"/>
        <v>0</v>
      </c>
      <c r="J130" s="84">
        <f t="shared" si="27"/>
        <v>0</v>
      </c>
      <c r="K130" s="29">
        <f>ROUND($C$2*J130,0)</f>
        <v>0</v>
      </c>
      <c r="XEM130" s="36"/>
    </row>
    <row r="131" spans="1:11 16367:16367" s="3" customFormat="1" x14ac:dyDescent="0.2">
      <c r="A131" s="118">
        <v>3575</v>
      </c>
      <c r="B131" s="23" t="s">
        <v>93</v>
      </c>
      <c r="C131" s="46" t="s">
        <v>164</v>
      </c>
      <c r="D131" s="68">
        <v>0</v>
      </c>
      <c r="E131" s="68">
        <v>0</v>
      </c>
      <c r="F131" s="68">
        <v>0</v>
      </c>
      <c r="G131" s="68">
        <f t="shared" si="25"/>
        <v>0</v>
      </c>
      <c r="H131" s="68">
        <f t="shared" si="28"/>
        <v>0</v>
      </c>
      <c r="I131" s="68">
        <f t="shared" si="26"/>
        <v>0</v>
      </c>
      <c r="J131" s="84">
        <f t="shared" si="27"/>
        <v>0</v>
      </c>
      <c r="K131" s="29">
        <f>ROUND($C$2*J131,0)</f>
        <v>0</v>
      </c>
      <c r="XEM131" s="36"/>
    </row>
    <row r="132" spans="1:11 16367:16367" s="3" customFormat="1" x14ac:dyDescent="0.2">
      <c r="A132" s="118">
        <v>3577</v>
      </c>
      <c r="B132" s="23" t="s">
        <v>115</v>
      </c>
      <c r="C132" s="46" t="s">
        <v>163</v>
      </c>
      <c r="D132" s="68">
        <v>813</v>
      </c>
      <c r="E132" s="68">
        <v>60</v>
      </c>
      <c r="F132" s="68">
        <v>64</v>
      </c>
      <c r="G132" s="68">
        <f t="shared" si="25"/>
        <v>124</v>
      </c>
      <c r="H132" s="68">
        <f t="shared" si="28"/>
        <v>62</v>
      </c>
      <c r="I132" s="68">
        <f t="shared" si="26"/>
        <v>875</v>
      </c>
      <c r="J132" s="84">
        <f t="shared" si="27"/>
        <v>2.096275337979478E-3</v>
      </c>
      <c r="K132" s="29">
        <f>ROUND($C$2*J132,0)</f>
        <v>5765</v>
      </c>
      <c r="XEM132" s="36"/>
    </row>
    <row r="133" spans="1:11 16367:16367" s="3" customFormat="1" x14ac:dyDescent="0.2">
      <c r="A133" s="118">
        <v>3637</v>
      </c>
      <c r="B133" s="23" t="s">
        <v>94</v>
      </c>
      <c r="C133" s="46" t="s">
        <v>163</v>
      </c>
      <c r="D133" s="68">
        <v>819</v>
      </c>
      <c r="E133" s="68">
        <v>5</v>
      </c>
      <c r="F133" s="68">
        <v>9</v>
      </c>
      <c r="G133" s="68">
        <f t="shared" si="25"/>
        <v>14</v>
      </c>
      <c r="H133" s="68">
        <f t="shared" si="28"/>
        <v>7</v>
      </c>
      <c r="I133" s="68">
        <f t="shared" si="26"/>
        <v>826</v>
      </c>
      <c r="J133" s="84">
        <f t="shared" si="27"/>
        <v>1.9788839190526273E-3</v>
      </c>
      <c r="K133" s="29">
        <f>ROUND($C$2*J133,0)</f>
        <v>5442</v>
      </c>
      <c r="XEM133" s="36"/>
    </row>
    <row r="134" spans="1:11 16367:16367" s="3" customFormat="1" x14ac:dyDescent="0.2">
      <c r="A134" s="118">
        <v>3584</v>
      </c>
      <c r="B134" s="23" t="s">
        <v>95</v>
      </c>
      <c r="C134" s="45" t="s">
        <v>164</v>
      </c>
      <c r="D134" s="68">
        <v>0</v>
      </c>
      <c r="E134" s="68">
        <v>0</v>
      </c>
      <c r="F134" s="68">
        <v>0</v>
      </c>
      <c r="G134" s="68">
        <f t="shared" si="25"/>
        <v>0</v>
      </c>
      <c r="H134" s="68">
        <f t="shared" si="28"/>
        <v>0</v>
      </c>
      <c r="I134" s="68">
        <f t="shared" si="26"/>
        <v>0</v>
      </c>
      <c r="J134" s="84">
        <f t="shared" si="27"/>
        <v>0</v>
      </c>
      <c r="K134" s="29">
        <f>ROUND($C$2*J134,0)</f>
        <v>0</v>
      </c>
      <c r="XEM134" s="36"/>
    </row>
    <row r="135" spans="1:11 16367:16367" s="3" customFormat="1" x14ac:dyDescent="0.2">
      <c r="A135" s="118">
        <v>3586</v>
      </c>
      <c r="B135" s="23" t="s">
        <v>96</v>
      </c>
      <c r="C135" s="46" t="s">
        <v>164</v>
      </c>
      <c r="D135" s="68">
        <v>0</v>
      </c>
      <c r="E135" s="68">
        <v>0</v>
      </c>
      <c r="F135" s="68">
        <v>0</v>
      </c>
      <c r="G135" s="68">
        <f t="shared" si="25"/>
        <v>0</v>
      </c>
      <c r="H135" s="68">
        <f t="shared" si="28"/>
        <v>0</v>
      </c>
      <c r="I135" s="68">
        <f t="shared" si="26"/>
        <v>0</v>
      </c>
      <c r="J135" s="84">
        <f t="shared" si="27"/>
        <v>0</v>
      </c>
      <c r="K135" s="29">
        <f>ROUND($C$2*J135,0)</f>
        <v>0</v>
      </c>
      <c r="XEM135" s="36"/>
    </row>
    <row r="136" spans="1:11 16367:16367" s="3" customFormat="1" x14ac:dyDescent="0.2">
      <c r="A136" s="118">
        <v>3591</v>
      </c>
      <c r="B136" s="23" t="s">
        <v>145</v>
      </c>
      <c r="C136" s="46" t="s">
        <v>164</v>
      </c>
      <c r="D136" s="68">
        <v>0</v>
      </c>
      <c r="E136" s="68">
        <v>0</v>
      </c>
      <c r="F136" s="68">
        <v>0</v>
      </c>
      <c r="G136" s="68">
        <f t="shared" si="25"/>
        <v>0</v>
      </c>
      <c r="H136" s="68">
        <f t="shared" si="28"/>
        <v>0</v>
      </c>
      <c r="I136" s="68">
        <f t="shared" si="26"/>
        <v>0</v>
      </c>
      <c r="J136" s="84">
        <f t="shared" si="27"/>
        <v>0</v>
      </c>
      <c r="K136" s="29">
        <f>ROUND($C$2*J136,0)</f>
        <v>0</v>
      </c>
      <c r="XEM136" s="36"/>
    </row>
    <row r="137" spans="1:11 16367:16367" s="3" customFormat="1" x14ac:dyDescent="0.2">
      <c r="A137" s="118">
        <v>3598</v>
      </c>
      <c r="B137" s="23" t="s">
        <v>97</v>
      </c>
      <c r="C137" s="46" t="s">
        <v>163</v>
      </c>
      <c r="D137" s="68">
        <v>2647</v>
      </c>
      <c r="E137" s="68">
        <v>226</v>
      </c>
      <c r="F137" s="68">
        <v>50</v>
      </c>
      <c r="G137" s="68">
        <f t="shared" si="25"/>
        <v>276</v>
      </c>
      <c r="H137" s="68">
        <f t="shared" si="28"/>
        <v>138</v>
      </c>
      <c r="I137" s="68">
        <f t="shared" si="26"/>
        <v>2785</v>
      </c>
      <c r="J137" s="84">
        <f t="shared" si="27"/>
        <v>6.6721449328832529E-3</v>
      </c>
      <c r="K137" s="29">
        <f>ROUND($C$2*J137,0)</f>
        <v>18348</v>
      </c>
      <c r="XEM137" s="36"/>
    </row>
    <row r="138" spans="1:11 16367:16367" s="3" customFormat="1" x14ac:dyDescent="0.2">
      <c r="A138" s="118">
        <v>3602</v>
      </c>
      <c r="B138" s="23" t="s">
        <v>146</v>
      </c>
      <c r="C138" s="46" t="s">
        <v>163</v>
      </c>
      <c r="D138" s="68">
        <v>320</v>
      </c>
      <c r="E138" s="68">
        <v>46</v>
      </c>
      <c r="F138" s="68">
        <v>21</v>
      </c>
      <c r="G138" s="68">
        <f t="shared" ref="G138" si="29">E138+F138</f>
        <v>67</v>
      </c>
      <c r="H138" s="68">
        <f t="shared" si="28"/>
        <v>34</v>
      </c>
      <c r="I138" s="68">
        <f t="shared" si="26"/>
        <v>354</v>
      </c>
      <c r="J138" s="84">
        <f t="shared" si="27"/>
        <v>8.480931081654117E-4</v>
      </c>
      <c r="K138" s="29">
        <f>ROUND($C$2*J138,0)</f>
        <v>2332</v>
      </c>
      <c r="XEM138" s="36"/>
    </row>
    <row r="139" spans="1:11 16367:16367" s="3" customFormat="1" x14ac:dyDescent="0.2">
      <c r="A139" s="118">
        <v>3604</v>
      </c>
      <c r="B139" s="52" t="s">
        <v>147</v>
      </c>
      <c r="C139" s="46" t="s">
        <v>164</v>
      </c>
      <c r="D139" s="68">
        <v>0</v>
      </c>
      <c r="E139" s="68">
        <v>0</v>
      </c>
      <c r="F139" s="68">
        <v>0</v>
      </c>
      <c r="G139" s="68">
        <f t="shared" ref="G139:G140" si="30">E139+F139</f>
        <v>0</v>
      </c>
      <c r="H139" s="68">
        <f t="shared" si="28"/>
        <v>0</v>
      </c>
      <c r="I139" s="68">
        <f t="shared" ref="I139:I141" si="31">D139+H139</f>
        <v>0</v>
      </c>
      <c r="J139" s="84">
        <f t="shared" si="27"/>
        <v>0</v>
      </c>
      <c r="K139" s="29">
        <f>ROUND($C$2*J139,0)</f>
        <v>0</v>
      </c>
      <c r="XEM139" s="36"/>
    </row>
    <row r="140" spans="1:11 16367:16367" s="3" customFormat="1" x14ac:dyDescent="0.2">
      <c r="A140" s="118">
        <v>3610</v>
      </c>
      <c r="B140" s="23" t="s">
        <v>98</v>
      </c>
      <c r="C140" s="46" t="s">
        <v>164</v>
      </c>
      <c r="D140" s="68">
        <v>0</v>
      </c>
      <c r="E140" s="68">
        <v>0</v>
      </c>
      <c r="F140" s="68">
        <v>0</v>
      </c>
      <c r="G140" s="68">
        <f t="shared" si="30"/>
        <v>0</v>
      </c>
      <c r="H140" s="68">
        <f t="shared" si="28"/>
        <v>0</v>
      </c>
      <c r="I140" s="68">
        <f t="shared" si="31"/>
        <v>0</v>
      </c>
      <c r="J140" s="84">
        <f t="shared" si="27"/>
        <v>0</v>
      </c>
      <c r="K140" s="29">
        <f>ROUND($C$2*J140,0)</f>
        <v>0</v>
      </c>
      <c r="XEM140" s="36"/>
    </row>
    <row r="141" spans="1:11 16367:16367" s="3" customFormat="1" x14ac:dyDescent="0.2">
      <c r="A141" s="118">
        <v>4977</v>
      </c>
      <c r="B141" s="23" t="s">
        <v>148</v>
      </c>
      <c r="C141" s="46" t="s">
        <v>164</v>
      </c>
      <c r="D141" s="68">
        <v>0</v>
      </c>
      <c r="E141" s="68">
        <v>0</v>
      </c>
      <c r="F141" s="68">
        <v>0</v>
      </c>
      <c r="G141" s="68">
        <f t="shared" ref="G141" si="32">E141+F141</f>
        <v>0</v>
      </c>
      <c r="H141" s="68">
        <f t="shared" si="28"/>
        <v>0</v>
      </c>
      <c r="I141" s="68">
        <f t="shared" si="31"/>
        <v>0</v>
      </c>
      <c r="J141" s="84">
        <f t="shared" si="27"/>
        <v>0</v>
      </c>
      <c r="K141" s="29">
        <f>ROUND($C$2*J141,0)</f>
        <v>0</v>
      </c>
      <c r="XEM141" s="36"/>
    </row>
    <row r="142" spans="1:11 16367:16367" s="3" customFormat="1" x14ac:dyDescent="0.2">
      <c r="A142" s="118">
        <v>3613</v>
      </c>
      <c r="B142" s="23" t="s">
        <v>99</v>
      </c>
      <c r="C142" s="46" t="s">
        <v>164</v>
      </c>
      <c r="D142" s="68">
        <v>0</v>
      </c>
      <c r="E142" s="68">
        <v>0</v>
      </c>
      <c r="F142" s="68">
        <v>0</v>
      </c>
      <c r="G142" s="68">
        <f t="shared" ref="G142:G148" si="33">E142+F142</f>
        <v>0</v>
      </c>
      <c r="H142" s="68">
        <f t="shared" si="28"/>
        <v>0</v>
      </c>
      <c r="I142" s="68">
        <f t="shared" ref="I142:I160" si="34">D142+H142</f>
        <v>0</v>
      </c>
      <c r="J142" s="84">
        <f t="shared" si="27"/>
        <v>0</v>
      </c>
      <c r="K142" s="29">
        <f>ROUND($C$2*J142,0)</f>
        <v>0</v>
      </c>
      <c r="XEM142" s="36"/>
    </row>
    <row r="143" spans="1:11 16367:16367" s="3" customFormat="1" x14ac:dyDescent="0.2">
      <c r="A143" s="118">
        <v>3619</v>
      </c>
      <c r="B143" s="23" t="s">
        <v>100</v>
      </c>
      <c r="C143" s="46" t="s">
        <v>163</v>
      </c>
      <c r="D143" s="68">
        <v>410</v>
      </c>
      <c r="E143" s="68">
        <v>2</v>
      </c>
      <c r="F143" s="68">
        <v>18</v>
      </c>
      <c r="G143" s="68">
        <f t="shared" si="33"/>
        <v>20</v>
      </c>
      <c r="H143" s="68">
        <f t="shared" si="28"/>
        <v>10</v>
      </c>
      <c r="I143" s="68">
        <f t="shared" si="34"/>
        <v>420</v>
      </c>
      <c r="J143" s="84">
        <f t="shared" si="27"/>
        <v>1.0062121622301495E-3</v>
      </c>
      <c r="K143" s="29">
        <f>ROUND($C$2*J143,0)</f>
        <v>2767</v>
      </c>
      <c r="XEM143" s="36"/>
    </row>
    <row r="144" spans="1:11 16367:16367" s="3" customFormat="1" x14ac:dyDescent="0.2">
      <c r="A144" s="118">
        <v>3616</v>
      </c>
      <c r="B144" s="23" t="s">
        <v>101</v>
      </c>
      <c r="C144" s="46" t="s">
        <v>163</v>
      </c>
      <c r="D144" s="68">
        <v>864</v>
      </c>
      <c r="E144" s="68">
        <v>40</v>
      </c>
      <c r="F144" s="68">
        <v>173</v>
      </c>
      <c r="G144" s="68">
        <f t="shared" si="33"/>
        <v>213</v>
      </c>
      <c r="H144" s="68">
        <f t="shared" si="28"/>
        <v>107</v>
      </c>
      <c r="I144" s="68">
        <f t="shared" si="34"/>
        <v>971</v>
      </c>
      <c r="J144" s="84">
        <f t="shared" si="27"/>
        <v>2.3262666893463695E-3</v>
      </c>
      <c r="K144" s="29">
        <f>ROUND($C$2*J144,0)</f>
        <v>6397</v>
      </c>
      <c r="XEM144" s="36"/>
    </row>
    <row r="145" spans="1:11 16367:16381" s="3" customFormat="1" x14ac:dyDescent="0.2">
      <c r="A145" s="118">
        <v>3618</v>
      </c>
      <c r="B145" s="23" t="s">
        <v>102</v>
      </c>
      <c r="C145" s="46" t="s">
        <v>163</v>
      </c>
      <c r="D145" s="68">
        <v>76</v>
      </c>
      <c r="E145" s="68">
        <v>0</v>
      </c>
      <c r="F145" s="68">
        <v>1</v>
      </c>
      <c r="G145" s="68">
        <f t="shared" si="33"/>
        <v>1</v>
      </c>
      <c r="H145" s="68">
        <f t="shared" si="28"/>
        <v>1</v>
      </c>
      <c r="I145" s="68">
        <f t="shared" si="34"/>
        <v>77</v>
      </c>
      <c r="J145" s="84">
        <f t="shared" si="27"/>
        <v>1.8447222974219408E-4</v>
      </c>
      <c r="K145" s="29">
        <f>ROUND($C$2*J145,0)</f>
        <v>507</v>
      </c>
      <c r="XEM145" s="36"/>
    </row>
    <row r="146" spans="1:11 16367:16381" s="3" customFormat="1" x14ac:dyDescent="0.2">
      <c r="A146" s="118">
        <v>3620</v>
      </c>
      <c r="B146" s="23" t="s">
        <v>149</v>
      </c>
      <c r="C146" s="46" t="s">
        <v>164</v>
      </c>
      <c r="D146" s="68">
        <v>0</v>
      </c>
      <c r="E146" s="68">
        <v>0</v>
      </c>
      <c r="F146" s="68">
        <v>0</v>
      </c>
      <c r="G146" s="68">
        <f t="shared" si="33"/>
        <v>0</v>
      </c>
      <c r="H146" s="68">
        <f t="shared" si="28"/>
        <v>0</v>
      </c>
      <c r="I146" s="68">
        <f t="shared" si="34"/>
        <v>0</v>
      </c>
      <c r="J146" s="84">
        <f t="shared" si="27"/>
        <v>0</v>
      </c>
      <c r="K146" s="29">
        <f>ROUND($C$2*J146,0)</f>
        <v>0</v>
      </c>
      <c r="XEM146" s="36"/>
      <c r="XEN146" s="36"/>
      <c r="XEO146" s="36"/>
      <c r="XEP146" s="36"/>
      <c r="XEQ146" s="36"/>
      <c r="XER146" s="36"/>
      <c r="XES146" s="36"/>
      <c r="XET146" s="36"/>
      <c r="XEU146" s="36"/>
      <c r="XEV146" s="36"/>
      <c r="XEW146" s="36"/>
      <c r="XEX146" s="36"/>
      <c r="XEY146" s="36"/>
      <c r="XEZ146" s="36"/>
      <c r="XFA146" s="36"/>
    </row>
    <row r="147" spans="1:11 16367:16381" s="3" customFormat="1" x14ac:dyDescent="0.2">
      <c r="A147" s="118">
        <v>3621</v>
      </c>
      <c r="B147" s="23" t="s">
        <v>103</v>
      </c>
      <c r="C147" s="46" t="s">
        <v>163</v>
      </c>
      <c r="D147" s="68">
        <v>1940</v>
      </c>
      <c r="E147" s="68">
        <v>234</v>
      </c>
      <c r="F147" s="68">
        <v>112</v>
      </c>
      <c r="G147" s="68">
        <f t="shared" si="33"/>
        <v>346</v>
      </c>
      <c r="H147" s="68">
        <f t="shared" si="28"/>
        <v>173</v>
      </c>
      <c r="I147" s="68">
        <f t="shared" si="34"/>
        <v>2113</v>
      </c>
      <c r="J147" s="84">
        <f t="shared" si="27"/>
        <v>5.0622054733150141E-3</v>
      </c>
      <c r="K147" s="29">
        <f>ROUND($C$2*J147,0)</f>
        <v>13921</v>
      </c>
      <c r="XEM147" s="36"/>
      <c r="XEN147" s="36"/>
      <c r="XEO147" s="36"/>
      <c r="XEP147" s="36"/>
      <c r="XEQ147" s="36"/>
      <c r="XER147" s="36"/>
      <c r="XES147" s="36"/>
      <c r="XET147" s="36"/>
      <c r="XEU147" s="36"/>
      <c r="XEV147" s="36"/>
      <c r="XEW147" s="36"/>
      <c r="XEX147" s="36"/>
      <c r="XEY147" s="36"/>
      <c r="XEZ147" s="36"/>
      <c r="XFA147" s="36"/>
    </row>
    <row r="148" spans="1:11 16367:16381" s="3" customFormat="1" x14ac:dyDescent="0.2">
      <c r="A148" s="118">
        <v>3623</v>
      </c>
      <c r="B148" s="23" t="s">
        <v>104</v>
      </c>
      <c r="C148" s="46" t="s">
        <v>163</v>
      </c>
      <c r="D148" s="68">
        <v>2009</v>
      </c>
      <c r="E148" s="68">
        <v>83</v>
      </c>
      <c r="F148" s="68">
        <v>23</v>
      </c>
      <c r="G148" s="68">
        <f t="shared" si="33"/>
        <v>106</v>
      </c>
      <c r="H148" s="68">
        <f t="shared" si="28"/>
        <v>53</v>
      </c>
      <c r="I148" s="68">
        <f t="shared" si="34"/>
        <v>2062</v>
      </c>
      <c r="J148" s="84">
        <f t="shared" si="27"/>
        <v>4.9400225679013532E-3</v>
      </c>
      <c r="K148" s="29">
        <f>ROUND($C$2*J148,0)</f>
        <v>13585</v>
      </c>
      <c r="XEM148" s="36"/>
      <c r="XEN148" s="36"/>
      <c r="XEO148" s="36"/>
      <c r="XEP148" s="36"/>
      <c r="XEQ148" s="36"/>
      <c r="XER148" s="36"/>
      <c r="XES148" s="36"/>
      <c r="XET148" s="36"/>
      <c r="XEU148" s="36"/>
      <c r="XEV148" s="36"/>
      <c r="XEW148" s="36"/>
      <c r="XEX148" s="36"/>
      <c r="XEY148" s="36"/>
      <c r="XEZ148" s="36"/>
      <c r="XFA148" s="36"/>
    </row>
    <row r="149" spans="1:11 16367:16381" s="3" customFormat="1" x14ac:dyDescent="0.2">
      <c r="A149" s="118">
        <v>3635</v>
      </c>
      <c r="B149" s="23" t="s">
        <v>155</v>
      </c>
      <c r="C149" s="46" t="s">
        <v>164</v>
      </c>
      <c r="D149" s="68">
        <v>0</v>
      </c>
      <c r="E149" s="68">
        <v>0</v>
      </c>
      <c r="F149" s="68">
        <v>0</v>
      </c>
      <c r="G149" s="68">
        <f t="shared" ref="G149" si="35">E149+F149</f>
        <v>0</v>
      </c>
      <c r="H149" s="68">
        <f t="shared" si="28"/>
        <v>0</v>
      </c>
      <c r="I149" s="68">
        <f t="shared" ref="I149" si="36">D149+H149</f>
        <v>0</v>
      </c>
      <c r="J149" s="84">
        <f t="shared" si="27"/>
        <v>0</v>
      </c>
      <c r="K149" s="29">
        <f>ROUND($C$2*J149,0)</f>
        <v>0</v>
      </c>
      <c r="XEM149" s="36"/>
      <c r="XEN149" s="36"/>
      <c r="XEO149" s="36"/>
      <c r="XEP149" s="36"/>
      <c r="XEQ149" s="36"/>
      <c r="XER149" s="36"/>
      <c r="XES149" s="36"/>
      <c r="XET149" s="36"/>
      <c r="XEU149" s="36"/>
      <c r="XEV149" s="36"/>
      <c r="XEW149" s="36"/>
      <c r="XEX149" s="36"/>
      <c r="XEY149" s="36"/>
      <c r="XEZ149" s="36"/>
      <c r="XFA149" s="36"/>
    </row>
    <row r="150" spans="1:11 16367:16381" s="3" customFormat="1" ht="15" x14ac:dyDescent="0.2">
      <c r="A150" s="118">
        <v>3636</v>
      </c>
      <c r="B150" s="53" t="s">
        <v>150</v>
      </c>
      <c r="C150" s="46" t="s">
        <v>163</v>
      </c>
      <c r="D150" s="68">
        <v>1803</v>
      </c>
      <c r="E150" s="68">
        <v>22</v>
      </c>
      <c r="F150" s="68">
        <v>69</v>
      </c>
      <c r="G150" s="68">
        <f t="shared" ref="G150:G152" si="37">E150+F150</f>
        <v>91</v>
      </c>
      <c r="H150" s="68">
        <f t="shared" si="28"/>
        <v>46</v>
      </c>
      <c r="I150" s="68">
        <f t="shared" ref="I150:I152" si="38">D150+H150</f>
        <v>1849</v>
      </c>
      <c r="J150" s="84">
        <f t="shared" si="27"/>
        <v>4.4297292570560625E-3</v>
      </c>
      <c r="K150" s="29">
        <f>ROUND($C$2*J150,0)</f>
        <v>12182</v>
      </c>
      <c r="XEM150" s="36"/>
      <c r="XEN150" s="36"/>
      <c r="XEO150" s="36"/>
      <c r="XEP150" s="36"/>
      <c r="XEQ150" s="36"/>
      <c r="XER150" s="36"/>
      <c r="XES150" s="36"/>
      <c r="XET150" s="36"/>
      <c r="XEU150" s="36"/>
      <c r="XEV150" s="36"/>
      <c r="XEW150" s="36"/>
      <c r="XEX150" s="36"/>
      <c r="XEY150" s="36"/>
      <c r="XEZ150" s="36"/>
      <c r="XFA150" s="36"/>
    </row>
    <row r="151" spans="1:11 16367:16381" s="3" customFormat="1" x14ac:dyDescent="0.2">
      <c r="A151" s="118">
        <v>3638</v>
      </c>
      <c r="B151" s="23" t="s">
        <v>110</v>
      </c>
      <c r="C151" s="46" t="s">
        <v>163</v>
      </c>
      <c r="D151" s="68">
        <v>825</v>
      </c>
      <c r="E151" s="68">
        <v>3</v>
      </c>
      <c r="F151" s="68">
        <v>3</v>
      </c>
      <c r="G151" s="68">
        <f>E151+F151</f>
        <v>6</v>
      </c>
      <c r="H151" s="68">
        <f t="shared" si="28"/>
        <v>3</v>
      </c>
      <c r="I151" s="68">
        <f>D151+H151</f>
        <v>828</v>
      </c>
      <c r="J151" s="84">
        <f t="shared" si="27"/>
        <v>1.9836754055394374E-3</v>
      </c>
      <c r="K151" s="29">
        <f>ROUND($C$2*J151,0)</f>
        <v>5455</v>
      </c>
      <c r="XEM151" s="36"/>
      <c r="XEN151" s="36"/>
      <c r="XEO151" s="36"/>
      <c r="XEP151" s="36"/>
      <c r="XEQ151" s="36"/>
      <c r="XER151" s="36"/>
      <c r="XES151" s="36"/>
      <c r="XET151" s="36"/>
      <c r="XEU151" s="36"/>
      <c r="XEV151" s="36"/>
      <c r="XEW151" s="36"/>
      <c r="XEX151" s="36"/>
      <c r="XEY151" s="36"/>
      <c r="XEZ151" s="36"/>
      <c r="XFA151" s="36"/>
    </row>
    <row r="152" spans="1:11 16367:16381" s="3" customFormat="1" x14ac:dyDescent="0.2">
      <c r="A152" s="118">
        <v>3641</v>
      </c>
      <c r="B152" s="23" t="s">
        <v>105</v>
      </c>
      <c r="C152" s="46" t="s">
        <v>164</v>
      </c>
      <c r="D152" s="68">
        <v>0</v>
      </c>
      <c r="E152" s="68">
        <v>0</v>
      </c>
      <c r="F152" s="68">
        <v>0</v>
      </c>
      <c r="G152" s="68">
        <f t="shared" si="37"/>
        <v>0</v>
      </c>
      <c r="H152" s="68">
        <f t="shared" si="28"/>
        <v>0</v>
      </c>
      <c r="I152" s="68">
        <f t="shared" si="38"/>
        <v>0</v>
      </c>
      <c r="J152" s="84">
        <f t="shared" si="27"/>
        <v>0</v>
      </c>
      <c r="K152" s="29">
        <f>ROUND($C$2*J152,0)</f>
        <v>0</v>
      </c>
      <c r="XEM152" s="36"/>
      <c r="XEN152" s="36"/>
      <c r="XEO152" s="36"/>
      <c r="XEP152" s="36"/>
      <c r="XEQ152" s="36"/>
      <c r="XER152" s="36"/>
      <c r="XES152" s="36"/>
      <c r="XET152" s="36"/>
      <c r="XEU152" s="36"/>
      <c r="XEV152" s="36"/>
      <c r="XEW152" s="36"/>
      <c r="XEX152" s="36"/>
      <c r="XEY152" s="36"/>
      <c r="XEZ152" s="36"/>
      <c r="XFA152" s="36"/>
    </row>
    <row r="153" spans="1:11 16367:16381" s="3" customFormat="1" x14ac:dyDescent="0.2">
      <c r="A153" s="118">
        <v>3645</v>
      </c>
      <c r="B153" s="23" t="s">
        <v>106</v>
      </c>
      <c r="C153" s="46" t="s">
        <v>163</v>
      </c>
      <c r="D153" s="68">
        <v>1141</v>
      </c>
      <c r="E153" s="68">
        <v>101</v>
      </c>
      <c r="F153" s="68">
        <v>222</v>
      </c>
      <c r="G153" s="68">
        <f t="shared" ref="G153:G155" si="39">E153+F153</f>
        <v>323</v>
      </c>
      <c r="H153" s="68">
        <f t="shared" si="28"/>
        <v>162</v>
      </c>
      <c r="I153" s="68">
        <f t="shared" ref="I153:I155" si="40">D153+H153</f>
        <v>1303</v>
      </c>
      <c r="J153" s="84">
        <f t="shared" si="27"/>
        <v>3.1216534461568687E-3</v>
      </c>
      <c r="K153" s="29">
        <f>ROUND($C$2*J153,0)</f>
        <v>8585</v>
      </c>
      <c r="XEM153" s="36"/>
      <c r="XEN153" s="36"/>
      <c r="XEO153" s="36"/>
      <c r="XEP153" s="36"/>
      <c r="XEQ153" s="36"/>
      <c r="XER153" s="36"/>
      <c r="XES153" s="36"/>
      <c r="XET153" s="36"/>
      <c r="XEU153" s="36"/>
      <c r="XEV153" s="36"/>
      <c r="XEW153" s="36"/>
      <c r="XEX153" s="36"/>
      <c r="XEY153" s="36"/>
      <c r="XEZ153" s="36"/>
      <c r="XFA153" s="36"/>
    </row>
    <row r="154" spans="1:11 16367:16381" s="41" customFormat="1" x14ac:dyDescent="0.2">
      <c r="A154" s="118">
        <v>3647</v>
      </c>
      <c r="B154" s="52" t="s">
        <v>151</v>
      </c>
      <c r="C154" s="46" t="s">
        <v>164</v>
      </c>
      <c r="D154" s="68">
        <v>0</v>
      </c>
      <c r="E154" s="68">
        <v>0</v>
      </c>
      <c r="F154" s="68">
        <v>0</v>
      </c>
      <c r="G154" s="68">
        <f t="shared" si="39"/>
        <v>0</v>
      </c>
      <c r="H154" s="68">
        <f t="shared" si="28"/>
        <v>0</v>
      </c>
      <c r="I154" s="68">
        <f t="shared" si="40"/>
        <v>0</v>
      </c>
      <c r="J154" s="84">
        <f t="shared" si="27"/>
        <v>0</v>
      </c>
      <c r="K154" s="29">
        <f>ROUND($C$2*J154,0)</f>
        <v>0</v>
      </c>
      <c r="XEM154" s="40"/>
      <c r="XEN154" s="40"/>
      <c r="XEO154" s="40"/>
      <c r="XEP154" s="40"/>
      <c r="XEQ154" s="40"/>
      <c r="XER154" s="40"/>
      <c r="XES154" s="40"/>
      <c r="XET154" s="40"/>
      <c r="XEU154" s="40"/>
      <c r="XEV154" s="40"/>
      <c r="XEW154" s="40"/>
      <c r="XEX154" s="40"/>
      <c r="XEY154" s="40"/>
      <c r="XEZ154" s="40"/>
      <c r="XFA154" s="40"/>
    </row>
    <row r="155" spans="1:11 16367:16381" s="41" customFormat="1" x14ac:dyDescent="0.2">
      <c r="A155" s="118">
        <v>3651</v>
      </c>
      <c r="B155" s="52" t="s">
        <v>152</v>
      </c>
      <c r="C155" s="46" t="s">
        <v>164</v>
      </c>
      <c r="D155" s="68">
        <v>0</v>
      </c>
      <c r="E155" s="68">
        <v>0</v>
      </c>
      <c r="F155" s="68">
        <v>0</v>
      </c>
      <c r="G155" s="68">
        <f t="shared" si="39"/>
        <v>0</v>
      </c>
      <c r="H155" s="68">
        <f t="shared" si="28"/>
        <v>0</v>
      </c>
      <c r="I155" s="68">
        <f t="shared" si="40"/>
        <v>0</v>
      </c>
      <c r="J155" s="84">
        <f t="shared" si="27"/>
        <v>0</v>
      </c>
      <c r="K155" s="29">
        <f>ROUND($C$2*J155,0)</f>
        <v>0</v>
      </c>
      <c r="XEM155" s="40"/>
      <c r="XEN155" s="40"/>
      <c r="XEO155" s="40"/>
      <c r="XEP155" s="40"/>
      <c r="XEQ155" s="40"/>
      <c r="XER155" s="40"/>
      <c r="XES155" s="40"/>
      <c r="XET155" s="40"/>
      <c r="XEU155" s="40"/>
      <c r="XEV155" s="40"/>
      <c r="XEW155" s="40"/>
      <c r="XEX155" s="40"/>
      <c r="XEY155" s="40"/>
      <c r="XEZ155" s="40"/>
      <c r="XFA155" s="40"/>
    </row>
    <row r="156" spans="1:11 16367:16381" s="3" customFormat="1" x14ac:dyDescent="0.2">
      <c r="A156" s="118">
        <v>3588</v>
      </c>
      <c r="B156" s="23" t="s">
        <v>107</v>
      </c>
      <c r="C156" s="46" t="s">
        <v>164</v>
      </c>
      <c r="D156" s="68">
        <v>0</v>
      </c>
      <c r="E156" s="68">
        <v>0</v>
      </c>
      <c r="F156" s="68">
        <v>0</v>
      </c>
      <c r="G156" s="68">
        <f t="shared" ref="G156" si="41">E156+F156</f>
        <v>0</v>
      </c>
      <c r="H156" s="68">
        <f t="shared" si="28"/>
        <v>0</v>
      </c>
      <c r="I156" s="68">
        <f t="shared" si="34"/>
        <v>0</v>
      </c>
      <c r="J156" s="84">
        <f t="shared" si="27"/>
        <v>0</v>
      </c>
      <c r="K156" s="29">
        <f>ROUND($C$2*J156,0)</f>
        <v>0</v>
      </c>
      <c r="XEM156" s="36"/>
      <c r="XEN156" s="36"/>
      <c r="XEO156" s="36"/>
      <c r="XEP156" s="36"/>
      <c r="XEQ156" s="36"/>
      <c r="XER156" s="36"/>
      <c r="XES156" s="36"/>
      <c r="XET156" s="36"/>
      <c r="XEU156" s="36"/>
      <c r="XEV156" s="36"/>
      <c r="XEW156" s="36"/>
      <c r="XEX156" s="36"/>
      <c r="XEY156" s="36"/>
      <c r="XEZ156" s="36"/>
      <c r="XFA156" s="36"/>
    </row>
    <row r="157" spans="1:11 16367:16381" s="3" customFormat="1" x14ac:dyDescent="0.2">
      <c r="A157" s="118">
        <v>3654</v>
      </c>
      <c r="B157" s="23" t="s">
        <v>108</v>
      </c>
      <c r="C157" s="46" t="s">
        <v>163</v>
      </c>
      <c r="D157" s="68">
        <v>1114</v>
      </c>
      <c r="E157" s="68">
        <v>49</v>
      </c>
      <c r="F157" s="68">
        <v>599</v>
      </c>
      <c r="G157" s="68">
        <f>E157+F157</f>
        <v>648</v>
      </c>
      <c r="H157" s="68">
        <f t="shared" si="28"/>
        <v>324</v>
      </c>
      <c r="I157" s="68">
        <f t="shared" si="34"/>
        <v>1438</v>
      </c>
      <c r="J157" s="84">
        <f t="shared" si="27"/>
        <v>3.4450787840165594E-3</v>
      </c>
      <c r="K157" s="29">
        <f>ROUND($C$2*J157,0)</f>
        <v>9474</v>
      </c>
      <c r="XEM157" s="36"/>
      <c r="XEN157" s="36"/>
      <c r="XEO157" s="36"/>
      <c r="XEP157" s="36"/>
      <c r="XEQ157" s="36"/>
      <c r="XER157" s="36"/>
      <c r="XES157" s="36"/>
      <c r="XET157" s="36"/>
      <c r="XEU157" s="36"/>
      <c r="XEV157" s="36"/>
      <c r="XEW157" s="36"/>
      <c r="XEX157" s="36"/>
      <c r="XEY157" s="36"/>
      <c r="XEZ157" s="36"/>
      <c r="XFA157" s="36"/>
    </row>
    <row r="158" spans="1:11 16367:16381" s="3" customFormat="1" x14ac:dyDescent="0.2">
      <c r="A158" s="118">
        <v>3578</v>
      </c>
      <c r="B158" s="49" t="s">
        <v>153</v>
      </c>
      <c r="C158" s="46" t="s">
        <v>164</v>
      </c>
      <c r="D158" s="68">
        <v>0</v>
      </c>
      <c r="E158" s="68">
        <v>0</v>
      </c>
      <c r="F158" s="68">
        <v>0</v>
      </c>
      <c r="G158" s="68">
        <f t="shared" ref="G158" si="42">E158+F158</f>
        <v>0</v>
      </c>
      <c r="H158" s="68">
        <f t="shared" si="28"/>
        <v>0</v>
      </c>
      <c r="I158" s="68">
        <f t="shared" ref="I158" si="43">D158+H158</f>
        <v>0</v>
      </c>
      <c r="J158" s="84">
        <f t="shared" si="27"/>
        <v>0</v>
      </c>
      <c r="K158" s="29">
        <f>ROUND($C$2*J158,0)</f>
        <v>0</v>
      </c>
      <c r="XEM158" s="36"/>
      <c r="XEN158" s="36"/>
      <c r="XEO158" s="36"/>
      <c r="XEP158" s="36"/>
      <c r="XEQ158" s="36"/>
      <c r="XER158" s="36"/>
      <c r="XES158" s="36"/>
      <c r="XET158" s="36"/>
      <c r="XEU158" s="36"/>
      <c r="XEV158" s="36"/>
      <c r="XEW158" s="36"/>
      <c r="XEX158" s="36"/>
      <c r="XEY158" s="36"/>
      <c r="XEZ158" s="36"/>
      <c r="XFA158" s="36"/>
    </row>
    <row r="159" spans="1:11 16367:16381" s="3" customFormat="1" x14ac:dyDescent="0.2">
      <c r="A159" s="118">
        <v>3663</v>
      </c>
      <c r="B159" s="49" t="s">
        <v>154</v>
      </c>
      <c r="C159" s="46" t="s">
        <v>164</v>
      </c>
      <c r="D159" s="68">
        <v>0</v>
      </c>
      <c r="E159" s="68">
        <v>0</v>
      </c>
      <c r="F159" s="68">
        <v>0</v>
      </c>
      <c r="G159" s="68">
        <f t="shared" ref="G159" si="44">E159+F159</f>
        <v>0</v>
      </c>
      <c r="H159" s="68">
        <f t="shared" si="28"/>
        <v>0</v>
      </c>
      <c r="I159" s="68">
        <f t="shared" ref="I159" si="45">D159+H159</f>
        <v>0</v>
      </c>
      <c r="J159" s="84">
        <f t="shared" si="27"/>
        <v>0</v>
      </c>
      <c r="K159" s="29">
        <f>ROUND($C$2*J159,0)</f>
        <v>0</v>
      </c>
      <c r="XEM159" s="36"/>
      <c r="XEN159" s="36"/>
      <c r="XEO159" s="36"/>
      <c r="XEP159" s="36"/>
      <c r="XEQ159" s="36"/>
      <c r="XER159" s="36"/>
      <c r="XES159" s="36"/>
      <c r="XET159" s="36"/>
      <c r="XEU159" s="36"/>
      <c r="XEV159" s="36"/>
      <c r="XEW159" s="36"/>
      <c r="XEX159" s="36"/>
      <c r="XEY159" s="36"/>
      <c r="XEZ159" s="36"/>
      <c r="XFA159" s="36"/>
    </row>
    <row r="160" spans="1:11 16367:16381" s="36" customFormat="1" ht="15" thickBot="1" x14ac:dyDescent="0.25">
      <c r="A160" s="119">
        <v>3669</v>
      </c>
      <c r="B160" s="39" t="s">
        <v>109</v>
      </c>
      <c r="C160" s="50" t="s">
        <v>164</v>
      </c>
      <c r="D160" s="67">
        <v>0</v>
      </c>
      <c r="E160" s="67">
        <v>0</v>
      </c>
      <c r="F160" s="67">
        <v>0</v>
      </c>
      <c r="G160" s="71">
        <f t="shared" ref="G160" si="46">E160+F160</f>
        <v>0</v>
      </c>
      <c r="H160" s="71">
        <f t="shared" si="28"/>
        <v>0</v>
      </c>
      <c r="I160" s="71">
        <f t="shared" si="34"/>
        <v>0</v>
      </c>
      <c r="J160" s="89">
        <f t="shared" si="27"/>
        <v>0</v>
      </c>
      <c r="K160" s="22">
        <f>ROUND($C$2*J160,0)</f>
        <v>0</v>
      </c>
    </row>
    <row r="161" spans="1:11" ht="15" thickTop="1" x14ac:dyDescent="0.2">
      <c r="A161" s="34"/>
      <c r="B161" s="35"/>
      <c r="C161" s="35"/>
      <c r="D161" s="73">
        <v>15542</v>
      </c>
      <c r="E161" s="73">
        <v>902</v>
      </c>
      <c r="F161" s="73">
        <v>1423</v>
      </c>
      <c r="G161" s="73">
        <f t="shared" ref="D161:J161" si="47">SUM(G123:G160)</f>
        <v>2325</v>
      </c>
      <c r="H161" s="73">
        <f t="shared" si="47"/>
        <v>1165</v>
      </c>
      <c r="I161" s="73">
        <f>SUM(I123:I160)</f>
        <v>16707</v>
      </c>
      <c r="J161" s="90">
        <f t="shared" si="47"/>
        <v>4.0025682367569308E-2</v>
      </c>
      <c r="K161" s="32">
        <f>SUM(K123:K160)</f>
        <v>110070</v>
      </c>
    </row>
    <row r="162" spans="1:11" ht="15" customHeight="1" x14ac:dyDescent="0.2">
      <c r="A162" s="25" t="s">
        <v>111</v>
      </c>
      <c r="B162" s="26"/>
      <c r="C162" s="26"/>
      <c r="D162" s="70"/>
      <c r="E162" s="70"/>
      <c r="F162" s="70"/>
      <c r="G162" s="70"/>
      <c r="H162" s="70"/>
      <c r="I162" s="70"/>
      <c r="J162" s="70"/>
      <c r="K162" s="28"/>
    </row>
    <row r="163" spans="1:11" ht="15" thickBot="1" x14ac:dyDescent="0.25">
      <c r="A163" s="119">
        <v>23053</v>
      </c>
      <c r="B163" s="37" t="s">
        <v>112</v>
      </c>
      <c r="C163" s="50" t="s">
        <v>164</v>
      </c>
      <c r="D163" s="67">
        <v>0</v>
      </c>
      <c r="E163" s="67">
        <v>0</v>
      </c>
      <c r="F163" s="67">
        <v>0</v>
      </c>
      <c r="G163" s="67">
        <f>E163+F163</f>
        <v>0</v>
      </c>
      <c r="H163" s="71">
        <f t="shared" ref="H163" si="48">ROUND(G163*0.5,0)</f>
        <v>0</v>
      </c>
      <c r="I163" s="71">
        <f>D163+H163</f>
        <v>0</v>
      </c>
      <c r="J163" s="89">
        <f>I163/$I$166</f>
        <v>0</v>
      </c>
      <c r="K163" s="31">
        <f>ROUND($C$2*J163,0)</f>
        <v>0</v>
      </c>
    </row>
    <row r="164" spans="1:11" ht="15" thickTop="1" x14ac:dyDescent="0.2">
      <c r="A164" s="24"/>
      <c r="B164" s="23"/>
      <c r="C164" s="23"/>
      <c r="D164" s="73">
        <v>0</v>
      </c>
      <c r="E164" s="73">
        <v>0</v>
      </c>
      <c r="F164" s="73">
        <v>0</v>
      </c>
      <c r="G164" s="73">
        <f>SUM(G163:G163)</f>
        <v>0</v>
      </c>
      <c r="H164" s="73">
        <f>SUM(H163)</f>
        <v>0</v>
      </c>
      <c r="I164" s="73">
        <f>SUM(I163:I163)</f>
        <v>0</v>
      </c>
      <c r="J164" s="90">
        <f>SUM(J163:J163)</f>
        <v>0</v>
      </c>
      <c r="K164" s="32">
        <f>SUM(K163)</f>
        <v>0</v>
      </c>
    </row>
    <row r="165" spans="1:11" x14ac:dyDescent="0.2">
      <c r="A165" s="7"/>
      <c r="B165" s="15"/>
      <c r="C165" s="15"/>
      <c r="D165" s="74"/>
      <c r="E165" s="74"/>
      <c r="F165" s="74"/>
      <c r="G165" s="74"/>
      <c r="H165" s="74"/>
      <c r="I165" s="74"/>
      <c r="J165" s="74"/>
      <c r="K165" s="4"/>
    </row>
    <row r="166" spans="1:11" ht="15.75" customHeight="1" thickBot="1" x14ac:dyDescent="0.25">
      <c r="A166" s="128" t="s">
        <v>114</v>
      </c>
      <c r="B166" s="129"/>
      <c r="C166" s="44"/>
      <c r="D166" s="75">
        <v>334080</v>
      </c>
      <c r="E166" s="75">
        <v>77055</v>
      </c>
      <c r="F166" s="75">
        <v>89578</v>
      </c>
      <c r="G166" s="75">
        <f t="shared" ref="E166:J166" si="49">SUM(G7:G164)/2</f>
        <v>166633</v>
      </c>
      <c r="H166" s="75">
        <f t="shared" si="49"/>
        <v>83327</v>
      </c>
      <c r="I166" s="75">
        <f>SUM(I7:I164)/2</f>
        <v>417407</v>
      </c>
      <c r="J166" s="96">
        <f t="shared" si="49"/>
        <v>0.99999999999999967</v>
      </c>
      <c r="K166" s="14">
        <f>SUM(K7:K164)/2</f>
        <v>2749998</v>
      </c>
    </row>
    <row r="167" spans="1:11" ht="15" thickBot="1" x14ac:dyDescent="0.25">
      <c r="A167" s="8"/>
      <c r="B167" s="16"/>
      <c r="C167" s="16"/>
      <c r="D167" s="56"/>
      <c r="E167" s="56"/>
      <c r="F167" s="56"/>
      <c r="G167" s="56"/>
      <c r="H167" s="57"/>
      <c r="I167" s="57"/>
      <c r="J167" s="91"/>
    </row>
    <row r="168" spans="1:11" ht="27" customHeight="1" thickBot="1" x14ac:dyDescent="0.25">
      <c r="A168" s="9" t="s">
        <v>113</v>
      </c>
      <c r="B168" s="17"/>
      <c r="C168" s="17"/>
      <c r="D168" s="58"/>
      <c r="E168" s="58"/>
      <c r="F168" s="58"/>
      <c r="G168" s="58"/>
      <c r="H168" s="78"/>
      <c r="I168" s="78"/>
      <c r="J168" s="92"/>
    </row>
    <row r="169" spans="1:11" ht="15" thickBot="1" x14ac:dyDescent="0.25">
      <c r="A169" s="10"/>
      <c r="B169" s="18"/>
      <c r="C169" s="18"/>
      <c r="D169" s="59"/>
      <c r="E169" s="59"/>
      <c r="F169" s="56"/>
      <c r="G169" s="56"/>
      <c r="H169" s="57"/>
      <c r="I169" s="57"/>
      <c r="J169" s="91"/>
    </row>
    <row r="170" spans="1:11" s="5" customFormat="1" ht="14.25" customHeight="1" thickBot="1" x14ac:dyDescent="0.25">
      <c r="A170" s="131" t="s">
        <v>171</v>
      </c>
      <c r="B170" s="132"/>
      <c r="C170" s="64"/>
      <c r="D170" s="64"/>
      <c r="E170" s="64"/>
      <c r="F170" s="64"/>
      <c r="G170" s="64"/>
      <c r="H170" s="79"/>
      <c r="I170" s="79"/>
      <c r="J170" s="79"/>
      <c r="K170" s="65"/>
    </row>
    <row r="171" spans="1:11" s="5" customFormat="1" ht="15" customHeight="1" thickBot="1" x14ac:dyDescent="0.25">
      <c r="A171" s="64"/>
      <c r="B171" s="64"/>
      <c r="C171" s="64"/>
      <c r="D171" s="64"/>
      <c r="E171" s="64"/>
      <c r="F171" s="64"/>
      <c r="G171" s="64"/>
      <c r="H171" s="79"/>
      <c r="I171" s="79"/>
      <c r="J171" s="79"/>
      <c r="K171" s="65"/>
    </row>
    <row r="172" spans="1:11" x14ac:dyDescent="0.2">
      <c r="A172" s="120" t="s">
        <v>172</v>
      </c>
      <c r="B172" s="121"/>
      <c r="C172" s="121"/>
      <c r="D172" s="122"/>
      <c r="E172" s="123"/>
      <c r="F172" s="56"/>
      <c r="G172" s="56"/>
      <c r="H172" s="57"/>
      <c r="I172" s="57"/>
      <c r="J172" s="91"/>
    </row>
    <row r="173" spans="1:11" ht="15" thickBot="1" x14ac:dyDescent="0.25">
      <c r="A173" s="124"/>
      <c r="B173" s="125"/>
      <c r="C173" s="125"/>
      <c r="D173" s="126"/>
      <c r="E173" s="127"/>
      <c r="F173" s="56"/>
      <c r="G173" s="56"/>
      <c r="H173" s="57"/>
      <c r="I173" s="57"/>
      <c r="J173" s="93"/>
    </row>
    <row r="174" spans="1:11" x14ac:dyDescent="0.2">
      <c r="A174" s="10"/>
      <c r="B174" s="18"/>
      <c r="C174" s="18"/>
      <c r="D174" s="60"/>
      <c r="E174" s="60"/>
      <c r="F174" s="61"/>
      <c r="G174" s="61"/>
      <c r="H174" s="80"/>
      <c r="I174" s="80"/>
      <c r="J174" s="91"/>
    </row>
    <row r="175" spans="1:11" x14ac:dyDescent="0.2">
      <c r="A175" s="10"/>
      <c r="B175" s="18"/>
      <c r="C175" s="18"/>
      <c r="D175" s="59"/>
      <c r="E175" s="59"/>
      <c r="F175" s="56"/>
      <c r="G175" s="56"/>
      <c r="H175" s="57"/>
      <c r="I175" s="57"/>
      <c r="J175" s="91"/>
    </row>
    <row r="176" spans="1:11" x14ac:dyDescent="0.2">
      <c r="A176" s="11"/>
      <c r="B176" s="16"/>
      <c r="C176" s="16"/>
      <c r="D176" s="56"/>
      <c r="E176" s="56"/>
      <c r="F176" s="56"/>
      <c r="G176" s="56"/>
      <c r="H176" s="57"/>
      <c r="I176" s="57"/>
      <c r="J176" s="91"/>
    </row>
    <row r="177" spans="1:10" x14ac:dyDescent="0.2">
      <c r="A177" s="8"/>
      <c r="B177" s="16"/>
      <c r="C177" s="16"/>
      <c r="D177" s="56"/>
      <c r="E177" s="56"/>
      <c r="F177" s="56"/>
      <c r="G177" s="56"/>
      <c r="H177" s="57"/>
      <c r="I177" s="57"/>
      <c r="J177" s="91"/>
    </row>
    <row r="178" spans="1:10" x14ac:dyDescent="0.2">
      <c r="A178" s="8"/>
      <c r="B178" s="16"/>
      <c r="C178" s="16"/>
      <c r="D178" s="56"/>
      <c r="E178" s="56"/>
      <c r="F178" s="56"/>
      <c r="G178" s="56"/>
      <c r="H178" s="57"/>
      <c r="I178" s="57"/>
      <c r="J178" s="91"/>
    </row>
    <row r="179" spans="1:10" x14ac:dyDescent="0.2">
      <c r="A179" s="8"/>
      <c r="B179" s="16"/>
      <c r="C179" s="16"/>
      <c r="D179" s="56"/>
      <c r="E179" s="56"/>
      <c r="F179" s="56"/>
      <c r="G179" s="56"/>
      <c r="H179" s="57"/>
      <c r="I179" s="57"/>
      <c r="J179" s="91"/>
    </row>
    <row r="180" spans="1:10" x14ac:dyDescent="0.2">
      <c r="A180" s="8"/>
      <c r="B180" s="16"/>
      <c r="C180" s="16"/>
      <c r="D180" s="56"/>
      <c r="E180" s="56"/>
      <c r="F180" s="56"/>
      <c r="G180" s="56"/>
      <c r="H180" s="57"/>
      <c r="I180" s="57"/>
      <c r="J180" s="91"/>
    </row>
    <row r="181" spans="1:10" x14ac:dyDescent="0.2">
      <c r="A181" s="8"/>
      <c r="B181" s="16"/>
      <c r="C181" s="16"/>
      <c r="D181" s="56"/>
      <c r="E181" s="56"/>
      <c r="F181" s="56"/>
      <c r="G181" s="56"/>
      <c r="H181" s="57"/>
      <c r="I181" s="57"/>
      <c r="J181" s="91"/>
    </row>
    <row r="182" spans="1:10" x14ac:dyDescent="0.2">
      <c r="A182" s="8"/>
      <c r="B182" s="16"/>
      <c r="C182" s="16"/>
      <c r="D182" s="56"/>
      <c r="E182" s="56"/>
      <c r="F182" s="56"/>
      <c r="G182" s="56"/>
      <c r="H182" s="57"/>
      <c r="I182" s="57"/>
      <c r="J182" s="91"/>
    </row>
    <row r="183" spans="1:10" x14ac:dyDescent="0.2">
      <c r="A183" s="8"/>
      <c r="B183" s="16"/>
      <c r="C183" s="16"/>
      <c r="D183" s="56"/>
      <c r="E183" s="56"/>
      <c r="F183" s="56"/>
      <c r="G183" s="56"/>
      <c r="H183" s="57"/>
      <c r="I183" s="57"/>
      <c r="J183" s="91"/>
    </row>
    <row r="184" spans="1:10" x14ac:dyDescent="0.2">
      <c r="A184" s="8"/>
      <c r="B184" s="16"/>
      <c r="C184" s="16"/>
      <c r="D184" s="56"/>
      <c r="E184" s="56"/>
      <c r="F184" s="56"/>
      <c r="G184" s="56"/>
      <c r="H184" s="57"/>
      <c r="I184" s="57"/>
      <c r="J184" s="91"/>
    </row>
    <row r="185" spans="1:10" x14ac:dyDescent="0.2">
      <c r="A185" s="8"/>
      <c r="B185" s="16"/>
      <c r="C185" s="16"/>
      <c r="D185" s="56"/>
      <c r="E185" s="56"/>
      <c r="F185" s="56"/>
      <c r="G185" s="56"/>
      <c r="H185" s="57"/>
      <c r="I185" s="57"/>
      <c r="J185" s="91"/>
    </row>
    <row r="186" spans="1:10" x14ac:dyDescent="0.2">
      <c r="A186" s="8"/>
      <c r="B186" s="16"/>
      <c r="C186" s="16"/>
      <c r="D186" s="56"/>
      <c r="E186" s="56"/>
      <c r="F186" s="56"/>
      <c r="G186" s="56"/>
      <c r="H186" s="57"/>
      <c r="I186" s="57"/>
      <c r="J186" s="91"/>
    </row>
    <row r="187" spans="1:10" x14ac:dyDescent="0.2">
      <c r="A187" s="8"/>
      <c r="B187" s="16"/>
      <c r="C187" s="16"/>
      <c r="D187" s="56"/>
      <c r="E187" s="56"/>
      <c r="F187" s="56"/>
      <c r="G187" s="56"/>
      <c r="H187" s="57"/>
      <c r="I187" s="57"/>
      <c r="J187" s="91"/>
    </row>
    <row r="188" spans="1:10" x14ac:dyDescent="0.2">
      <c r="A188" s="8"/>
      <c r="B188" s="16"/>
      <c r="C188" s="16"/>
      <c r="D188" s="56"/>
      <c r="E188" s="56"/>
      <c r="F188" s="56"/>
      <c r="G188" s="56"/>
      <c r="H188" s="57"/>
      <c r="I188" s="57"/>
      <c r="J188" s="91"/>
    </row>
    <row r="189" spans="1:10" x14ac:dyDescent="0.2">
      <c r="A189" s="8"/>
      <c r="B189" s="16"/>
      <c r="C189" s="16"/>
      <c r="D189" s="56"/>
      <c r="E189" s="56"/>
      <c r="F189" s="56"/>
      <c r="G189" s="56"/>
      <c r="H189" s="57"/>
      <c r="I189" s="57"/>
      <c r="J189" s="91"/>
    </row>
    <row r="190" spans="1:10" x14ac:dyDescent="0.2">
      <c r="A190" s="8"/>
      <c r="B190" s="16"/>
      <c r="C190" s="16"/>
      <c r="D190" s="56"/>
      <c r="E190" s="56"/>
      <c r="F190" s="56"/>
      <c r="G190" s="56"/>
      <c r="H190" s="57"/>
      <c r="I190" s="57"/>
      <c r="J190" s="91"/>
    </row>
    <row r="191" spans="1:10" x14ac:dyDescent="0.2">
      <c r="A191" s="8"/>
      <c r="B191" s="16"/>
      <c r="C191" s="16"/>
      <c r="D191" s="56"/>
      <c r="E191" s="56"/>
      <c r="F191" s="56"/>
      <c r="G191" s="56"/>
      <c r="H191" s="57"/>
      <c r="I191" s="57"/>
      <c r="J191" s="91"/>
    </row>
    <row r="192" spans="1:10" x14ac:dyDescent="0.2">
      <c r="A192" s="8"/>
      <c r="B192" s="16"/>
      <c r="C192" s="16"/>
      <c r="D192" s="56"/>
      <c r="E192" s="56"/>
      <c r="F192" s="56"/>
      <c r="G192" s="56"/>
      <c r="H192" s="57"/>
      <c r="I192" s="57"/>
      <c r="J192" s="91"/>
    </row>
    <row r="193" spans="1:10" x14ac:dyDescent="0.2">
      <c r="A193" s="8"/>
      <c r="B193" s="16"/>
      <c r="C193" s="16"/>
      <c r="D193" s="56"/>
      <c r="E193" s="56"/>
      <c r="F193" s="56"/>
      <c r="G193" s="56"/>
      <c r="H193" s="57"/>
      <c r="I193" s="57"/>
      <c r="J193" s="91"/>
    </row>
    <row r="194" spans="1:10" x14ac:dyDescent="0.2">
      <c r="A194" s="8"/>
      <c r="B194" s="16"/>
      <c r="C194" s="16"/>
      <c r="D194" s="56"/>
      <c r="E194" s="56"/>
      <c r="F194" s="56"/>
      <c r="G194" s="56"/>
      <c r="H194" s="57"/>
      <c r="I194" s="57"/>
      <c r="J194" s="91"/>
    </row>
    <row r="195" spans="1:10" x14ac:dyDescent="0.2">
      <c r="A195" s="8"/>
      <c r="B195" s="16"/>
      <c r="C195" s="16"/>
      <c r="D195" s="56"/>
      <c r="E195" s="56"/>
      <c r="F195" s="56"/>
      <c r="G195" s="56"/>
      <c r="H195" s="57"/>
      <c r="I195" s="57"/>
      <c r="J195" s="91"/>
    </row>
    <row r="196" spans="1:10" x14ac:dyDescent="0.2">
      <c r="A196" s="8"/>
      <c r="B196" s="16"/>
      <c r="C196" s="16"/>
      <c r="D196" s="56"/>
      <c r="E196" s="56"/>
      <c r="F196" s="56"/>
      <c r="G196" s="56"/>
      <c r="H196" s="57"/>
      <c r="I196" s="57"/>
      <c r="J196" s="91"/>
    </row>
    <row r="197" spans="1:10" x14ac:dyDescent="0.2">
      <c r="A197" s="8"/>
      <c r="B197" s="16"/>
      <c r="C197" s="16"/>
      <c r="D197" s="56"/>
      <c r="E197" s="56"/>
      <c r="F197" s="56"/>
      <c r="G197" s="56"/>
      <c r="H197" s="57"/>
      <c r="I197" s="57"/>
      <c r="J197" s="91"/>
    </row>
    <row r="198" spans="1:10" x14ac:dyDescent="0.2">
      <c r="A198" s="8"/>
      <c r="B198" s="16"/>
      <c r="C198" s="16"/>
      <c r="D198" s="56"/>
      <c r="E198" s="56"/>
      <c r="F198" s="56"/>
      <c r="G198" s="56"/>
      <c r="H198" s="57"/>
      <c r="I198" s="57"/>
      <c r="J198" s="91"/>
    </row>
    <row r="199" spans="1:10" x14ac:dyDescent="0.2">
      <c r="A199" s="8"/>
      <c r="B199" s="16"/>
      <c r="C199" s="16"/>
      <c r="D199" s="56"/>
      <c r="E199" s="56"/>
      <c r="F199" s="56"/>
      <c r="G199" s="56"/>
      <c r="H199" s="57"/>
      <c r="I199" s="57"/>
      <c r="J199" s="91"/>
    </row>
    <row r="200" spans="1:10" x14ac:dyDescent="0.2">
      <c r="A200" s="8"/>
      <c r="B200" s="16"/>
      <c r="C200" s="16"/>
      <c r="D200" s="56"/>
      <c r="E200" s="56"/>
      <c r="F200" s="56"/>
      <c r="G200" s="56"/>
      <c r="H200" s="57"/>
      <c r="I200" s="57"/>
      <c r="J200" s="91"/>
    </row>
    <row r="201" spans="1:10" x14ac:dyDescent="0.2">
      <c r="A201" s="8"/>
      <c r="B201" s="16"/>
      <c r="C201" s="16"/>
      <c r="D201" s="56"/>
      <c r="E201" s="56"/>
      <c r="F201" s="56"/>
      <c r="G201" s="56"/>
      <c r="H201" s="57"/>
      <c r="I201" s="57"/>
      <c r="J201" s="91"/>
    </row>
    <row r="202" spans="1:10" x14ac:dyDescent="0.2">
      <c r="A202" s="8"/>
      <c r="B202" s="16"/>
      <c r="C202" s="16"/>
      <c r="D202" s="56"/>
      <c r="E202" s="56"/>
      <c r="F202" s="56"/>
      <c r="G202" s="56"/>
      <c r="H202" s="57"/>
      <c r="I202" s="57"/>
      <c r="J202" s="91"/>
    </row>
    <row r="203" spans="1:10" x14ac:dyDescent="0.2">
      <c r="A203" s="8"/>
      <c r="B203" s="16"/>
      <c r="C203" s="16"/>
      <c r="D203" s="56"/>
      <c r="E203" s="56"/>
      <c r="F203" s="56"/>
      <c r="G203" s="56"/>
      <c r="H203" s="57"/>
      <c r="I203" s="57"/>
      <c r="J203" s="91"/>
    </row>
    <row r="204" spans="1:10" x14ac:dyDescent="0.2">
      <c r="A204" s="8"/>
      <c r="B204" s="16"/>
      <c r="C204" s="16"/>
      <c r="D204" s="56"/>
      <c r="E204" s="56"/>
      <c r="F204" s="56"/>
      <c r="G204" s="56"/>
      <c r="H204" s="57"/>
      <c r="I204" s="57"/>
      <c r="J204" s="91"/>
    </row>
    <row r="205" spans="1:10" x14ac:dyDescent="0.2">
      <c r="A205" s="8"/>
      <c r="B205" s="16"/>
      <c r="C205" s="16"/>
      <c r="D205" s="56"/>
      <c r="E205" s="56"/>
      <c r="F205" s="56"/>
      <c r="G205" s="56"/>
      <c r="H205" s="57"/>
      <c r="I205" s="57"/>
      <c r="J205" s="91"/>
    </row>
    <row r="206" spans="1:10" x14ac:dyDescent="0.2">
      <c r="A206" s="8"/>
      <c r="B206" s="16"/>
      <c r="C206" s="16"/>
      <c r="D206" s="56"/>
      <c r="E206" s="56"/>
      <c r="F206" s="56"/>
      <c r="G206" s="56"/>
      <c r="H206" s="57"/>
      <c r="I206" s="57"/>
      <c r="J206" s="91"/>
    </row>
    <row r="207" spans="1:10" x14ac:dyDescent="0.2">
      <c r="A207" s="8"/>
      <c r="B207" s="16"/>
      <c r="C207" s="16"/>
      <c r="D207" s="56"/>
      <c r="E207" s="56"/>
      <c r="F207" s="56"/>
      <c r="G207" s="56"/>
      <c r="H207" s="57"/>
      <c r="I207" s="57"/>
      <c r="J207" s="91"/>
    </row>
    <row r="208" spans="1:10" x14ac:dyDescent="0.2">
      <c r="A208" s="8"/>
      <c r="B208" s="16"/>
      <c r="C208" s="16"/>
      <c r="D208" s="56"/>
      <c r="E208" s="56"/>
      <c r="F208" s="56"/>
      <c r="G208" s="56"/>
      <c r="H208" s="57"/>
      <c r="I208" s="57"/>
      <c r="J208" s="91"/>
    </row>
    <row r="209" spans="1:10" x14ac:dyDescent="0.2">
      <c r="A209" s="8"/>
      <c r="B209" s="16"/>
      <c r="C209" s="16"/>
      <c r="D209" s="56"/>
      <c r="E209" s="56"/>
      <c r="F209" s="56"/>
      <c r="G209" s="56"/>
      <c r="H209" s="57"/>
      <c r="I209" s="57"/>
      <c r="J209" s="91"/>
    </row>
    <row r="210" spans="1:10" x14ac:dyDescent="0.2">
      <c r="A210" s="8"/>
      <c r="B210" s="16"/>
      <c r="C210" s="16"/>
      <c r="D210" s="56"/>
      <c r="E210" s="56"/>
      <c r="F210" s="56"/>
      <c r="G210" s="56"/>
      <c r="H210" s="57"/>
      <c r="I210" s="57"/>
      <c r="J210" s="91"/>
    </row>
    <row r="211" spans="1:10" x14ac:dyDescent="0.2">
      <c r="A211" s="8"/>
      <c r="B211" s="16"/>
      <c r="C211" s="16"/>
      <c r="D211" s="56"/>
      <c r="E211" s="56"/>
      <c r="F211" s="56"/>
      <c r="G211" s="56"/>
      <c r="H211" s="57"/>
      <c r="I211" s="57"/>
      <c r="J211" s="91"/>
    </row>
    <row r="212" spans="1:10" x14ac:dyDescent="0.2">
      <c r="A212" s="8"/>
      <c r="B212" s="16"/>
      <c r="C212" s="16"/>
      <c r="D212" s="56"/>
      <c r="E212" s="56"/>
      <c r="F212" s="56"/>
      <c r="G212" s="56"/>
      <c r="H212" s="57"/>
      <c r="I212" s="57"/>
      <c r="J212" s="91"/>
    </row>
    <row r="213" spans="1:10" x14ac:dyDescent="0.2">
      <c r="A213" s="12"/>
      <c r="B213" s="19"/>
      <c r="C213" s="19"/>
      <c r="D213" s="62"/>
      <c r="E213" s="62"/>
      <c r="F213" s="62"/>
      <c r="G213" s="62"/>
      <c r="H213" s="81"/>
      <c r="I213" s="81"/>
      <c r="J213" s="94"/>
    </row>
    <row r="214" spans="1:10" x14ac:dyDescent="0.2">
      <c r="A214" s="12"/>
      <c r="B214" s="19"/>
      <c r="C214" s="19"/>
      <c r="D214" s="62"/>
      <c r="E214" s="62"/>
      <c r="F214" s="62"/>
      <c r="G214" s="62"/>
      <c r="H214" s="81"/>
      <c r="I214" s="81"/>
      <c r="J214" s="94"/>
    </row>
    <row r="215" spans="1:10" x14ac:dyDescent="0.2">
      <c r="A215" s="12"/>
      <c r="B215" s="19"/>
      <c r="C215" s="19"/>
      <c r="D215" s="62"/>
      <c r="E215" s="62"/>
      <c r="F215" s="62"/>
      <c r="G215" s="62"/>
      <c r="H215" s="81"/>
      <c r="I215" s="81"/>
      <c r="J215" s="94"/>
    </row>
    <row r="216" spans="1:10" x14ac:dyDescent="0.2">
      <c r="A216" s="12"/>
      <c r="B216" s="19"/>
      <c r="C216" s="19"/>
      <c r="D216" s="62"/>
      <c r="E216" s="62"/>
      <c r="F216" s="62"/>
      <c r="G216" s="62"/>
      <c r="H216" s="81"/>
      <c r="I216" s="81"/>
      <c r="J216" s="94"/>
    </row>
    <row r="217" spans="1:10" x14ac:dyDescent="0.2">
      <c r="A217" s="12"/>
      <c r="B217" s="19"/>
      <c r="C217" s="19"/>
      <c r="D217" s="62"/>
      <c r="E217" s="62"/>
      <c r="F217" s="62"/>
      <c r="G217" s="62"/>
      <c r="H217" s="81"/>
      <c r="I217" s="81"/>
      <c r="J217" s="94"/>
    </row>
    <row r="218" spans="1:10" x14ac:dyDescent="0.2">
      <c r="A218" s="12"/>
      <c r="B218" s="19"/>
      <c r="C218" s="19"/>
      <c r="D218" s="62"/>
      <c r="E218" s="62"/>
      <c r="F218" s="62"/>
      <c r="G218" s="62"/>
      <c r="H218" s="81"/>
      <c r="I218" s="81"/>
      <c r="J218" s="94"/>
    </row>
    <row r="219" spans="1:10" x14ac:dyDescent="0.2">
      <c r="A219" s="12"/>
      <c r="B219" s="19"/>
      <c r="C219" s="19"/>
      <c r="D219" s="62"/>
      <c r="E219" s="62"/>
      <c r="F219" s="62"/>
      <c r="G219" s="62"/>
      <c r="H219" s="81"/>
      <c r="I219" s="81"/>
      <c r="J219" s="94"/>
    </row>
    <row r="220" spans="1:10" x14ac:dyDescent="0.2">
      <c r="A220" s="12"/>
      <c r="B220" s="19"/>
      <c r="C220" s="19"/>
      <c r="D220" s="62"/>
      <c r="E220" s="62"/>
      <c r="F220" s="62"/>
      <c r="G220" s="62"/>
      <c r="H220" s="81"/>
      <c r="I220" s="81"/>
      <c r="J220" s="94"/>
    </row>
    <row r="221" spans="1:10" x14ac:dyDescent="0.2">
      <c r="A221" s="12"/>
      <c r="B221" s="19"/>
      <c r="C221" s="19"/>
      <c r="D221" s="62"/>
      <c r="E221" s="62"/>
      <c r="F221" s="62"/>
      <c r="G221" s="62"/>
      <c r="H221" s="81"/>
      <c r="I221" s="81"/>
      <c r="J221" s="94"/>
    </row>
    <row r="222" spans="1:10" x14ac:dyDescent="0.2">
      <c r="A222" s="12"/>
      <c r="B222" s="19"/>
      <c r="C222" s="19"/>
      <c r="D222" s="62"/>
      <c r="E222" s="62"/>
      <c r="F222" s="62"/>
      <c r="G222" s="62"/>
      <c r="H222" s="81"/>
      <c r="I222" s="81"/>
      <c r="J222" s="94"/>
    </row>
    <row r="223" spans="1:10" x14ac:dyDescent="0.2">
      <c r="A223" s="12"/>
      <c r="B223" s="19"/>
      <c r="C223" s="19"/>
      <c r="D223" s="62"/>
      <c r="E223" s="62"/>
      <c r="F223" s="62"/>
      <c r="G223" s="62"/>
      <c r="H223" s="81"/>
      <c r="I223" s="81"/>
      <c r="J223" s="94"/>
    </row>
    <row r="224" spans="1:10" x14ac:dyDescent="0.2">
      <c r="A224" s="12"/>
      <c r="B224" s="19"/>
      <c r="C224" s="19"/>
      <c r="D224" s="62"/>
      <c r="E224" s="62"/>
      <c r="F224" s="62"/>
      <c r="G224" s="62"/>
      <c r="H224" s="81"/>
      <c r="I224" s="81"/>
      <c r="J224" s="94"/>
    </row>
    <row r="225" spans="1:10" x14ac:dyDescent="0.2">
      <c r="A225" s="12"/>
      <c r="B225" s="19"/>
      <c r="C225" s="19"/>
      <c r="D225" s="62"/>
      <c r="E225" s="62"/>
      <c r="F225" s="62"/>
      <c r="G225" s="62"/>
      <c r="H225" s="81"/>
      <c r="I225" s="81"/>
      <c r="J225" s="94"/>
    </row>
    <row r="226" spans="1:10" x14ac:dyDescent="0.2">
      <c r="A226" s="12"/>
      <c r="B226" s="19"/>
      <c r="C226" s="19"/>
      <c r="D226" s="62"/>
      <c r="E226" s="62"/>
      <c r="F226" s="62"/>
      <c r="G226" s="62"/>
      <c r="H226" s="81"/>
      <c r="I226" s="81"/>
      <c r="J226" s="94"/>
    </row>
    <row r="227" spans="1:10" x14ac:dyDescent="0.2">
      <c r="A227" s="12"/>
      <c r="B227" s="19"/>
      <c r="C227" s="19"/>
      <c r="D227" s="62"/>
      <c r="E227" s="62"/>
      <c r="F227" s="62"/>
      <c r="G227" s="62"/>
      <c r="H227" s="81"/>
      <c r="I227" s="81"/>
      <c r="J227" s="94"/>
    </row>
    <row r="228" spans="1:10" x14ac:dyDescent="0.2">
      <c r="A228" s="12"/>
      <c r="B228" s="19"/>
      <c r="C228" s="19"/>
      <c r="D228" s="62"/>
      <c r="E228" s="62"/>
      <c r="F228" s="62"/>
      <c r="G228" s="62"/>
      <c r="H228" s="81"/>
      <c r="I228" s="81"/>
      <c r="J228" s="94"/>
    </row>
    <row r="229" spans="1:10" x14ac:dyDescent="0.2">
      <c r="A229" s="12"/>
      <c r="B229" s="19"/>
      <c r="C229" s="19"/>
      <c r="D229" s="62"/>
      <c r="E229" s="62"/>
      <c r="F229" s="62"/>
      <c r="G229" s="62"/>
      <c r="H229" s="81"/>
      <c r="I229" s="81"/>
      <c r="J229" s="94"/>
    </row>
    <row r="230" spans="1:10" x14ac:dyDescent="0.2">
      <c r="A230" s="12"/>
      <c r="B230" s="19"/>
      <c r="C230" s="19"/>
      <c r="D230" s="62"/>
      <c r="E230" s="62"/>
      <c r="F230" s="62"/>
      <c r="G230" s="62"/>
      <c r="H230" s="81"/>
      <c r="I230" s="81"/>
      <c r="J230" s="94"/>
    </row>
    <row r="231" spans="1:10" x14ac:dyDescent="0.2">
      <c r="A231" s="12"/>
      <c r="B231" s="19"/>
      <c r="C231" s="19"/>
      <c r="D231" s="62"/>
      <c r="E231" s="62"/>
      <c r="F231" s="62"/>
      <c r="G231" s="62"/>
      <c r="H231" s="81"/>
      <c r="I231" s="81"/>
      <c r="J231" s="94"/>
    </row>
    <row r="232" spans="1:10" x14ac:dyDescent="0.2">
      <c r="A232" s="12"/>
      <c r="B232" s="19"/>
      <c r="C232" s="19"/>
      <c r="D232" s="62"/>
      <c r="E232" s="62"/>
      <c r="F232" s="62"/>
      <c r="G232" s="62"/>
      <c r="H232" s="81"/>
      <c r="I232" s="81"/>
      <c r="J232" s="94"/>
    </row>
    <row r="233" spans="1:10" x14ac:dyDescent="0.2">
      <c r="A233" s="12"/>
      <c r="B233" s="19"/>
      <c r="C233" s="19"/>
      <c r="D233" s="62"/>
      <c r="E233" s="62"/>
      <c r="F233" s="62"/>
      <c r="G233" s="62"/>
      <c r="H233" s="81"/>
      <c r="I233" s="81"/>
      <c r="J233" s="94"/>
    </row>
    <row r="234" spans="1:10" x14ac:dyDescent="0.2">
      <c r="A234" s="12"/>
      <c r="B234" s="19"/>
      <c r="C234" s="19"/>
      <c r="D234" s="62"/>
      <c r="E234" s="62"/>
      <c r="F234" s="62"/>
      <c r="G234" s="62"/>
      <c r="H234" s="81"/>
      <c r="I234" s="81"/>
      <c r="J234" s="94"/>
    </row>
    <row r="235" spans="1:10" x14ac:dyDescent="0.2">
      <c r="A235" s="12"/>
      <c r="B235" s="19"/>
      <c r="C235" s="19"/>
      <c r="D235" s="62"/>
      <c r="E235" s="62"/>
      <c r="F235" s="62"/>
      <c r="G235" s="62"/>
      <c r="H235" s="81"/>
      <c r="I235" s="81"/>
      <c r="J235" s="94"/>
    </row>
    <row r="236" spans="1:10" x14ac:dyDescent="0.2">
      <c r="A236" s="12"/>
      <c r="B236" s="19"/>
      <c r="C236" s="19"/>
      <c r="D236" s="62"/>
      <c r="E236" s="62"/>
      <c r="F236" s="62"/>
      <c r="G236" s="62"/>
      <c r="H236" s="81"/>
      <c r="I236" s="81"/>
      <c r="J236" s="94"/>
    </row>
  </sheetData>
  <sheetProtection selectLockedCells="1" selectUnlockedCells="1"/>
  <mergeCells count="3">
    <mergeCell ref="A166:B166"/>
    <mergeCell ref="A1:F1"/>
    <mergeCell ref="A170:B170"/>
  </mergeCells>
  <pageMargins left="0.25" right="0.25" top="0.75" bottom="0.38098958333333333" header="0.3" footer="0.3"/>
  <pageSetup scale="53" fitToHeight="0" orientation="landscape" r:id="rId1"/>
  <headerFooter>
    <oddHeader xml:space="preserve">&amp;CFY2016 TCWS Preliminary Allocations </oddHeader>
    <oddFooter>&amp;C&amp;D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Rule</vt:lpstr>
      <vt:lpstr>Calculation Data</vt:lpstr>
    </vt:vector>
  </TitlesOfParts>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Reid, DeCha</dc:creator>
  <cp:lastModifiedBy>SpearsSH</cp:lastModifiedBy>
  <cp:lastPrinted>2015-06-26T14:41:21Z</cp:lastPrinted>
  <dcterms:created xsi:type="dcterms:W3CDTF">2015-05-07T16:28:23Z</dcterms:created>
  <dcterms:modified xsi:type="dcterms:W3CDTF">2019-04-04T14:02:49Z</dcterms:modified>
</cp:coreProperties>
</file>