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nningjn\AppData\Local\Microsoft\Windows\INetCache\Content.Outlook\FAONHFNQ\"/>
    </mc:Choice>
  </mc:AlternateContent>
  <xr:revisionPtr revIDLastSave="0" documentId="13_ncr:1_{193E9D40-F105-44DB-A6AF-8FE34CD04C6A}" xr6:coauthVersionLast="47" xr6:coauthVersionMax="47" xr10:uidLastSave="{00000000-0000-0000-0000-000000000000}"/>
  <bookViews>
    <workbookView xWindow="6255" yWindow="2820" windowWidth="21600" windowHeight="11385" xr2:uid="{00000000-000D-0000-FFFF-FFFF00000000}"/>
  </bookViews>
  <sheets>
    <sheet name="Fall 2021 Headcount" sheetId="5" r:id="rId1"/>
  </sheets>
  <definedNames>
    <definedName name="_xlnm.Print_Area" localSheetId="0">'Fall 2021 Headcount'!$A$1:$H$417</definedName>
    <definedName name="_xlnm.Print_Titles" localSheetId="0">'Fall 2021 Headcount'!$1:$3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15" i="5" l="1"/>
  <c r="F415" i="5" s="1"/>
  <c r="E414" i="5"/>
  <c r="F414" i="5" s="1"/>
  <c r="E413" i="5"/>
  <c r="F413" i="5" s="1"/>
  <c r="E412" i="5"/>
  <c r="F412" i="5" s="1"/>
  <c r="E396" i="5"/>
  <c r="F396" i="5" s="1"/>
  <c r="E395" i="5"/>
  <c r="F395" i="5" s="1"/>
  <c r="E394" i="5"/>
  <c r="F394" i="5" s="1"/>
  <c r="F393" i="5"/>
  <c r="E393" i="5"/>
  <c r="E390" i="5"/>
  <c r="F390" i="5" s="1"/>
  <c r="E389" i="5"/>
  <c r="F389" i="5" s="1"/>
  <c r="E388" i="5"/>
  <c r="F388" i="5" s="1"/>
  <c r="E385" i="5"/>
  <c r="F385" i="5" s="1"/>
  <c r="E384" i="5"/>
  <c r="F384" i="5" s="1"/>
  <c r="E383" i="5"/>
  <c r="F383" i="5" s="1"/>
  <c r="E381" i="5"/>
  <c r="E380" i="5"/>
  <c r="F380" i="5" s="1"/>
  <c r="E379" i="5"/>
  <c r="F379" i="5" s="1"/>
  <c r="E378" i="5"/>
  <c r="F378" i="5" s="1"/>
  <c r="E377" i="5"/>
  <c r="F377" i="5" s="1"/>
  <c r="E376" i="5"/>
  <c r="E375" i="5"/>
  <c r="F375" i="5" s="1"/>
  <c r="E374" i="5"/>
  <c r="F374" i="5" s="1"/>
  <c r="E373" i="5"/>
  <c r="F373" i="5" s="1"/>
  <c r="E372" i="5"/>
  <c r="F372" i="5" s="1"/>
  <c r="E371" i="5"/>
  <c r="F371" i="5" s="1"/>
  <c r="E368" i="5"/>
  <c r="F368" i="5" s="1"/>
  <c r="E367" i="5"/>
  <c r="F367" i="5" s="1"/>
  <c r="E366" i="5"/>
  <c r="F366" i="5" s="1"/>
  <c r="E363" i="5"/>
  <c r="F363" i="5" s="1"/>
  <c r="E362" i="5"/>
  <c r="F362" i="5" s="1"/>
  <c r="E361" i="5"/>
  <c r="F361" i="5" s="1"/>
  <c r="E360" i="5"/>
  <c r="F360" i="5" s="1"/>
  <c r="E357" i="5"/>
  <c r="F357" i="5" s="1"/>
  <c r="E356" i="5"/>
  <c r="E355" i="5"/>
  <c r="F355" i="5" s="1"/>
  <c r="E353" i="5"/>
  <c r="F353" i="5" s="1"/>
  <c r="E352" i="5"/>
  <c r="F352" i="5" s="1"/>
  <c r="E351" i="5"/>
  <c r="F351" i="5" s="1"/>
  <c r="E350" i="5"/>
  <c r="F350" i="5" s="1"/>
  <c r="E349" i="5"/>
  <c r="F349" i="5" s="1"/>
  <c r="E341" i="5"/>
  <c r="F341" i="5" s="1"/>
  <c r="E332" i="5"/>
  <c r="F332" i="5" s="1"/>
  <c r="E331" i="5"/>
  <c r="F331" i="5" s="1"/>
  <c r="E330" i="5"/>
  <c r="F330" i="5" s="1"/>
  <c r="E329" i="5"/>
  <c r="F329" i="5" s="1"/>
  <c r="E328" i="5"/>
  <c r="F328" i="5" s="1"/>
  <c r="E327" i="5"/>
  <c r="F327" i="5" s="1"/>
  <c r="E326" i="5"/>
  <c r="F326" i="5" s="1"/>
  <c r="E325" i="5"/>
  <c r="F325" i="5" s="1"/>
  <c r="E324" i="5"/>
  <c r="F324" i="5" s="1"/>
  <c r="E323" i="5"/>
  <c r="F323" i="5" s="1"/>
  <c r="E322" i="5"/>
  <c r="F322" i="5" s="1"/>
  <c r="E321" i="5"/>
  <c r="F321" i="5" s="1"/>
  <c r="E320" i="5"/>
  <c r="F320" i="5" s="1"/>
  <c r="E319" i="5"/>
  <c r="F319" i="5" s="1"/>
  <c r="E318" i="5"/>
  <c r="F318" i="5" s="1"/>
  <c r="E317" i="5"/>
  <c r="F317" i="5" s="1"/>
  <c r="E316" i="5"/>
  <c r="F316" i="5" s="1"/>
  <c r="E315" i="5"/>
  <c r="F315" i="5" s="1"/>
  <c r="E314" i="5"/>
  <c r="F314" i="5" s="1"/>
  <c r="E313" i="5"/>
  <c r="F313" i="5" s="1"/>
  <c r="E312" i="5"/>
  <c r="F312" i="5" s="1"/>
  <c r="E311" i="5"/>
  <c r="F311" i="5" s="1"/>
  <c r="E310" i="5"/>
  <c r="F310" i="5" s="1"/>
  <c r="E309" i="5"/>
  <c r="F309" i="5" s="1"/>
  <c r="E308" i="5"/>
  <c r="F308" i="5" s="1"/>
  <c r="E307" i="5"/>
  <c r="F307" i="5" s="1"/>
  <c r="E306" i="5"/>
  <c r="F306" i="5" s="1"/>
  <c r="E305" i="5"/>
  <c r="F305" i="5" s="1"/>
  <c r="E304" i="5"/>
  <c r="F304" i="5" s="1"/>
  <c r="E303" i="5"/>
  <c r="F303" i="5" s="1"/>
  <c r="E302" i="5"/>
  <c r="F302" i="5" s="1"/>
  <c r="E301" i="5"/>
  <c r="F301" i="5" s="1"/>
  <c r="E300" i="5"/>
  <c r="F300" i="5" s="1"/>
  <c r="E299" i="5"/>
  <c r="F299" i="5" s="1"/>
  <c r="E298" i="5"/>
  <c r="F298" i="5" s="1"/>
  <c r="E297" i="5"/>
  <c r="F297" i="5" s="1"/>
  <c r="E296" i="5"/>
  <c r="F296" i="5" s="1"/>
  <c r="E295" i="5"/>
  <c r="F295" i="5" s="1"/>
  <c r="E287" i="5"/>
  <c r="F287" i="5" s="1"/>
  <c r="E286" i="5"/>
  <c r="F286" i="5" s="1"/>
  <c r="E285" i="5"/>
  <c r="E284" i="5"/>
  <c r="E283" i="5"/>
  <c r="F283" i="5" s="1"/>
  <c r="E282" i="5"/>
  <c r="E281" i="5"/>
  <c r="E276" i="5"/>
  <c r="E275" i="5"/>
  <c r="E274" i="5"/>
  <c r="E273" i="5"/>
  <c r="E272" i="5"/>
  <c r="E271" i="5"/>
  <c r="E270" i="5"/>
  <c r="E267" i="5"/>
  <c r="E266" i="5"/>
  <c r="F266" i="5" s="1"/>
  <c r="E262" i="5"/>
  <c r="F262" i="5" s="1"/>
  <c r="E261" i="5"/>
  <c r="F261" i="5" s="1"/>
  <c r="E260" i="5"/>
  <c r="F260" i="5" s="1"/>
  <c r="E259" i="5"/>
  <c r="F259" i="5" s="1"/>
  <c r="E258" i="5"/>
  <c r="F258" i="5" s="1"/>
  <c r="E251" i="5"/>
  <c r="F251" i="5" s="1"/>
  <c r="E250" i="5"/>
  <c r="E249" i="5"/>
  <c r="F249" i="5" s="1"/>
  <c r="E248" i="5"/>
  <c r="F248" i="5" s="1"/>
  <c r="E247" i="5"/>
  <c r="F247" i="5" s="1"/>
  <c r="E246" i="5"/>
  <c r="F246" i="5" s="1"/>
  <c r="E245" i="5"/>
  <c r="F245" i="5" s="1"/>
  <c r="E244" i="5"/>
  <c r="F244" i="5" s="1"/>
  <c r="E243" i="5"/>
  <c r="F243" i="5" s="1"/>
  <c r="E242" i="5"/>
  <c r="F242" i="5" s="1"/>
  <c r="E240" i="5"/>
  <c r="F240" i="5" s="1"/>
  <c r="E239" i="5"/>
  <c r="F239" i="5" s="1"/>
  <c r="E238" i="5"/>
  <c r="F238" i="5" s="1"/>
  <c r="E237" i="5"/>
  <c r="F237" i="5" s="1"/>
  <c r="E236" i="5"/>
  <c r="E235" i="5"/>
  <c r="F235" i="5" s="1"/>
  <c r="E234" i="5"/>
  <c r="F234" i="5" s="1"/>
  <c r="E233" i="5"/>
  <c r="F233" i="5" s="1"/>
  <c r="E232" i="5"/>
  <c r="F232" i="5" s="1"/>
  <c r="E231" i="5"/>
  <c r="F231" i="5" s="1"/>
  <c r="E230" i="5"/>
  <c r="F230" i="5" s="1"/>
  <c r="E229" i="5"/>
  <c r="F229" i="5" s="1"/>
  <c r="E228" i="5"/>
  <c r="F228" i="5" s="1"/>
  <c r="E226" i="5"/>
  <c r="F226" i="5" s="1"/>
  <c r="E225" i="5"/>
  <c r="F225" i="5" s="1"/>
  <c r="E224" i="5"/>
  <c r="F224" i="5" s="1"/>
  <c r="E223" i="5"/>
  <c r="F223" i="5" s="1"/>
  <c r="E222" i="5"/>
  <c r="F222" i="5" s="1"/>
  <c r="E221" i="5"/>
  <c r="F221" i="5" s="1"/>
  <c r="E219" i="5"/>
  <c r="F219" i="5" s="1"/>
  <c r="E218" i="5"/>
  <c r="F218" i="5" s="1"/>
  <c r="E217" i="5"/>
  <c r="F217" i="5" s="1"/>
  <c r="E216" i="5"/>
  <c r="F216" i="5" s="1"/>
  <c r="E215" i="5"/>
  <c r="F215" i="5" s="1"/>
  <c r="E214" i="5"/>
  <c r="F214" i="5" s="1"/>
  <c r="E213" i="5"/>
  <c r="F213" i="5" s="1"/>
  <c r="E211" i="5"/>
  <c r="F211" i="5" s="1"/>
  <c r="E210" i="5"/>
  <c r="F210" i="5" s="1"/>
  <c r="E209" i="5"/>
  <c r="F209" i="5" s="1"/>
  <c r="E208" i="5"/>
  <c r="F208" i="5" s="1"/>
  <c r="E207" i="5"/>
  <c r="F207" i="5" s="1"/>
  <c r="E206" i="5"/>
  <c r="F206" i="5" s="1"/>
  <c r="E205" i="5"/>
  <c r="F205" i="5" s="1"/>
  <c r="E204" i="5"/>
  <c r="F204" i="5" s="1"/>
  <c r="E203" i="5"/>
  <c r="F203" i="5" s="1"/>
  <c r="E202" i="5"/>
  <c r="F202" i="5" s="1"/>
  <c r="E201" i="5"/>
  <c r="F201" i="5" s="1"/>
  <c r="E200" i="5"/>
  <c r="F200" i="5" s="1"/>
  <c r="E192" i="5"/>
  <c r="F192" i="5" s="1"/>
  <c r="E191" i="5"/>
  <c r="F191" i="5" s="1"/>
  <c r="E190" i="5"/>
  <c r="F190" i="5" s="1"/>
  <c r="E189" i="5"/>
  <c r="F189" i="5" s="1"/>
  <c r="E188" i="5"/>
  <c r="F188" i="5" s="1"/>
  <c r="E187" i="5"/>
  <c r="F187" i="5" s="1"/>
  <c r="E186" i="5"/>
  <c r="E172" i="5"/>
  <c r="F172" i="5" s="1"/>
  <c r="E171" i="5"/>
  <c r="F171" i="5" s="1"/>
  <c r="E181" i="5"/>
  <c r="F181" i="5" s="1"/>
  <c r="E180" i="5"/>
  <c r="F180" i="5" s="1"/>
  <c r="E179" i="5"/>
  <c r="F179" i="5" s="1"/>
  <c r="E178" i="5"/>
  <c r="F178" i="5" s="1"/>
  <c r="E177" i="5"/>
  <c r="F177" i="5" s="1"/>
  <c r="E176" i="5"/>
  <c r="F176" i="5" s="1"/>
  <c r="E175" i="5"/>
  <c r="F175" i="5" s="1"/>
  <c r="E168" i="5"/>
  <c r="F168" i="5" s="1"/>
  <c r="E167" i="5"/>
  <c r="F167" i="5" s="1"/>
  <c r="E166" i="5"/>
  <c r="F166" i="5" s="1"/>
  <c r="E165" i="5"/>
  <c r="F165" i="5" s="1"/>
  <c r="E164" i="5"/>
  <c r="F164" i="5" s="1"/>
  <c r="E157" i="5"/>
  <c r="F157" i="5" s="1"/>
  <c r="E156" i="5"/>
  <c r="F156" i="5" s="1"/>
  <c r="E155" i="5"/>
  <c r="F155" i="5" s="1"/>
  <c r="E154" i="5"/>
  <c r="F154" i="5" s="1"/>
  <c r="E153" i="5"/>
  <c r="F153" i="5" s="1"/>
  <c r="E152" i="5"/>
  <c r="F152" i="5" s="1"/>
  <c r="E151" i="5"/>
  <c r="F151" i="5" s="1"/>
  <c r="E150" i="5"/>
  <c r="F150" i="5" s="1"/>
  <c r="E149" i="5"/>
  <c r="F149" i="5" s="1"/>
  <c r="E148" i="5"/>
  <c r="F148" i="5" s="1"/>
  <c r="E147" i="5"/>
  <c r="F147" i="5" s="1"/>
  <c r="E146" i="5"/>
  <c r="F146" i="5" s="1"/>
  <c r="E145" i="5"/>
  <c r="F145" i="5" s="1"/>
  <c r="E144" i="5"/>
  <c r="F144" i="5" s="1"/>
  <c r="E143" i="5"/>
  <c r="F143" i="5" s="1"/>
  <c r="E142" i="5"/>
  <c r="F142" i="5" s="1"/>
  <c r="E141" i="5"/>
  <c r="F141" i="5" s="1"/>
  <c r="E140" i="5"/>
  <c r="F140" i="5" s="1"/>
  <c r="E139" i="5"/>
  <c r="F139" i="5" s="1"/>
  <c r="E138" i="5"/>
  <c r="F138" i="5" s="1"/>
  <c r="E137" i="5"/>
  <c r="F137" i="5" s="1"/>
  <c r="E136" i="5"/>
  <c r="F136" i="5" s="1"/>
  <c r="E135" i="5"/>
  <c r="F135" i="5" s="1"/>
  <c r="E134" i="5"/>
  <c r="F134" i="5" s="1"/>
  <c r="E132" i="5"/>
  <c r="F132" i="5" s="1"/>
  <c r="E131" i="5"/>
  <c r="F131" i="5" s="1"/>
  <c r="E130" i="5"/>
  <c r="F130" i="5" s="1"/>
  <c r="E129" i="5"/>
  <c r="F129" i="5" s="1"/>
  <c r="E128" i="5"/>
  <c r="F128" i="5" s="1"/>
  <c r="E127" i="5"/>
  <c r="F127" i="5" s="1"/>
  <c r="E125" i="5"/>
  <c r="F125" i="5" s="1"/>
  <c r="E124" i="5"/>
  <c r="F124" i="5" s="1"/>
  <c r="E123" i="5"/>
  <c r="F123" i="5" s="1"/>
  <c r="E122" i="5"/>
  <c r="F122" i="5" s="1"/>
  <c r="E121" i="5"/>
  <c r="F121" i="5" s="1"/>
  <c r="E120" i="5"/>
  <c r="F120" i="5" s="1"/>
  <c r="E119" i="5"/>
  <c r="F119" i="5" s="1"/>
  <c r="E118" i="5"/>
  <c r="F118" i="5" s="1"/>
  <c r="E117" i="5"/>
  <c r="F117" i="5" s="1"/>
  <c r="E116" i="5"/>
  <c r="F116" i="5" s="1"/>
  <c r="E115" i="5"/>
  <c r="F115" i="5" s="1"/>
  <c r="E114" i="5"/>
  <c r="F114" i="5" s="1"/>
  <c r="E113" i="5"/>
  <c r="F113" i="5" s="1"/>
  <c r="E112" i="5"/>
  <c r="F112" i="5" s="1"/>
  <c r="E111" i="5"/>
  <c r="F111" i="5" s="1"/>
  <c r="E110" i="5"/>
  <c r="F110" i="5" s="1"/>
  <c r="E109" i="5"/>
  <c r="F109" i="5" s="1"/>
  <c r="E108" i="5"/>
  <c r="F108" i="5" s="1"/>
  <c r="E107" i="5"/>
  <c r="F107" i="5" s="1"/>
  <c r="E106" i="5"/>
  <c r="F106" i="5" s="1"/>
  <c r="E98" i="5"/>
  <c r="F98" i="5" s="1"/>
  <c r="E97" i="5"/>
  <c r="F97" i="5" s="1"/>
  <c r="E96" i="5"/>
  <c r="F96" i="5" s="1"/>
  <c r="E95" i="5"/>
  <c r="F95" i="5" s="1"/>
  <c r="E94" i="5"/>
  <c r="F94" i="5" s="1"/>
  <c r="E93" i="5"/>
  <c r="F93" i="5" s="1"/>
  <c r="E92" i="5"/>
  <c r="F92" i="5" s="1"/>
  <c r="E91" i="5"/>
  <c r="F91" i="5" s="1"/>
  <c r="E90" i="5"/>
  <c r="F90" i="5" s="1"/>
  <c r="E89" i="5"/>
  <c r="F89" i="5" s="1"/>
  <c r="E88" i="5"/>
  <c r="F88" i="5" s="1"/>
  <c r="E87" i="5"/>
  <c r="F87" i="5" s="1"/>
  <c r="E86" i="5"/>
  <c r="F86" i="5" s="1"/>
  <c r="E85" i="5"/>
  <c r="F85" i="5" s="1"/>
  <c r="E84" i="5"/>
  <c r="F84" i="5" s="1"/>
  <c r="E83" i="5"/>
  <c r="F83" i="5" s="1"/>
  <c r="E82" i="5"/>
  <c r="F82" i="5" s="1"/>
  <c r="E81" i="5"/>
  <c r="F81" i="5" s="1"/>
  <c r="E80" i="5"/>
  <c r="F80" i="5" s="1"/>
  <c r="E79" i="5"/>
  <c r="F79" i="5" s="1"/>
  <c r="E78" i="5"/>
  <c r="F78" i="5" s="1"/>
  <c r="E77" i="5"/>
  <c r="F77" i="5" s="1"/>
  <c r="E76" i="5"/>
  <c r="F76" i="5" s="1"/>
  <c r="E75" i="5"/>
  <c r="F75" i="5" s="1"/>
  <c r="E74" i="5"/>
  <c r="F74" i="5" s="1"/>
  <c r="E73" i="5"/>
  <c r="F73" i="5" s="1"/>
  <c r="E72" i="5"/>
  <c r="F72" i="5" s="1"/>
  <c r="E71" i="5"/>
  <c r="F71" i="5" s="1"/>
  <c r="E70" i="5"/>
  <c r="F70" i="5" s="1"/>
  <c r="E69" i="5"/>
  <c r="F69" i="5" s="1"/>
  <c r="E68" i="5"/>
  <c r="F68" i="5" s="1"/>
  <c r="E67" i="5"/>
  <c r="F67" i="5" s="1"/>
  <c r="E66" i="5"/>
  <c r="F66" i="5" s="1"/>
  <c r="E65" i="5"/>
  <c r="F65" i="5" s="1"/>
  <c r="E64" i="5"/>
  <c r="F64" i="5" s="1"/>
  <c r="E63" i="5"/>
  <c r="F63" i="5" s="1"/>
  <c r="E62" i="5"/>
  <c r="F62" i="5" s="1"/>
  <c r="G415" i="5"/>
  <c r="H415" i="5" s="1"/>
  <c r="G414" i="5"/>
  <c r="H414" i="5" s="1"/>
  <c r="G413" i="5"/>
  <c r="H413" i="5" s="1"/>
  <c r="G412" i="5"/>
  <c r="H412" i="5" s="1"/>
  <c r="G396" i="5"/>
  <c r="H396" i="5" s="1"/>
  <c r="G395" i="5"/>
  <c r="H395" i="5" s="1"/>
  <c r="G394" i="5"/>
  <c r="H394" i="5" s="1"/>
  <c r="G393" i="5"/>
  <c r="H393" i="5" s="1"/>
  <c r="G390" i="5"/>
  <c r="H390" i="5" s="1"/>
  <c r="G389" i="5"/>
  <c r="H389" i="5" s="1"/>
  <c r="G388" i="5"/>
  <c r="H388" i="5" s="1"/>
  <c r="G385" i="5"/>
  <c r="H385" i="5" s="1"/>
  <c r="G384" i="5"/>
  <c r="H384" i="5" s="1"/>
  <c r="G383" i="5"/>
  <c r="H383" i="5" s="1"/>
  <c r="G381" i="5"/>
  <c r="H381" i="5" s="1"/>
  <c r="G380" i="5"/>
  <c r="H380" i="5" s="1"/>
  <c r="G379" i="5"/>
  <c r="H379" i="5" s="1"/>
  <c r="G378" i="5"/>
  <c r="H378" i="5" s="1"/>
  <c r="G377" i="5"/>
  <c r="H377" i="5" s="1"/>
  <c r="G376" i="5"/>
  <c r="H376" i="5" s="1"/>
  <c r="G375" i="5"/>
  <c r="H375" i="5" s="1"/>
  <c r="G374" i="5"/>
  <c r="H374" i="5" s="1"/>
  <c r="G373" i="5"/>
  <c r="H373" i="5" s="1"/>
  <c r="G372" i="5"/>
  <c r="H372" i="5" s="1"/>
  <c r="G371" i="5"/>
  <c r="H371" i="5" s="1"/>
  <c r="G368" i="5"/>
  <c r="H368" i="5" s="1"/>
  <c r="G367" i="5"/>
  <c r="H367" i="5" s="1"/>
  <c r="G366" i="5"/>
  <c r="H366" i="5" s="1"/>
  <c r="G363" i="5"/>
  <c r="H363" i="5" s="1"/>
  <c r="G362" i="5"/>
  <c r="H362" i="5" s="1"/>
  <c r="G361" i="5"/>
  <c r="H361" i="5" s="1"/>
  <c r="G360" i="5"/>
  <c r="H360" i="5" s="1"/>
  <c r="G357" i="5"/>
  <c r="H357" i="5" s="1"/>
  <c r="G356" i="5"/>
  <c r="G355" i="5"/>
  <c r="H355" i="5" s="1"/>
  <c r="G353" i="5"/>
  <c r="H353" i="5" s="1"/>
  <c r="G352" i="5"/>
  <c r="H352" i="5" s="1"/>
  <c r="G351" i="5"/>
  <c r="H351" i="5" s="1"/>
  <c r="G350" i="5"/>
  <c r="H350" i="5" s="1"/>
  <c r="G349" i="5"/>
  <c r="H349" i="5" s="1"/>
  <c r="G341" i="5"/>
  <c r="H341" i="5" s="1"/>
  <c r="G332" i="5"/>
  <c r="H332" i="5" s="1"/>
  <c r="G331" i="5"/>
  <c r="H331" i="5" s="1"/>
  <c r="G330" i="5"/>
  <c r="H330" i="5" s="1"/>
  <c r="G329" i="5"/>
  <c r="H329" i="5" s="1"/>
  <c r="G328" i="5"/>
  <c r="H328" i="5" s="1"/>
  <c r="G327" i="5"/>
  <c r="H327" i="5" s="1"/>
  <c r="G326" i="5"/>
  <c r="H326" i="5" s="1"/>
  <c r="G325" i="5"/>
  <c r="H325" i="5" s="1"/>
  <c r="G324" i="5"/>
  <c r="H324" i="5" s="1"/>
  <c r="G323" i="5"/>
  <c r="H323" i="5" s="1"/>
  <c r="G322" i="5"/>
  <c r="H322" i="5" s="1"/>
  <c r="G321" i="5"/>
  <c r="H321" i="5" s="1"/>
  <c r="G320" i="5"/>
  <c r="H320" i="5" s="1"/>
  <c r="G319" i="5"/>
  <c r="H319" i="5" s="1"/>
  <c r="G318" i="5"/>
  <c r="H318" i="5" s="1"/>
  <c r="G317" i="5"/>
  <c r="H317" i="5" s="1"/>
  <c r="G316" i="5"/>
  <c r="H316" i="5" s="1"/>
  <c r="G315" i="5"/>
  <c r="H315" i="5" s="1"/>
  <c r="G314" i="5"/>
  <c r="H314" i="5" s="1"/>
  <c r="G313" i="5"/>
  <c r="H313" i="5" s="1"/>
  <c r="G312" i="5"/>
  <c r="H312" i="5" s="1"/>
  <c r="G311" i="5"/>
  <c r="H311" i="5" s="1"/>
  <c r="G310" i="5"/>
  <c r="H310" i="5" s="1"/>
  <c r="G309" i="5"/>
  <c r="H309" i="5" s="1"/>
  <c r="G308" i="5"/>
  <c r="H308" i="5" s="1"/>
  <c r="G307" i="5"/>
  <c r="H307" i="5" s="1"/>
  <c r="G306" i="5"/>
  <c r="H306" i="5" s="1"/>
  <c r="G305" i="5"/>
  <c r="H305" i="5" s="1"/>
  <c r="G304" i="5"/>
  <c r="H304" i="5" s="1"/>
  <c r="G303" i="5"/>
  <c r="H303" i="5" s="1"/>
  <c r="G302" i="5"/>
  <c r="H302" i="5" s="1"/>
  <c r="G301" i="5"/>
  <c r="H301" i="5" s="1"/>
  <c r="G300" i="5"/>
  <c r="H300" i="5" s="1"/>
  <c r="G299" i="5"/>
  <c r="H299" i="5" s="1"/>
  <c r="G298" i="5"/>
  <c r="H298" i="5" s="1"/>
  <c r="G297" i="5"/>
  <c r="H297" i="5" s="1"/>
  <c r="G296" i="5"/>
  <c r="H296" i="5" s="1"/>
  <c r="G295" i="5"/>
  <c r="H295" i="5" s="1"/>
  <c r="G287" i="5"/>
  <c r="H287" i="5" s="1"/>
  <c r="G286" i="5"/>
  <c r="G285" i="5"/>
  <c r="G284" i="5"/>
  <c r="G283" i="5"/>
  <c r="G282" i="5"/>
  <c r="G281" i="5"/>
  <c r="G276" i="5"/>
  <c r="H276" i="5" s="1"/>
  <c r="G275" i="5"/>
  <c r="H275" i="5" s="1"/>
  <c r="G274" i="5"/>
  <c r="H274" i="5" s="1"/>
  <c r="G273" i="5"/>
  <c r="H273" i="5" s="1"/>
  <c r="G272" i="5"/>
  <c r="H272" i="5" s="1"/>
  <c r="G271" i="5"/>
  <c r="H271" i="5" s="1"/>
  <c r="G270" i="5"/>
  <c r="H270" i="5" s="1"/>
  <c r="G267" i="5"/>
  <c r="G266" i="5"/>
  <c r="H266" i="5" s="1"/>
  <c r="G262" i="5"/>
  <c r="H262" i="5" s="1"/>
  <c r="G261" i="5"/>
  <c r="H261" i="5" s="1"/>
  <c r="G260" i="5"/>
  <c r="H260" i="5" s="1"/>
  <c r="G259" i="5"/>
  <c r="H259" i="5" s="1"/>
  <c r="G258" i="5"/>
  <c r="H258" i="5" s="1"/>
  <c r="G251" i="5"/>
  <c r="H251" i="5" s="1"/>
  <c r="G250" i="5"/>
  <c r="H250" i="5" s="1"/>
  <c r="G249" i="5"/>
  <c r="H249" i="5" s="1"/>
  <c r="G248" i="5"/>
  <c r="H248" i="5" s="1"/>
  <c r="G247" i="5"/>
  <c r="H247" i="5" s="1"/>
  <c r="G246" i="5"/>
  <c r="H246" i="5" s="1"/>
  <c r="G245" i="5"/>
  <c r="H245" i="5" s="1"/>
  <c r="G244" i="5"/>
  <c r="H244" i="5" s="1"/>
  <c r="G243" i="5"/>
  <c r="H243" i="5" s="1"/>
  <c r="G242" i="5"/>
  <c r="H242" i="5" s="1"/>
  <c r="G240" i="5"/>
  <c r="H240" i="5" s="1"/>
  <c r="G239" i="5"/>
  <c r="H239" i="5" s="1"/>
  <c r="G238" i="5"/>
  <c r="H238" i="5" s="1"/>
  <c r="G237" i="5"/>
  <c r="H237" i="5" s="1"/>
  <c r="G236" i="5"/>
  <c r="H236" i="5" s="1"/>
  <c r="G235" i="5"/>
  <c r="H235" i="5" s="1"/>
  <c r="G234" i="5"/>
  <c r="H234" i="5" s="1"/>
  <c r="G233" i="5"/>
  <c r="H233" i="5" s="1"/>
  <c r="G232" i="5"/>
  <c r="H232" i="5" s="1"/>
  <c r="G231" i="5"/>
  <c r="H231" i="5" s="1"/>
  <c r="G230" i="5"/>
  <c r="H230" i="5" s="1"/>
  <c r="G229" i="5"/>
  <c r="H229" i="5" s="1"/>
  <c r="G228" i="5"/>
  <c r="H228" i="5" s="1"/>
  <c r="G226" i="5"/>
  <c r="H226" i="5" s="1"/>
  <c r="G225" i="5"/>
  <c r="H225" i="5" s="1"/>
  <c r="G224" i="5"/>
  <c r="H224" i="5" s="1"/>
  <c r="G223" i="5"/>
  <c r="H223" i="5" s="1"/>
  <c r="G222" i="5"/>
  <c r="H222" i="5" s="1"/>
  <c r="G221" i="5"/>
  <c r="H221" i="5" s="1"/>
  <c r="G219" i="5"/>
  <c r="H219" i="5" s="1"/>
  <c r="G218" i="5"/>
  <c r="H218" i="5" s="1"/>
  <c r="G217" i="5"/>
  <c r="H217" i="5" s="1"/>
  <c r="G216" i="5"/>
  <c r="H216" i="5" s="1"/>
  <c r="G215" i="5"/>
  <c r="H215" i="5" s="1"/>
  <c r="G214" i="5"/>
  <c r="H214" i="5" s="1"/>
  <c r="G213" i="5"/>
  <c r="H213" i="5" s="1"/>
  <c r="G211" i="5"/>
  <c r="H211" i="5" s="1"/>
  <c r="G210" i="5"/>
  <c r="H210" i="5" s="1"/>
  <c r="G209" i="5"/>
  <c r="H209" i="5" s="1"/>
  <c r="G208" i="5"/>
  <c r="H208" i="5" s="1"/>
  <c r="G207" i="5"/>
  <c r="H207" i="5" s="1"/>
  <c r="G206" i="5"/>
  <c r="H206" i="5" s="1"/>
  <c r="G205" i="5"/>
  <c r="H205" i="5" s="1"/>
  <c r="G204" i="5"/>
  <c r="H204" i="5" s="1"/>
  <c r="G203" i="5"/>
  <c r="H203" i="5" s="1"/>
  <c r="G202" i="5"/>
  <c r="H202" i="5" s="1"/>
  <c r="G201" i="5"/>
  <c r="H201" i="5" s="1"/>
  <c r="G200" i="5"/>
  <c r="H200" i="5" s="1"/>
  <c r="G192" i="5"/>
  <c r="H192" i="5" s="1"/>
  <c r="G191" i="5"/>
  <c r="H191" i="5" s="1"/>
  <c r="G190" i="5"/>
  <c r="H190" i="5" s="1"/>
  <c r="G189" i="5"/>
  <c r="H189" i="5" s="1"/>
  <c r="G188" i="5"/>
  <c r="H188" i="5" s="1"/>
  <c r="G187" i="5"/>
  <c r="H187" i="5" s="1"/>
  <c r="G186" i="5"/>
  <c r="G181" i="5"/>
  <c r="H181" i="5" s="1"/>
  <c r="G180" i="5"/>
  <c r="H180" i="5" s="1"/>
  <c r="G179" i="5"/>
  <c r="H179" i="5" s="1"/>
  <c r="G178" i="5"/>
  <c r="H178" i="5" s="1"/>
  <c r="G177" i="5"/>
  <c r="H177" i="5" s="1"/>
  <c r="G176" i="5"/>
  <c r="H176" i="5" s="1"/>
  <c r="G175" i="5"/>
  <c r="H175" i="5" s="1"/>
  <c r="G172" i="5"/>
  <c r="H172" i="5" s="1"/>
  <c r="G171" i="5"/>
  <c r="H171" i="5" s="1"/>
  <c r="G168" i="5"/>
  <c r="H168" i="5" s="1"/>
  <c r="G167" i="5"/>
  <c r="H167" i="5" s="1"/>
  <c r="G166" i="5"/>
  <c r="H166" i="5" s="1"/>
  <c r="G165" i="5"/>
  <c r="H165" i="5" s="1"/>
  <c r="G164" i="5"/>
  <c r="H164" i="5" s="1"/>
  <c r="G157" i="5"/>
  <c r="H157" i="5" s="1"/>
  <c r="G156" i="5"/>
  <c r="H156" i="5" s="1"/>
  <c r="G155" i="5"/>
  <c r="H155" i="5" s="1"/>
  <c r="G154" i="5"/>
  <c r="H154" i="5" s="1"/>
  <c r="G153" i="5"/>
  <c r="H153" i="5" s="1"/>
  <c r="G152" i="5"/>
  <c r="H152" i="5" s="1"/>
  <c r="G151" i="5"/>
  <c r="H151" i="5" s="1"/>
  <c r="G150" i="5"/>
  <c r="H150" i="5" s="1"/>
  <c r="G149" i="5"/>
  <c r="H149" i="5" s="1"/>
  <c r="G148" i="5"/>
  <c r="H148" i="5" s="1"/>
  <c r="G147" i="5"/>
  <c r="H147" i="5" s="1"/>
  <c r="G146" i="5"/>
  <c r="H146" i="5" s="1"/>
  <c r="G145" i="5"/>
  <c r="H145" i="5" s="1"/>
  <c r="G144" i="5"/>
  <c r="H144" i="5" s="1"/>
  <c r="G143" i="5"/>
  <c r="H143" i="5" s="1"/>
  <c r="G142" i="5"/>
  <c r="H142" i="5" s="1"/>
  <c r="G141" i="5"/>
  <c r="H141" i="5" s="1"/>
  <c r="G140" i="5"/>
  <c r="H140" i="5" s="1"/>
  <c r="G139" i="5"/>
  <c r="H139" i="5" s="1"/>
  <c r="G138" i="5"/>
  <c r="H138" i="5" s="1"/>
  <c r="G137" i="5"/>
  <c r="H137" i="5" s="1"/>
  <c r="G136" i="5"/>
  <c r="H136" i="5" s="1"/>
  <c r="G135" i="5"/>
  <c r="H135" i="5" s="1"/>
  <c r="G134" i="5"/>
  <c r="H134" i="5" s="1"/>
  <c r="G132" i="5"/>
  <c r="H132" i="5" s="1"/>
  <c r="G131" i="5"/>
  <c r="H131" i="5" s="1"/>
  <c r="G130" i="5"/>
  <c r="H130" i="5" s="1"/>
  <c r="G129" i="5"/>
  <c r="H129" i="5" s="1"/>
  <c r="G128" i="5"/>
  <c r="H128" i="5" s="1"/>
  <c r="G127" i="5"/>
  <c r="H127" i="5" s="1"/>
  <c r="G125" i="5"/>
  <c r="H125" i="5" s="1"/>
  <c r="G124" i="5"/>
  <c r="H124" i="5" s="1"/>
  <c r="G123" i="5"/>
  <c r="H123" i="5" s="1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G115" i="5"/>
  <c r="H115" i="5" s="1"/>
  <c r="G114" i="5"/>
  <c r="H114" i="5" s="1"/>
  <c r="G113" i="5"/>
  <c r="H113" i="5" s="1"/>
  <c r="G112" i="5"/>
  <c r="H112" i="5" s="1"/>
  <c r="G111" i="5"/>
  <c r="H111" i="5" s="1"/>
  <c r="G110" i="5"/>
  <c r="H110" i="5" s="1"/>
  <c r="G109" i="5"/>
  <c r="H109" i="5" s="1"/>
  <c r="G108" i="5"/>
  <c r="H108" i="5" s="1"/>
  <c r="G107" i="5"/>
  <c r="H107" i="5" s="1"/>
  <c r="G106" i="5"/>
  <c r="H106" i="5" s="1"/>
  <c r="G98" i="5"/>
  <c r="H98" i="5" s="1"/>
  <c r="G97" i="5"/>
  <c r="H97" i="5" s="1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G89" i="5"/>
  <c r="H89" i="5" s="1"/>
  <c r="G88" i="5"/>
  <c r="H88" i="5" s="1"/>
  <c r="G87" i="5"/>
  <c r="H87" i="5" s="1"/>
  <c r="G86" i="5"/>
  <c r="H86" i="5" s="1"/>
  <c r="G85" i="5"/>
  <c r="H85" i="5" s="1"/>
  <c r="G84" i="5"/>
  <c r="H84" i="5" s="1"/>
  <c r="G83" i="5"/>
  <c r="H83" i="5" s="1"/>
  <c r="G82" i="5"/>
  <c r="H82" i="5" s="1"/>
  <c r="G81" i="5"/>
  <c r="H81" i="5" s="1"/>
  <c r="G80" i="5"/>
  <c r="H80" i="5" s="1"/>
  <c r="G79" i="5"/>
  <c r="H79" i="5" s="1"/>
  <c r="G78" i="5"/>
  <c r="H78" i="5" s="1"/>
  <c r="G77" i="5"/>
  <c r="H77" i="5" s="1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G69" i="5"/>
  <c r="H69" i="5" s="1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D400" i="5"/>
  <c r="C400" i="5"/>
  <c r="B400" i="5"/>
  <c r="G400" i="5" l="1"/>
  <c r="H400" i="5" s="1"/>
  <c r="E400" i="5"/>
  <c r="F400" i="5" s="1"/>
  <c r="C411" i="5" l="1"/>
  <c r="C417" i="5" s="1"/>
  <c r="C405" i="5"/>
  <c r="C34" i="5" s="1"/>
  <c r="C404" i="5"/>
  <c r="C33" i="5" s="1"/>
  <c r="C403" i="5"/>
  <c r="C32" i="5" s="1"/>
  <c r="C402" i="5"/>
  <c r="C401" i="5"/>
  <c r="C30" i="5" s="1"/>
  <c r="C399" i="5"/>
  <c r="C28" i="5" s="1"/>
  <c r="C392" i="5"/>
  <c r="C387" i="5"/>
  <c r="C382" i="5"/>
  <c r="C370" i="5"/>
  <c r="C365" i="5"/>
  <c r="C359" i="5"/>
  <c r="C354" i="5"/>
  <c r="C348" i="5"/>
  <c r="C343" i="5"/>
  <c r="C21" i="5" s="1"/>
  <c r="C334" i="5"/>
  <c r="C19" i="5" s="1"/>
  <c r="C289" i="5"/>
  <c r="C52" i="5" s="1"/>
  <c r="G241" i="5"/>
  <c r="H241" i="5" s="1"/>
  <c r="C227" i="5"/>
  <c r="C220" i="5"/>
  <c r="G212" i="5"/>
  <c r="H212" i="5" s="1"/>
  <c r="C199" i="5"/>
  <c r="C253" i="5" s="1"/>
  <c r="C51" i="5" s="1"/>
  <c r="C194" i="5"/>
  <c r="C13" i="5" s="1"/>
  <c r="C133" i="5"/>
  <c r="C126" i="5"/>
  <c r="C105" i="5"/>
  <c r="C100" i="5"/>
  <c r="C9" i="5" s="1"/>
  <c r="C41" i="5"/>
  <c r="C40" i="5"/>
  <c r="C39" i="5"/>
  <c r="C31" i="5"/>
  <c r="C29" i="5"/>
  <c r="D105" i="5"/>
  <c r="G105" i="5" l="1"/>
  <c r="H105" i="5" s="1"/>
  <c r="C43" i="5"/>
  <c r="C36" i="5"/>
  <c r="C159" i="5"/>
  <c r="C11" i="5" s="1"/>
  <c r="C15" i="5" s="1"/>
  <c r="C23" i="5"/>
  <c r="C407" i="5"/>
  <c r="C54" i="5"/>
  <c r="B399" i="5"/>
  <c r="D399" i="5"/>
  <c r="E399" i="5" l="1"/>
  <c r="F399" i="5" s="1"/>
  <c r="G399" i="5"/>
  <c r="H399" i="5" s="1"/>
  <c r="C45" i="5"/>
  <c r="D411" i="5"/>
  <c r="B411" i="5"/>
  <c r="B417" i="5" s="1"/>
  <c r="D405" i="5"/>
  <c r="B405" i="5"/>
  <c r="B34" i="5" s="1"/>
  <c r="D404" i="5"/>
  <c r="B404" i="5"/>
  <c r="D403" i="5"/>
  <c r="D32" i="5" s="1"/>
  <c r="B403" i="5"/>
  <c r="B32" i="5" s="1"/>
  <c r="D402" i="5"/>
  <c r="B402" i="5"/>
  <c r="D401" i="5"/>
  <c r="B401" i="5"/>
  <c r="B30" i="5" s="1"/>
  <c r="D392" i="5"/>
  <c r="B392" i="5"/>
  <c r="D387" i="5"/>
  <c r="B387" i="5"/>
  <c r="D382" i="5"/>
  <c r="B382" i="5"/>
  <c r="D370" i="5"/>
  <c r="B370" i="5"/>
  <c r="D365" i="5"/>
  <c r="B365" i="5"/>
  <c r="D359" i="5"/>
  <c r="B359" i="5"/>
  <c r="D354" i="5"/>
  <c r="B354" i="5"/>
  <c r="D348" i="5"/>
  <c r="B348" i="5"/>
  <c r="D343" i="5"/>
  <c r="B343" i="5"/>
  <c r="B21" i="5" s="1"/>
  <c r="D334" i="5"/>
  <c r="B334" i="5"/>
  <c r="D289" i="5"/>
  <c r="B289" i="5"/>
  <c r="E241" i="5"/>
  <c r="F241" i="5" s="1"/>
  <c r="D227" i="5"/>
  <c r="B227" i="5"/>
  <c r="D220" i="5"/>
  <c r="B220" i="5"/>
  <c r="E212" i="5"/>
  <c r="F212" i="5" s="1"/>
  <c r="D199" i="5"/>
  <c r="B199" i="5"/>
  <c r="D194" i="5"/>
  <c r="B194" i="5"/>
  <c r="B13" i="5" s="1"/>
  <c r="D133" i="5"/>
  <c r="B133" i="5"/>
  <c r="D126" i="5"/>
  <c r="B126" i="5"/>
  <c r="B105" i="5"/>
  <c r="E105" i="5" s="1"/>
  <c r="F105" i="5" s="1"/>
  <c r="D100" i="5"/>
  <c r="B100" i="5"/>
  <c r="B9" i="5" s="1"/>
  <c r="D41" i="5"/>
  <c r="G41" i="5" s="1"/>
  <c r="H41" i="5" s="1"/>
  <c r="B41" i="5"/>
  <c r="D40" i="5"/>
  <c r="G40" i="5" s="1"/>
  <c r="H40" i="5" s="1"/>
  <c r="B40" i="5"/>
  <c r="D39" i="5"/>
  <c r="B39" i="5"/>
  <c r="D29" i="5"/>
  <c r="G29" i="5" s="1"/>
  <c r="H29" i="5" s="1"/>
  <c r="B28" i="5"/>
  <c r="E343" i="5" l="1"/>
  <c r="F343" i="5" s="1"/>
  <c r="E392" i="5"/>
  <c r="F392" i="5" s="1"/>
  <c r="G392" i="5"/>
  <c r="H392" i="5" s="1"/>
  <c r="E32" i="5"/>
  <c r="F32" i="5" s="1"/>
  <c r="G32" i="5"/>
  <c r="H32" i="5" s="1"/>
  <c r="G348" i="5"/>
  <c r="H348" i="5" s="1"/>
  <c r="E348" i="5"/>
  <c r="F348" i="5" s="1"/>
  <c r="E370" i="5"/>
  <c r="F370" i="5" s="1"/>
  <c r="G370" i="5"/>
  <c r="H370" i="5" s="1"/>
  <c r="E401" i="5"/>
  <c r="F401" i="5" s="1"/>
  <c r="G401" i="5"/>
  <c r="H401" i="5" s="1"/>
  <c r="G405" i="5"/>
  <c r="H405" i="5" s="1"/>
  <c r="E405" i="5"/>
  <c r="F405" i="5" s="1"/>
  <c r="G199" i="5"/>
  <c r="H199" i="5" s="1"/>
  <c r="E199" i="5"/>
  <c r="F199" i="5" s="1"/>
  <c r="E227" i="5"/>
  <c r="G227" i="5"/>
  <c r="H227" i="5" s="1"/>
  <c r="E39" i="5"/>
  <c r="F39" i="5" s="1"/>
  <c r="G39" i="5"/>
  <c r="H39" i="5" s="1"/>
  <c r="D52" i="5"/>
  <c r="G52" i="5" s="1"/>
  <c r="H52" i="5" s="1"/>
  <c r="E289" i="5"/>
  <c r="F289" i="5" s="1"/>
  <c r="G289" i="5"/>
  <c r="H289" i="5" s="1"/>
  <c r="E354" i="5"/>
  <c r="F354" i="5" s="1"/>
  <c r="G354" i="5"/>
  <c r="H354" i="5" s="1"/>
  <c r="G382" i="5"/>
  <c r="H382" i="5" s="1"/>
  <c r="E382" i="5"/>
  <c r="F382" i="5" s="1"/>
  <c r="D31" i="5"/>
  <c r="G31" i="5" s="1"/>
  <c r="H31" i="5" s="1"/>
  <c r="E402" i="5"/>
  <c r="F402" i="5" s="1"/>
  <c r="G402" i="5"/>
  <c r="H402" i="5" s="1"/>
  <c r="D417" i="5"/>
  <c r="G411" i="5"/>
  <c r="H411" i="5" s="1"/>
  <c r="E411" i="5"/>
  <c r="F411" i="5" s="1"/>
  <c r="G365" i="5"/>
  <c r="H365" i="5" s="1"/>
  <c r="E365" i="5"/>
  <c r="F365" i="5" s="1"/>
  <c r="E100" i="5"/>
  <c r="F100" i="5" s="1"/>
  <c r="G100" i="5"/>
  <c r="H100" i="5" s="1"/>
  <c r="G126" i="5"/>
  <c r="H126" i="5" s="1"/>
  <c r="E126" i="5"/>
  <c r="F126" i="5" s="1"/>
  <c r="D33" i="5"/>
  <c r="G33" i="5" s="1"/>
  <c r="H33" i="5" s="1"/>
  <c r="G404" i="5"/>
  <c r="H404" i="5" s="1"/>
  <c r="E404" i="5"/>
  <c r="F404" i="5" s="1"/>
  <c r="G194" i="5"/>
  <c r="H194" i="5" s="1"/>
  <c r="E194" i="5"/>
  <c r="F194" i="5" s="1"/>
  <c r="G220" i="5"/>
  <c r="H220" i="5" s="1"/>
  <c r="E220" i="5"/>
  <c r="F220" i="5" s="1"/>
  <c r="D19" i="5"/>
  <c r="G19" i="5" s="1"/>
  <c r="H19" i="5" s="1"/>
  <c r="E334" i="5"/>
  <c r="F334" i="5" s="1"/>
  <c r="G334" i="5"/>
  <c r="H334" i="5" s="1"/>
  <c r="G359" i="5"/>
  <c r="H359" i="5" s="1"/>
  <c r="E359" i="5"/>
  <c r="F359" i="5" s="1"/>
  <c r="E387" i="5"/>
  <c r="F387" i="5" s="1"/>
  <c r="G387" i="5"/>
  <c r="H387" i="5" s="1"/>
  <c r="E403" i="5"/>
  <c r="F403" i="5" s="1"/>
  <c r="G403" i="5"/>
  <c r="H403" i="5" s="1"/>
  <c r="G133" i="5"/>
  <c r="H133" i="5" s="1"/>
  <c r="E133" i="5"/>
  <c r="F133" i="5" s="1"/>
  <c r="E41" i="5"/>
  <c r="F41" i="5" s="1"/>
  <c r="E40" i="5"/>
  <c r="F40" i="5" s="1"/>
  <c r="D253" i="5"/>
  <c r="B52" i="5"/>
  <c r="D43" i="5"/>
  <c r="G43" i="5" s="1"/>
  <c r="H43" i="5" s="1"/>
  <c r="D159" i="5"/>
  <c r="B159" i="5"/>
  <c r="B11" i="5" s="1"/>
  <c r="B253" i="5"/>
  <c r="B51" i="5" s="1"/>
  <c r="B54" i="5" s="1"/>
  <c r="D34" i="5"/>
  <c r="G34" i="5" s="1"/>
  <c r="H34" i="5" s="1"/>
  <c r="D30" i="5"/>
  <c r="G30" i="5" s="1"/>
  <c r="H30" i="5" s="1"/>
  <c r="D28" i="5"/>
  <c r="D407" i="5"/>
  <c r="B43" i="5"/>
  <c r="D21" i="5"/>
  <c r="G21" i="5" s="1"/>
  <c r="H21" i="5" s="1"/>
  <c r="G343" i="5"/>
  <c r="H343" i="5" s="1"/>
  <c r="D9" i="5"/>
  <c r="B19" i="5"/>
  <c r="B23" i="5" s="1"/>
  <c r="B29" i="5"/>
  <c r="B33" i="5"/>
  <c r="D13" i="5"/>
  <c r="G13" i="5" s="1"/>
  <c r="H13" i="5" s="1"/>
  <c r="B31" i="5"/>
  <c r="B407" i="5"/>
  <c r="E417" i="5" l="1"/>
  <c r="F417" i="5" s="1"/>
  <c r="G417" i="5"/>
  <c r="H417" i="5" s="1"/>
  <c r="D11" i="5"/>
  <c r="G11" i="5" s="1"/>
  <c r="H11" i="5" s="1"/>
  <c r="G159" i="5"/>
  <c r="H159" i="5" s="1"/>
  <c r="E159" i="5"/>
  <c r="F159" i="5" s="1"/>
  <c r="E407" i="5"/>
  <c r="F407" i="5" s="1"/>
  <c r="G407" i="5"/>
  <c r="H407" i="5" s="1"/>
  <c r="E9" i="5"/>
  <c r="F9" i="5" s="1"/>
  <c r="G9" i="5"/>
  <c r="H9" i="5" s="1"/>
  <c r="D51" i="5"/>
  <c r="G51" i="5" s="1"/>
  <c r="H51" i="5" s="1"/>
  <c r="G253" i="5"/>
  <c r="H253" i="5" s="1"/>
  <c r="E253" i="5"/>
  <c r="F253" i="5" s="1"/>
  <c r="E28" i="5"/>
  <c r="F28" i="5" s="1"/>
  <c r="G28" i="5"/>
  <c r="H28" i="5" s="1"/>
  <c r="E43" i="5"/>
  <c r="F43" i="5" s="1"/>
  <c r="E13" i="5"/>
  <c r="F13" i="5" s="1"/>
  <c r="E30" i="5"/>
  <c r="F30" i="5" s="1"/>
  <c r="E33" i="5"/>
  <c r="F33" i="5" s="1"/>
  <c r="E21" i="5"/>
  <c r="F21" i="5" s="1"/>
  <c r="E31" i="5"/>
  <c r="F31" i="5" s="1"/>
  <c r="E19" i="5"/>
  <c r="F19" i="5" s="1"/>
  <c r="E34" i="5"/>
  <c r="F34" i="5" s="1"/>
  <c r="E52" i="5"/>
  <c r="F52" i="5" s="1"/>
  <c r="E29" i="5"/>
  <c r="F29" i="5" s="1"/>
  <c r="B15" i="5"/>
  <c r="D36" i="5"/>
  <c r="G36" i="5" s="1"/>
  <c r="H36" i="5" s="1"/>
  <c r="D15" i="5"/>
  <c r="G15" i="5" s="1"/>
  <c r="H15" i="5" s="1"/>
  <c r="B36" i="5"/>
  <c r="D23" i="5"/>
  <c r="G23" i="5" s="1"/>
  <c r="H23" i="5" s="1"/>
  <c r="D54" i="5" l="1"/>
  <c r="G54" i="5" s="1"/>
  <c r="H54" i="5" s="1"/>
  <c r="E51" i="5"/>
  <c r="F51" i="5" s="1"/>
  <c r="E11" i="5"/>
  <c r="F11" i="5" s="1"/>
  <c r="B45" i="5"/>
  <c r="E15" i="5"/>
  <c r="F15" i="5" s="1"/>
  <c r="E36" i="5"/>
  <c r="F36" i="5" s="1"/>
  <c r="E23" i="5"/>
  <c r="F23" i="5" s="1"/>
  <c r="D45" i="5"/>
  <c r="G45" i="5" s="1"/>
  <c r="H45" i="5" s="1"/>
  <c r="E54" i="5" l="1"/>
  <c r="F54" i="5" s="1"/>
  <c r="E45" i="5"/>
  <c r="F45" i="5" s="1"/>
</calcChain>
</file>

<file path=xl/sharedStrings.xml><?xml version="1.0" encoding="utf-8"?>
<sst xmlns="http://schemas.openxmlformats.org/spreadsheetml/2006/main" count="542" uniqueCount="241">
  <si>
    <t>Texas Higher Education Enrollments</t>
  </si>
  <si>
    <t>Certified</t>
  </si>
  <si>
    <t>Preliminary</t>
  </si>
  <si>
    <t>Change</t>
  </si>
  <si>
    <t>Public Two- and Four-Year Institutions</t>
  </si>
  <si>
    <t xml:space="preserve">   Universities</t>
  </si>
  <si>
    <t>________</t>
  </si>
  <si>
    <t xml:space="preserve">   TOTALS</t>
  </si>
  <si>
    <t>Independent Two- and Four-Year Institutions</t>
  </si>
  <si>
    <t xml:space="preserve">   Senior Colleges and Universities</t>
  </si>
  <si>
    <t xml:space="preserve">   Junior Colleges</t>
  </si>
  <si>
    <t>Medical, Dental, and Health-Related Institutions</t>
  </si>
  <si>
    <t xml:space="preserve">   Public Institutions</t>
  </si>
  <si>
    <t xml:space="preserve">      Medical</t>
  </si>
  <si>
    <t xml:space="preserve">      Dental</t>
  </si>
  <si>
    <t xml:space="preserve">      Academic</t>
  </si>
  <si>
    <t xml:space="preserve">      Audiology (AUD)</t>
  </si>
  <si>
    <t xml:space="preserve">      Physical Therapy (DPT)</t>
  </si>
  <si>
    <t xml:space="preserve">      TOTALS</t>
  </si>
  <si>
    <t xml:space="preserve">   Independent Institutions</t>
  </si>
  <si>
    <t xml:space="preserve">      Chiropractic</t>
  </si>
  <si>
    <t>TOTALS -- All Institutions</t>
  </si>
  <si>
    <t xml:space="preserve">   Community and State Colleges</t>
  </si>
  <si>
    <t xml:space="preserve">   Texas State Technical Colleges</t>
  </si>
  <si>
    <t>Texas Public Universities</t>
  </si>
  <si>
    <t xml:space="preserve">Angelo State University                                     </t>
  </si>
  <si>
    <t xml:space="preserve">Lamar University </t>
  </si>
  <si>
    <t xml:space="preserve">Midwestern State University                                 </t>
  </si>
  <si>
    <t xml:space="preserve">Prairie View A&amp;M University                                 </t>
  </si>
  <si>
    <t xml:space="preserve">Sam Houston State University                                </t>
  </si>
  <si>
    <t xml:space="preserve">Stephen F. Austin State University                          </t>
  </si>
  <si>
    <t xml:space="preserve">Sul Ross State University                                   </t>
  </si>
  <si>
    <t xml:space="preserve">Tarleton State University                                   </t>
  </si>
  <si>
    <t>Texas A&amp;M International University</t>
  </si>
  <si>
    <t>Texas A&amp;M University</t>
  </si>
  <si>
    <t>Texas A&amp;M University-Central Texas</t>
  </si>
  <si>
    <t>Texas A&amp;M University-Commerce</t>
  </si>
  <si>
    <t>Texas A&amp;M University-Corpus Christi</t>
  </si>
  <si>
    <t>Texas A&amp;M University-Kingsville</t>
  </si>
  <si>
    <t>Texas A&amp;M University-San Antonio</t>
  </si>
  <si>
    <t>Texas A&amp;M University-Texarkana</t>
  </si>
  <si>
    <t xml:space="preserve">Texas Southern University                                   </t>
  </si>
  <si>
    <t xml:space="preserve">Texas Tech University                                       </t>
  </si>
  <si>
    <t xml:space="preserve">Texas Woman's University                                    </t>
  </si>
  <si>
    <t xml:space="preserve">The University of Texas at Arlington                        </t>
  </si>
  <si>
    <t xml:space="preserve">The University of Texas at Austin                           </t>
  </si>
  <si>
    <t xml:space="preserve">The University of Texas at Dallas                           </t>
  </si>
  <si>
    <t xml:space="preserve">The University of Texas at El Paso                          </t>
  </si>
  <si>
    <t>The University of Texas of the Permian Basin</t>
  </si>
  <si>
    <t xml:space="preserve">The University of Texas at San Antonio                      </t>
  </si>
  <si>
    <t xml:space="preserve">The University of Texas at Tyler                            </t>
  </si>
  <si>
    <t xml:space="preserve">University of Houston                                       </t>
  </si>
  <si>
    <t xml:space="preserve">University of Houston-Clear Lake                            </t>
  </si>
  <si>
    <t xml:space="preserve">University of Houston-Downtown                              </t>
  </si>
  <si>
    <t xml:space="preserve">University of Houston-Victoria                              </t>
  </si>
  <si>
    <t xml:space="preserve">University of North Texas                                </t>
  </si>
  <si>
    <t>University of North Texas at Dallas</t>
  </si>
  <si>
    <t>West Texas A&amp;M University</t>
  </si>
  <si>
    <t xml:space="preserve">TOTALS </t>
  </si>
  <si>
    <t>Texas Public Community and State Colleges</t>
  </si>
  <si>
    <t xml:space="preserve">Alamo Community College District                            </t>
  </si>
  <si>
    <t xml:space="preserve">Alvin Community College                                     </t>
  </si>
  <si>
    <t>Amarillo College</t>
  </si>
  <si>
    <t xml:space="preserve">Angelina College                                            </t>
  </si>
  <si>
    <t xml:space="preserve">Austin Community College                                    </t>
  </si>
  <si>
    <t xml:space="preserve">Blinn College                                               </t>
  </si>
  <si>
    <t xml:space="preserve">Brazosport College                                          </t>
  </si>
  <si>
    <t xml:space="preserve">Cisco College                                        </t>
  </si>
  <si>
    <t xml:space="preserve">Clarendon College                                           </t>
  </si>
  <si>
    <t>Coastal Bend College</t>
  </si>
  <si>
    <t>College of the Mainland Community College District</t>
  </si>
  <si>
    <t>Collin County Community College District</t>
  </si>
  <si>
    <t>Dallas County Community College District</t>
  </si>
  <si>
    <t xml:space="preserve">Del Mar College                                             </t>
  </si>
  <si>
    <t>El Paso Community College District</t>
  </si>
  <si>
    <t xml:space="preserve">Frank Phillips College                                      </t>
  </si>
  <si>
    <t xml:space="preserve">Galveston College                                           </t>
  </si>
  <si>
    <t>Hill College</t>
  </si>
  <si>
    <t>Houston Community College System</t>
  </si>
  <si>
    <t>Howard County Junior College District</t>
  </si>
  <si>
    <t xml:space="preserve">Kilgore College                                             </t>
  </si>
  <si>
    <t>Lamar Institute of Technology</t>
  </si>
  <si>
    <t>Lamar State College-Orange</t>
  </si>
  <si>
    <t>Lamar State College-Port Arthur</t>
  </si>
  <si>
    <t xml:space="preserve">Lee College                                                 </t>
  </si>
  <si>
    <t>Lone Star College System District</t>
  </si>
  <si>
    <t xml:space="preserve">McLennan Community College                                  </t>
  </si>
  <si>
    <t xml:space="preserve">Midland College                                             </t>
  </si>
  <si>
    <t xml:space="preserve">Navarro College                                             </t>
  </si>
  <si>
    <t xml:space="preserve">Northeast Texas Community College                           </t>
  </si>
  <si>
    <t xml:space="preserve">Odessa College                                              </t>
  </si>
  <si>
    <t xml:space="preserve">Panola College                                              </t>
  </si>
  <si>
    <t xml:space="preserve">Paris Junior College                                        </t>
  </si>
  <si>
    <t>Ranger College</t>
  </si>
  <si>
    <t xml:space="preserve">South Plains College                                        </t>
  </si>
  <si>
    <t>South Texas College</t>
  </si>
  <si>
    <t xml:space="preserve">Southwest Texas Junior College                              </t>
  </si>
  <si>
    <t xml:space="preserve">Tarrant County College District </t>
  </si>
  <si>
    <t>Temple College</t>
  </si>
  <si>
    <t>Texarkana College</t>
  </si>
  <si>
    <t xml:space="preserve">Texas Southmost College                                     </t>
  </si>
  <si>
    <t xml:space="preserve">Trinity Valley Community College                            </t>
  </si>
  <si>
    <t xml:space="preserve">Tyler Junior College                                        </t>
  </si>
  <si>
    <t>Vernon College</t>
  </si>
  <si>
    <t xml:space="preserve">Weatherford College                                         </t>
  </si>
  <si>
    <t xml:space="preserve">Western Texas College                                       </t>
  </si>
  <si>
    <t xml:space="preserve">Wharton County Junior College                               </t>
  </si>
  <si>
    <t>TOTALS</t>
  </si>
  <si>
    <t xml:space="preserve">  Northeast Lakeview College</t>
  </si>
  <si>
    <t xml:space="preserve">  Northwest Vista College</t>
  </si>
  <si>
    <t xml:space="preserve">  Palo Alto College</t>
  </si>
  <si>
    <t xml:space="preserve">  San Antonio College</t>
  </si>
  <si>
    <t xml:space="preserve">  St. Philip's College</t>
  </si>
  <si>
    <t xml:space="preserve">Howard County Junior College District                       </t>
  </si>
  <si>
    <t xml:space="preserve">  Howard College</t>
  </si>
  <si>
    <t xml:space="preserve">  Southwest Collegiate Institute for the Deaf</t>
  </si>
  <si>
    <t xml:space="preserve">  Cy-Fair College </t>
  </si>
  <si>
    <t xml:space="preserve">  Kingwood College</t>
  </si>
  <si>
    <t xml:space="preserve">  Montgomery College</t>
  </si>
  <si>
    <t xml:space="preserve">  North Harris College</t>
  </si>
  <si>
    <t xml:space="preserve">  Tomball College</t>
  </si>
  <si>
    <t>Texas State Technical Colleges</t>
  </si>
  <si>
    <t xml:space="preserve">  Harlingen Campus </t>
  </si>
  <si>
    <t xml:space="preserve">  Marshall Campus</t>
  </si>
  <si>
    <t xml:space="preserve">  Waco Campus</t>
  </si>
  <si>
    <t xml:space="preserve">  West Texas Campus</t>
  </si>
  <si>
    <t xml:space="preserve">   (Texas Public Community Colleges Only)</t>
  </si>
  <si>
    <t xml:space="preserve">Galveston College </t>
  </si>
  <si>
    <t xml:space="preserve">  Waco Campus </t>
  </si>
  <si>
    <t xml:space="preserve">Texas Independent Senior Colleges </t>
  </si>
  <si>
    <t xml:space="preserve">   and Universities</t>
  </si>
  <si>
    <t xml:space="preserve">Abilene Christian University                                </t>
  </si>
  <si>
    <t xml:space="preserve">Austin College                                              </t>
  </si>
  <si>
    <t xml:space="preserve">Baylor University                                           </t>
  </si>
  <si>
    <t>Concordia University Texas</t>
  </si>
  <si>
    <t xml:space="preserve">Dallas Baptist University                                   </t>
  </si>
  <si>
    <t xml:space="preserve">East Texas Baptist University                               </t>
  </si>
  <si>
    <t xml:space="preserve">Hardin-Simmons University                                   </t>
  </si>
  <si>
    <t xml:space="preserve">Houston Baptist University                                  </t>
  </si>
  <si>
    <t xml:space="preserve">Howard Payne University                                     </t>
  </si>
  <si>
    <t>Huston-Tillotson University</t>
  </si>
  <si>
    <t xml:space="preserve">Jarvis Christian College    </t>
  </si>
  <si>
    <t xml:space="preserve">LeTourneau University                                       </t>
  </si>
  <si>
    <t>Lubbock Christian University</t>
  </si>
  <si>
    <t>McMurry University</t>
  </si>
  <si>
    <t xml:space="preserve">Our Lady of the Lake University </t>
  </si>
  <si>
    <t>Paul Quinn College</t>
  </si>
  <si>
    <t>Rice University</t>
  </si>
  <si>
    <t>Schreiner University</t>
  </si>
  <si>
    <t xml:space="preserve">South Texas College of Law </t>
  </si>
  <si>
    <t xml:space="preserve">Southern Methodist University                               </t>
  </si>
  <si>
    <t xml:space="preserve">Southwestern Adventist University </t>
  </si>
  <si>
    <t>Southwestern Assemblies of God University</t>
  </si>
  <si>
    <t xml:space="preserve">Southwestern Christian College  </t>
  </si>
  <si>
    <t xml:space="preserve">Southwestern University                                     </t>
  </si>
  <si>
    <t xml:space="preserve">Texas Christian University                                  </t>
  </si>
  <si>
    <t>Texas College</t>
  </si>
  <si>
    <t>Texas Lutheran University</t>
  </si>
  <si>
    <t>Texas Wesleyan University</t>
  </si>
  <si>
    <t xml:space="preserve">Trinity University                                          </t>
  </si>
  <si>
    <t xml:space="preserve">University of Dallas                                        </t>
  </si>
  <si>
    <t xml:space="preserve">University of Mary Hardin-Baylor                            </t>
  </si>
  <si>
    <t xml:space="preserve">University of St. Thomas                                    </t>
  </si>
  <si>
    <t>Wayland Baptist University</t>
  </si>
  <si>
    <t xml:space="preserve">Wiley College                                               </t>
  </si>
  <si>
    <t>Texas Independent Junior Colleges</t>
  </si>
  <si>
    <t>Jacksonville College</t>
  </si>
  <si>
    <t>Texas Public Health-Related Institutions</t>
  </si>
  <si>
    <t>Texas Tech University Health Sciences Center</t>
  </si>
  <si>
    <t xml:space="preserve">    Medical</t>
  </si>
  <si>
    <t xml:space="preserve">    Academic</t>
  </si>
  <si>
    <t xml:space="preserve">    Audiology (AUD)</t>
  </si>
  <si>
    <t xml:space="preserve">    Pharmacy (PharmD)</t>
  </si>
  <si>
    <t xml:space="preserve">    Physical Therapy (DPT)</t>
  </si>
  <si>
    <t>The Texas A&amp;M University System Health Science</t>
  </si>
  <si>
    <t xml:space="preserve">  Center</t>
  </si>
  <si>
    <t xml:space="preserve">    Dental</t>
  </si>
  <si>
    <t>The University of Texas Health Science Center</t>
  </si>
  <si>
    <t xml:space="preserve">  at Houston</t>
  </si>
  <si>
    <t xml:space="preserve">  at San Antonio</t>
  </si>
  <si>
    <t>The University of Texas M. D. Anderson Cancer Center</t>
  </si>
  <si>
    <t>The University of Texas Medical Branch at Galveston</t>
  </si>
  <si>
    <t>The University of Texas Southwestern Medical</t>
  </si>
  <si>
    <t xml:space="preserve">  Center at Dallas</t>
  </si>
  <si>
    <t>University of North Texas Health Science Center</t>
  </si>
  <si>
    <t xml:space="preserve">  at Fort Worth</t>
  </si>
  <si>
    <t xml:space="preserve">    Academic </t>
  </si>
  <si>
    <t>Subtotal</t>
  </si>
  <si>
    <t>Texas Independent Health-Related Institutions</t>
  </si>
  <si>
    <t>Baylor College of Medicine</t>
  </si>
  <si>
    <t>Parker University</t>
  </si>
  <si>
    <t>Texas Chiropractic College</t>
  </si>
  <si>
    <t>The University of Texas Health Science Center at Tyler</t>
  </si>
  <si>
    <t>Texas State University</t>
  </si>
  <si>
    <t>Victoria College</t>
  </si>
  <si>
    <t>Sul Ross State University Rio Grande College</t>
  </si>
  <si>
    <t>Texas A&amp;M University at Galveston</t>
  </si>
  <si>
    <t xml:space="preserve">  University Park</t>
  </si>
  <si>
    <t>Texas Tech University Health Sciences Center-El Paso</t>
  </si>
  <si>
    <t xml:space="preserve">    Medical </t>
  </si>
  <si>
    <t xml:space="preserve">    Academics</t>
  </si>
  <si>
    <t xml:space="preserve">  Connect Campus</t>
  </si>
  <si>
    <t>St. Edward's University</t>
  </si>
  <si>
    <t>St. Mary's University</t>
  </si>
  <si>
    <t xml:space="preserve">The University of Texas Rio Grande Valley-Medical School                                          </t>
  </si>
  <si>
    <t>The University of Texas at Austin Dell Medical School</t>
  </si>
  <si>
    <t xml:space="preserve">State-Funded Workforce Continuing Education </t>
  </si>
  <si>
    <t xml:space="preserve">  North Texas Campus</t>
  </si>
  <si>
    <t xml:space="preserve">  Fort Bend Campus</t>
  </si>
  <si>
    <t>The University of Texas Rio Grande Valley</t>
  </si>
  <si>
    <t>University of the Incarnate Word</t>
  </si>
  <si>
    <t xml:space="preserve">Grayson College                                      </t>
  </si>
  <si>
    <t>Laredo College</t>
  </si>
  <si>
    <t>Fall 2019</t>
  </si>
  <si>
    <t xml:space="preserve">      Medical Physics (DMP)</t>
  </si>
  <si>
    <t xml:space="preserve">    Medical Physics (DMP)</t>
  </si>
  <si>
    <t xml:space="preserve">  Houston North</t>
  </si>
  <si>
    <t>Fall 2020</t>
  </si>
  <si>
    <t xml:space="preserve">   Community and State Colleges </t>
  </si>
  <si>
    <t xml:space="preserve">   Texas State Technical Colleges </t>
  </si>
  <si>
    <t xml:space="preserve">      Pharmacy (PharmD) </t>
  </si>
  <si>
    <t xml:space="preserve">Central Texas College </t>
  </si>
  <si>
    <t>North Central Texas College</t>
  </si>
  <si>
    <t>San Jacinto College**</t>
  </si>
  <si>
    <t xml:space="preserve"> </t>
  </si>
  <si>
    <t>Sam Houston State University Medical School</t>
  </si>
  <si>
    <t>University of Houston Medical School</t>
  </si>
  <si>
    <t>Dallas County Community College District**</t>
  </si>
  <si>
    <t>San Jacinto College</t>
  </si>
  <si>
    <t>Fall 2021</t>
  </si>
  <si>
    <t>2019-21</t>
  </si>
  <si>
    <t xml:space="preserve">Change </t>
  </si>
  <si>
    <t>% Change</t>
  </si>
  <si>
    <t>2020-21</t>
  </si>
  <si>
    <t xml:space="preserve">  Connect Bend Campus</t>
  </si>
  <si>
    <t>Tarrant County College District**</t>
  </si>
  <si>
    <t>Certified***</t>
  </si>
  <si>
    <t xml:space="preserve">*** Amberton University has not certified their report.
     Art Institute of Houston and Criswell College have to
     submit their first fall CBM001 report. </t>
  </si>
  <si>
    <t>Amberton University*</t>
  </si>
  <si>
    <t>**  DCCCD and San Jacinto consolidated their  
    campuses in Fall 2020, Tarant consolidated their 
    campuses in Fall 2021</t>
  </si>
  <si>
    <t>* Amberton University will submit a CBM001 report to
  THECB starting Fall,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</si>
</sst>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(* #,##0.00_);_(* \(#,##0.00\);_(* &quot;-&quot;??_);_(@_)"/>
  </numFmts>
  <fonts count="3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u/>
      <sz val="10"/>
      <color theme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35">
    <xf numFmtId="0" fontId="0" fillId="0" borderId="0"/>
    <xf numFmtId="0" fontId="11" fillId="0" borderId="0"/>
    <xf numFmtId="0" fontId="11" fillId="0" borderId="0"/>
    <xf numFmtId="0" fontId="14" fillId="0" borderId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7" applyNumberFormat="0" applyAlignment="0" applyProtection="0"/>
    <xf numFmtId="0" fontId="23" fillId="7" borderId="8" applyNumberFormat="0" applyAlignment="0" applyProtection="0"/>
    <xf numFmtId="0" fontId="24" fillId="7" borderId="7" applyNumberFormat="0" applyAlignment="0" applyProtection="0"/>
    <xf numFmtId="0" fontId="25" fillId="0" borderId="9" applyNumberFormat="0" applyFill="0" applyAlignment="0" applyProtection="0"/>
    <xf numFmtId="0" fontId="26" fillId="8" borderId="10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0" borderId="0"/>
    <xf numFmtId="9" fontId="11" fillId="0" borderId="0" applyFont="0" applyFill="0" applyBorder="0" applyAlignment="0" applyProtection="0"/>
    <xf numFmtId="0" fontId="11" fillId="0" borderId="0"/>
    <xf numFmtId="0" fontId="10" fillId="0" borderId="0"/>
    <xf numFmtId="0" fontId="10" fillId="9" borderId="1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/>
    <xf numFmtId="0" fontId="10" fillId="9" borderId="11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9" borderId="11" applyNumberFormat="0" applyFont="0" applyAlignment="0" applyProtection="0"/>
    <xf numFmtId="0" fontId="9" fillId="0" borderId="0"/>
    <xf numFmtId="0" fontId="9" fillId="9" borderId="11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9" borderId="11" applyNumberFormat="0" applyFont="0" applyAlignment="0" applyProtection="0"/>
    <xf numFmtId="0" fontId="8" fillId="0" borderId="0"/>
    <xf numFmtId="0" fontId="8" fillId="9" borderId="11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43" fontId="11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11" applyNumberFormat="0" applyFont="0" applyAlignment="0" applyProtection="0"/>
    <xf numFmtId="0" fontId="7" fillId="0" borderId="0"/>
    <xf numFmtId="0" fontId="7" fillId="9" borderId="11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9" borderId="11" applyNumberFormat="0" applyFont="0" applyAlignment="0" applyProtection="0"/>
    <xf numFmtId="0" fontId="6" fillId="0" borderId="0"/>
    <xf numFmtId="0" fontId="6" fillId="9" borderId="11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4" fillId="0" borderId="0"/>
    <xf numFmtId="0" fontId="3" fillId="0" borderId="0"/>
    <xf numFmtId="0" fontId="2" fillId="0" borderId="0"/>
    <xf numFmtId="0" fontId="36" fillId="0" borderId="0"/>
    <xf numFmtId="0" fontId="1" fillId="0" borderId="0"/>
  </cellStyleXfs>
  <cellXfs count="51">
    <xf numFmtId="0" fontId="0" fillId="0" borderId="0" xfId="0"/>
    <xf numFmtId="0" fontId="12" fillId="0" borderId="0" xfId="0" applyFont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0" xfId="0" applyNumberFormat="1"/>
    <xf numFmtId="4" fontId="0" fillId="0" borderId="0" xfId="0" applyNumberFormat="1"/>
    <xf numFmtId="3" fontId="0" fillId="0" borderId="0" xfId="0" applyNumberFormat="1" applyAlignment="1">
      <alignment horizontal="right"/>
    </xf>
    <xf numFmtId="37" fontId="0" fillId="0" borderId="0" xfId="0" applyNumberFormat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13" fillId="0" borderId="0" xfId="0" applyFont="1"/>
    <xf numFmtId="0" fontId="11" fillId="0" borderId="0" xfId="0" applyFont="1"/>
    <xf numFmtId="37" fontId="0" fillId="0" borderId="2" xfId="0" applyNumberFormat="1" applyBorder="1" applyAlignment="1">
      <alignment horizontal="right"/>
    </xf>
    <xf numFmtId="2" fontId="11" fillId="0" borderId="2" xfId="0" applyNumberFormat="1" applyFont="1" applyBorder="1" applyAlignment="1">
      <alignment horizontal="right"/>
    </xf>
    <xf numFmtId="37" fontId="11" fillId="0" borderId="1" xfId="0" applyNumberFormat="1" applyFont="1" applyBorder="1" applyAlignment="1">
      <alignment horizontal="right"/>
    </xf>
    <xf numFmtId="2" fontId="11" fillId="0" borderId="1" xfId="0" applyNumberFormat="1" applyFont="1" applyBorder="1" applyAlignment="1">
      <alignment horizontal="right"/>
    </xf>
    <xf numFmtId="3" fontId="0" fillId="2" borderId="3" xfId="0" applyNumberFormat="1" applyFill="1" applyBorder="1"/>
    <xf numFmtId="3" fontId="0" fillId="2" borderId="3" xfId="0" applyNumberFormat="1" applyFill="1" applyBorder="1" applyAlignment="1">
      <alignment horizontal="right"/>
    </xf>
    <xf numFmtId="0" fontId="0" fillId="0" borderId="0" xfId="0"/>
    <xf numFmtId="2" fontId="0" fillId="0" borderId="0" xfId="0" applyNumberFormat="1"/>
    <xf numFmtId="37" fontId="0" fillId="0" borderId="0" xfId="0" applyNumberFormat="1"/>
    <xf numFmtId="3" fontId="0" fillId="0" borderId="3" xfId="0" applyNumberFormat="1" applyBorder="1"/>
    <xf numFmtId="3" fontId="1" fillId="0" borderId="0" xfId="334" applyNumberFormat="1"/>
    <xf numFmtId="0" fontId="1" fillId="0" borderId="0" xfId="334"/>
    <xf numFmtId="3" fontId="11" fillId="0" borderId="0" xfId="315" applyNumberFormat="1"/>
    <xf numFmtId="3" fontId="11" fillId="0" borderId="0" xfId="0" applyNumberFormat="1" applyFont="1" applyAlignment="1">
      <alignment horizontal="right"/>
    </xf>
    <xf numFmtId="3" fontId="11" fillId="0" borderId="0" xfId="315" applyNumberFormat="1" applyFill="1"/>
    <xf numFmtId="3" fontId="0" fillId="0" borderId="3" xfId="0" applyNumberFormat="1" applyFill="1" applyBorder="1"/>
    <xf numFmtId="0" fontId="11" fillId="0" borderId="0" xfId="0" applyFont="1" applyFill="1"/>
    <xf numFmtId="3" fontId="11" fillId="0" borderId="0" xfId="0" applyNumberFormat="1" applyFont="1" applyFill="1"/>
    <xf numFmtId="37" fontId="0" fillId="0" borderId="0" xfId="0" applyNumberFormat="1" applyFill="1"/>
    <xf numFmtId="2" fontId="0" fillId="0" borderId="0" xfId="0" applyNumberFormat="1" applyFill="1"/>
    <xf numFmtId="0" fontId="0" fillId="0" borderId="0" xfId="0" applyFill="1"/>
    <xf numFmtId="3" fontId="0" fillId="0" borderId="0" xfId="0" applyNumberFormat="1" applyFill="1"/>
    <xf numFmtId="3" fontId="0" fillId="0" borderId="0" xfId="0" applyNumberFormat="1" applyFill="1" applyBorder="1"/>
    <xf numFmtId="0" fontId="0" fillId="0" borderId="0" xfId="0" applyFont="1" applyFill="1" applyBorder="1"/>
    <xf numFmtId="3" fontId="0" fillId="0" borderId="0" xfId="0" applyNumberFormat="1" applyFill="1" applyAlignment="1">
      <alignment horizontal="right"/>
    </xf>
    <xf numFmtId="37" fontId="0" fillId="0" borderId="0" xfId="0" applyNumberFormat="1" applyFill="1" applyAlignment="1">
      <alignment horizontal="right"/>
    </xf>
    <xf numFmtId="0" fontId="13" fillId="0" borderId="0" xfId="0" applyFont="1" applyFill="1"/>
    <xf numFmtId="0" fontId="0" fillId="0" borderId="2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Fill="1" applyAlignment="1">
      <alignment horizontal="left"/>
    </xf>
    <xf numFmtId="37" fontId="11" fillId="0" borderId="0" xfId="0" applyNumberFormat="1" applyFont="1"/>
    <xf numFmtId="4" fontId="11" fillId="0" borderId="0" xfId="0" applyNumberFormat="1" applyFont="1"/>
    <xf numFmtId="0" fontId="0" fillId="0" borderId="0" xfId="0" applyFill="1" applyBorder="1"/>
    <xf numFmtId="0" fontId="0" fillId="0" borderId="0" xfId="0" applyFill="1" applyAlignment="1">
      <alignment horizontal="left" wrapText="1"/>
    </xf>
    <xf numFmtId="0" fontId="37" fillId="0" borderId="0" xfId="1" applyFont="1" applyAlignment="1">
      <alignment horizontal="center"/>
    </xf>
  </cellXfs>
  <cellStyles count="335">
    <cellStyle name="20% - Accent1" xfId="21" builtinId="30" customBuiltin="1"/>
    <cellStyle name="20% - Accent1 2" xfId="53" xr:uid="{00000000-0005-0000-0000-000001000000}"/>
    <cellStyle name="20% - Accent1 2 2" xfId="83" xr:uid="{00000000-0005-0000-0000-000002000000}"/>
    <cellStyle name="20% - Accent1 2 2 2" xfId="186" xr:uid="{00000000-0005-0000-0000-000003000000}"/>
    <cellStyle name="20% - Accent1 2 3" xfId="112" xr:uid="{00000000-0005-0000-0000-000004000000}"/>
    <cellStyle name="20% - Accent1 2 3 2" xfId="187" xr:uid="{00000000-0005-0000-0000-000005000000}"/>
    <cellStyle name="20% - Accent1 2 4" xfId="142" xr:uid="{00000000-0005-0000-0000-000006000000}"/>
    <cellStyle name="20% - Accent1 2 4 2" xfId="188" xr:uid="{00000000-0005-0000-0000-000007000000}"/>
    <cellStyle name="20% - Accent1 2 5" xfId="171" xr:uid="{00000000-0005-0000-0000-000008000000}"/>
    <cellStyle name="20% - Accent1 2 5 2" xfId="189" xr:uid="{00000000-0005-0000-0000-000009000000}"/>
    <cellStyle name="20% - Accent1 2 6" xfId="185" xr:uid="{00000000-0005-0000-0000-00000A000000}"/>
    <cellStyle name="20% - Accent1 3" xfId="67" xr:uid="{00000000-0005-0000-0000-00000B000000}"/>
    <cellStyle name="20% - Accent1 3 2" xfId="190" xr:uid="{00000000-0005-0000-0000-00000C000000}"/>
    <cellStyle name="20% - Accent1 4" xfId="96" xr:uid="{00000000-0005-0000-0000-00000D000000}"/>
    <cellStyle name="20% - Accent1 4 2" xfId="191" xr:uid="{00000000-0005-0000-0000-00000E000000}"/>
    <cellStyle name="20% - Accent1 5" xfId="126" xr:uid="{00000000-0005-0000-0000-00000F000000}"/>
    <cellStyle name="20% - Accent1 5 2" xfId="192" xr:uid="{00000000-0005-0000-0000-000010000000}"/>
    <cellStyle name="20% - Accent1 6" xfId="155" xr:uid="{00000000-0005-0000-0000-000011000000}"/>
    <cellStyle name="20% - Accent1 6 2" xfId="193" xr:uid="{00000000-0005-0000-0000-000012000000}"/>
    <cellStyle name="20% - Accent1 7" xfId="184" xr:uid="{00000000-0005-0000-0000-000013000000}"/>
    <cellStyle name="20% - Accent2" xfId="25" builtinId="34" customBuiltin="1"/>
    <cellStyle name="20% - Accent2 2" xfId="55" xr:uid="{00000000-0005-0000-0000-000015000000}"/>
    <cellStyle name="20% - Accent2 2 2" xfId="85" xr:uid="{00000000-0005-0000-0000-000016000000}"/>
    <cellStyle name="20% - Accent2 2 2 2" xfId="196" xr:uid="{00000000-0005-0000-0000-000017000000}"/>
    <cellStyle name="20% - Accent2 2 3" xfId="114" xr:uid="{00000000-0005-0000-0000-000018000000}"/>
    <cellStyle name="20% - Accent2 2 3 2" xfId="197" xr:uid="{00000000-0005-0000-0000-000019000000}"/>
    <cellStyle name="20% - Accent2 2 4" xfId="144" xr:uid="{00000000-0005-0000-0000-00001A000000}"/>
    <cellStyle name="20% - Accent2 2 4 2" xfId="198" xr:uid="{00000000-0005-0000-0000-00001B000000}"/>
    <cellStyle name="20% - Accent2 2 5" xfId="173" xr:uid="{00000000-0005-0000-0000-00001C000000}"/>
    <cellStyle name="20% - Accent2 2 5 2" xfId="199" xr:uid="{00000000-0005-0000-0000-00001D000000}"/>
    <cellStyle name="20% - Accent2 2 6" xfId="195" xr:uid="{00000000-0005-0000-0000-00001E000000}"/>
    <cellStyle name="20% - Accent2 3" xfId="69" xr:uid="{00000000-0005-0000-0000-00001F000000}"/>
    <cellStyle name="20% - Accent2 3 2" xfId="200" xr:uid="{00000000-0005-0000-0000-000020000000}"/>
    <cellStyle name="20% - Accent2 4" xfId="98" xr:uid="{00000000-0005-0000-0000-000021000000}"/>
    <cellStyle name="20% - Accent2 4 2" xfId="201" xr:uid="{00000000-0005-0000-0000-000022000000}"/>
    <cellStyle name="20% - Accent2 5" xfId="128" xr:uid="{00000000-0005-0000-0000-000023000000}"/>
    <cellStyle name="20% - Accent2 5 2" xfId="202" xr:uid="{00000000-0005-0000-0000-000024000000}"/>
    <cellStyle name="20% - Accent2 6" xfId="157" xr:uid="{00000000-0005-0000-0000-000025000000}"/>
    <cellStyle name="20% - Accent2 6 2" xfId="203" xr:uid="{00000000-0005-0000-0000-000026000000}"/>
    <cellStyle name="20% - Accent2 7" xfId="194" xr:uid="{00000000-0005-0000-0000-000027000000}"/>
    <cellStyle name="20% - Accent3" xfId="29" builtinId="38" customBuiltin="1"/>
    <cellStyle name="20% - Accent3 2" xfId="57" xr:uid="{00000000-0005-0000-0000-000029000000}"/>
    <cellStyle name="20% - Accent3 2 2" xfId="87" xr:uid="{00000000-0005-0000-0000-00002A000000}"/>
    <cellStyle name="20% - Accent3 2 2 2" xfId="206" xr:uid="{00000000-0005-0000-0000-00002B000000}"/>
    <cellStyle name="20% - Accent3 2 3" xfId="116" xr:uid="{00000000-0005-0000-0000-00002C000000}"/>
    <cellStyle name="20% - Accent3 2 3 2" xfId="207" xr:uid="{00000000-0005-0000-0000-00002D000000}"/>
    <cellStyle name="20% - Accent3 2 4" xfId="146" xr:uid="{00000000-0005-0000-0000-00002E000000}"/>
    <cellStyle name="20% - Accent3 2 4 2" xfId="208" xr:uid="{00000000-0005-0000-0000-00002F000000}"/>
    <cellStyle name="20% - Accent3 2 5" xfId="175" xr:uid="{00000000-0005-0000-0000-000030000000}"/>
    <cellStyle name="20% - Accent3 2 5 2" xfId="209" xr:uid="{00000000-0005-0000-0000-000031000000}"/>
    <cellStyle name="20% - Accent3 2 6" xfId="205" xr:uid="{00000000-0005-0000-0000-000032000000}"/>
    <cellStyle name="20% - Accent3 3" xfId="71" xr:uid="{00000000-0005-0000-0000-000033000000}"/>
    <cellStyle name="20% - Accent3 3 2" xfId="210" xr:uid="{00000000-0005-0000-0000-000034000000}"/>
    <cellStyle name="20% - Accent3 4" xfId="100" xr:uid="{00000000-0005-0000-0000-000035000000}"/>
    <cellStyle name="20% - Accent3 4 2" xfId="211" xr:uid="{00000000-0005-0000-0000-000036000000}"/>
    <cellStyle name="20% - Accent3 5" xfId="130" xr:uid="{00000000-0005-0000-0000-000037000000}"/>
    <cellStyle name="20% - Accent3 5 2" xfId="212" xr:uid="{00000000-0005-0000-0000-000038000000}"/>
    <cellStyle name="20% - Accent3 6" xfId="159" xr:uid="{00000000-0005-0000-0000-000039000000}"/>
    <cellStyle name="20% - Accent3 6 2" xfId="213" xr:uid="{00000000-0005-0000-0000-00003A000000}"/>
    <cellStyle name="20% - Accent3 7" xfId="204" xr:uid="{00000000-0005-0000-0000-00003B000000}"/>
    <cellStyle name="20% - Accent4" xfId="33" builtinId="42" customBuiltin="1"/>
    <cellStyle name="20% - Accent4 2" xfId="59" xr:uid="{00000000-0005-0000-0000-00003D000000}"/>
    <cellStyle name="20% - Accent4 2 2" xfId="89" xr:uid="{00000000-0005-0000-0000-00003E000000}"/>
    <cellStyle name="20% - Accent4 2 2 2" xfId="216" xr:uid="{00000000-0005-0000-0000-00003F000000}"/>
    <cellStyle name="20% - Accent4 2 3" xfId="118" xr:uid="{00000000-0005-0000-0000-000040000000}"/>
    <cellStyle name="20% - Accent4 2 3 2" xfId="217" xr:uid="{00000000-0005-0000-0000-000041000000}"/>
    <cellStyle name="20% - Accent4 2 4" xfId="148" xr:uid="{00000000-0005-0000-0000-000042000000}"/>
    <cellStyle name="20% - Accent4 2 4 2" xfId="218" xr:uid="{00000000-0005-0000-0000-000043000000}"/>
    <cellStyle name="20% - Accent4 2 5" xfId="177" xr:uid="{00000000-0005-0000-0000-000044000000}"/>
    <cellStyle name="20% - Accent4 2 5 2" xfId="219" xr:uid="{00000000-0005-0000-0000-000045000000}"/>
    <cellStyle name="20% - Accent4 2 6" xfId="215" xr:uid="{00000000-0005-0000-0000-000046000000}"/>
    <cellStyle name="20% - Accent4 3" xfId="73" xr:uid="{00000000-0005-0000-0000-000047000000}"/>
    <cellStyle name="20% - Accent4 3 2" xfId="220" xr:uid="{00000000-0005-0000-0000-000048000000}"/>
    <cellStyle name="20% - Accent4 4" xfId="102" xr:uid="{00000000-0005-0000-0000-000049000000}"/>
    <cellStyle name="20% - Accent4 4 2" xfId="221" xr:uid="{00000000-0005-0000-0000-00004A000000}"/>
    <cellStyle name="20% - Accent4 5" xfId="132" xr:uid="{00000000-0005-0000-0000-00004B000000}"/>
    <cellStyle name="20% - Accent4 5 2" xfId="222" xr:uid="{00000000-0005-0000-0000-00004C000000}"/>
    <cellStyle name="20% - Accent4 6" xfId="161" xr:uid="{00000000-0005-0000-0000-00004D000000}"/>
    <cellStyle name="20% - Accent4 6 2" xfId="223" xr:uid="{00000000-0005-0000-0000-00004E000000}"/>
    <cellStyle name="20% - Accent4 7" xfId="214" xr:uid="{00000000-0005-0000-0000-00004F000000}"/>
    <cellStyle name="20% - Accent5" xfId="37" builtinId="46" customBuiltin="1"/>
    <cellStyle name="20% - Accent5 2" xfId="61" xr:uid="{00000000-0005-0000-0000-000051000000}"/>
    <cellStyle name="20% - Accent5 2 2" xfId="91" xr:uid="{00000000-0005-0000-0000-000052000000}"/>
    <cellStyle name="20% - Accent5 2 2 2" xfId="226" xr:uid="{00000000-0005-0000-0000-000053000000}"/>
    <cellStyle name="20% - Accent5 2 3" xfId="120" xr:uid="{00000000-0005-0000-0000-000054000000}"/>
    <cellStyle name="20% - Accent5 2 3 2" xfId="227" xr:uid="{00000000-0005-0000-0000-000055000000}"/>
    <cellStyle name="20% - Accent5 2 4" xfId="150" xr:uid="{00000000-0005-0000-0000-000056000000}"/>
    <cellStyle name="20% - Accent5 2 4 2" xfId="228" xr:uid="{00000000-0005-0000-0000-000057000000}"/>
    <cellStyle name="20% - Accent5 2 5" xfId="179" xr:uid="{00000000-0005-0000-0000-000058000000}"/>
    <cellStyle name="20% - Accent5 2 5 2" xfId="229" xr:uid="{00000000-0005-0000-0000-000059000000}"/>
    <cellStyle name="20% - Accent5 2 6" xfId="225" xr:uid="{00000000-0005-0000-0000-00005A000000}"/>
    <cellStyle name="20% - Accent5 3" xfId="75" xr:uid="{00000000-0005-0000-0000-00005B000000}"/>
    <cellStyle name="20% - Accent5 3 2" xfId="230" xr:uid="{00000000-0005-0000-0000-00005C000000}"/>
    <cellStyle name="20% - Accent5 4" xfId="104" xr:uid="{00000000-0005-0000-0000-00005D000000}"/>
    <cellStyle name="20% - Accent5 4 2" xfId="231" xr:uid="{00000000-0005-0000-0000-00005E000000}"/>
    <cellStyle name="20% - Accent5 5" xfId="134" xr:uid="{00000000-0005-0000-0000-00005F000000}"/>
    <cellStyle name="20% - Accent5 5 2" xfId="232" xr:uid="{00000000-0005-0000-0000-000060000000}"/>
    <cellStyle name="20% - Accent5 6" xfId="163" xr:uid="{00000000-0005-0000-0000-000061000000}"/>
    <cellStyle name="20% - Accent5 6 2" xfId="233" xr:uid="{00000000-0005-0000-0000-000062000000}"/>
    <cellStyle name="20% - Accent5 7" xfId="224" xr:uid="{00000000-0005-0000-0000-000063000000}"/>
    <cellStyle name="20% - Accent6" xfId="41" builtinId="50" customBuiltin="1"/>
    <cellStyle name="20% - Accent6 2" xfId="63" xr:uid="{00000000-0005-0000-0000-000065000000}"/>
    <cellStyle name="20% - Accent6 2 2" xfId="93" xr:uid="{00000000-0005-0000-0000-000066000000}"/>
    <cellStyle name="20% - Accent6 2 2 2" xfId="236" xr:uid="{00000000-0005-0000-0000-000067000000}"/>
    <cellStyle name="20% - Accent6 2 3" xfId="122" xr:uid="{00000000-0005-0000-0000-000068000000}"/>
    <cellStyle name="20% - Accent6 2 3 2" xfId="237" xr:uid="{00000000-0005-0000-0000-000069000000}"/>
    <cellStyle name="20% - Accent6 2 4" xfId="152" xr:uid="{00000000-0005-0000-0000-00006A000000}"/>
    <cellStyle name="20% - Accent6 2 4 2" xfId="238" xr:uid="{00000000-0005-0000-0000-00006B000000}"/>
    <cellStyle name="20% - Accent6 2 5" xfId="181" xr:uid="{00000000-0005-0000-0000-00006C000000}"/>
    <cellStyle name="20% - Accent6 2 5 2" xfId="239" xr:uid="{00000000-0005-0000-0000-00006D000000}"/>
    <cellStyle name="20% - Accent6 2 6" xfId="235" xr:uid="{00000000-0005-0000-0000-00006E000000}"/>
    <cellStyle name="20% - Accent6 3" xfId="77" xr:uid="{00000000-0005-0000-0000-00006F000000}"/>
    <cellStyle name="20% - Accent6 3 2" xfId="240" xr:uid="{00000000-0005-0000-0000-000070000000}"/>
    <cellStyle name="20% - Accent6 4" xfId="106" xr:uid="{00000000-0005-0000-0000-000071000000}"/>
    <cellStyle name="20% - Accent6 4 2" xfId="241" xr:uid="{00000000-0005-0000-0000-000072000000}"/>
    <cellStyle name="20% - Accent6 5" xfId="136" xr:uid="{00000000-0005-0000-0000-000073000000}"/>
    <cellStyle name="20% - Accent6 5 2" xfId="242" xr:uid="{00000000-0005-0000-0000-000074000000}"/>
    <cellStyle name="20% - Accent6 6" xfId="165" xr:uid="{00000000-0005-0000-0000-000075000000}"/>
    <cellStyle name="20% - Accent6 6 2" xfId="243" xr:uid="{00000000-0005-0000-0000-000076000000}"/>
    <cellStyle name="20% - Accent6 7" xfId="234" xr:uid="{00000000-0005-0000-0000-000077000000}"/>
    <cellStyle name="40% - Accent1" xfId="22" builtinId="31" customBuiltin="1"/>
    <cellStyle name="40% - Accent1 2" xfId="54" xr:uid="{00000000-0005-0000-0000-000079000000}"/>
    <cellStyle name="40% - Accent1 2 2" xfId="84" xr:uid="{00000000-0005-0000-0000-00007A000000}"/>
    <cellStyle name="40% - Accent1 2 2 2" xfId="246" xr:uid="{00000000-0005-0000-0000-00007B000000}"/>
    <cellStyle name="40% - Accent1 2 3" xfId="113" xr:uid="{00000000-0005-0000-0000-00007C000000}"/>
    <cellStyle name="40% - Accent1 2 3 2" xfId="247" xr:uid="{00000000-0005-0000-0000-00007D000000}"/>
    <cellStyle name="40% - Accent1 2 4" xfId="143" xr:uid="{00000000-0005-0000-0000-00007E000000}"/>
    <cellStyle name="40% - Accent1 2 4 2" xfId="248" xr:uid="{00000000-0005-0000-0000-00007F000000}"/>
    <cellStyle name="40% - Accent1 2 5" xfId="172" xr:uid="{00000000-0005-0000-0000-000080000000}"/>
    <cellStyle name="40% - Accent1 2 5 2" xfId="249" xr:uid="{00000000-0005-0000-0000-000081000000}"/>
    <cellStyle name="40% - Accent1 2 6" xfId="245" xr:uid="{00000000-0005-0000-0000-000082000000}"/>
    <cellStyle name="40% - Accent1 3" xfId="68" xr:uid="{00000000-0005-0000-0000-000083000000}"/>
    <cellStyle name="40% - Accent1 3 2" xfId="250" xr:uid="{00000000-0005-0000-0000-000084000000}"/>
    <cellStyle name="40% - Accent1 4" xfId="97" xr:uid="{00000000-0005-0000-0000-000085000000}"/>
    <cellStyle name="40% - Accent1 4 2" xfId="251" xr:uid="{00000000-0005-0000-0000-000086000000}"/>
    <cellStyle name="40% - Accent1 5" xfId="127" xr:uid="{00000000-0005-0000-0000-000087000000}"/>
    <cellStyle name="40% - Accent1 5 2" xfId="252" xr:uid="{00000000-0005-0000-0000-000088000000}"/>
    <cellStyle name="40% - Accent1 6" xfId="156" xr:uid="{00000000-0005-0000-0000-000089000000}"/>
    <cellStyle name="40% - Accent1 6 2" xfId="253" xr:uid="{00000000-0005-0000-0000-00008A000000}"/>
    <cellStyle name="40% - Accent1 7" xfId="244" xr:uid="{00000000-0005-0000-0000-00008B000000}"/>
    <cellStyle name="40% - Accent2" xfId="26" builtinId="35" customBuiltin="1"/>
    <cellStyle name="40% - Accent2 2" xfId="56" xr:uid="{00000000-0005-0000-0000-00008D000000}"/>
    <cellStyle name="40% - Accent2 2 2" xfId="86" xr:uid="{00000000-0005-0000-0000-00008E000000}"/>
    <cellStyle name="40% - Accent2 2 2 2" xfId="256" xr:uid="{00000000-0005-0000-0000-00008F000000}"/>
    <cellStyle name="40% - Accent2 2 3" xfId="115" xr:uid="{00000000-0005-0000-0000-000090000000}"/>
    <cellStyle name="40% - Accent2 2 3 2" xfId="257" xr:uid="{00000000-0005-0000-0000-000091000000}"/>
    <cellStyle name="40% - Accent2 2 4" xfId="145" xr:uid="{00000000-0005-0000-0000-000092000000}"/>
    <cellStyle name="40% - Accent2 2 4 2" xfId="258" xr:uid="{00000000-0005-0000-0000-000093000000}"/>
    <cellStyle name="40% - Accent2 2 5" xfId="174" xr:uid="{00000000-0005-0000-0000-000094000000}"/>
    <cellStyle name="40% - Accent2 2 5 2" xfId="259" xr:uid="{00000000-0005-0000-0000-000095000000}"/>
    <cellStyle name="40% - Accent2 2 6" xfId="255" xr:uid="{00000000-0005-0000-0000-000096000000}"/>
    <cellStyle name="40% - Accent2 3" xfId="70" xr:uid="{00000000-0005-0000-0000-000097000000}"/>
    <cellStyle name="40% - Accent2 3 2" xfId="260" xr:uid="{00000000-0005-0000-0000-000098000000}"/>
    <cellStyle name="40% - Accent2 4" xfId="99" xr:uid="{00000000-0005-0000-0000-000099000000}"/>
    <cellStyle name="40% - Accent2 4 2" xfId="261" xr:uid="{00000000-0005-0000-0000-00009A000000}"/>
    <cellStyle name="40% - Accent2 5" xfId="129" xr:uid="{00000000-0005-0000-0000-00009B000000}"/>
    <cellStyle name="40% - Accent2 5 2" xfId="262" xr:uid="{00000000-0005-0000-0000-00009C000000}"/>
    <cellStyle name="40% - Accent2 6" xfId="158" xr:uid="{00000000-0005-0000-0000-00009D000000}"/>
    <cellStyle name="40% - Accent2 6 2" xfId="263" xr:uid="{00000000-0005-0000-0000-00009E000000}"/>
    <cellStyle name="40% - Accent2 7" xfId="254" xr:uid="{00000000-0005-0000-0000-00009F000000}"/>
    <cellStyle name="40% - Accent3" xfId="30" builtinId="39" customBuiltin="1"/>
    <cellStyle name="40% - Accent3 2" xfId="58" xr:uid="{00000000-0005-0000-0000-0000A1000000}"/>
    <cellStyle name="40% - Accent3 2 2" xfId="88" xr:uid="{00000000-0005-0000-0000-0000A2000000}"/>
    <cellStyle name="40% - Accent3 2 2 2" xfId="266" xr:uid="{00000000-0005-0000-0000-0000A3000000}"/>
    <cellStyle name="40% - Accent3 2 3" xfId="117" xr:uid="{00000000-0005-0000-0000-0000A4000000}"/>
    <cellStyle name="40% - Accent3 2 3 2" xfId="267" xr:uid="{00000000-0005-0000-0000-0000A5000000}"/>
    <cellStyle name="40% - Accent3 2 4" xfId="147" xr:uid="{00000000-0005-0000-0000-0000A6000000}"/>
    <cellStyle name="40% - Accent3 2 4 2" xfId="268" xr:uid="{00000000-0005-0000-0000-0000A7000000}"/>
    <cellStyle name="40% - Accent3 2 5" xfId="176" xr:uid="{00000000-0005-0000-0000-0000A8000000}"/>
    <cellStyle name="40% - Accent3 2 5 2" xfId="269" xr:uid="{00000000-0005-0000-0000-0000A9000000}"/>
    <cellStyle name="40% - Accent3 2 6" xfId="265" xr:uid="{00000000-0005-0000-0000-0000AA000000}"/>
    <cellStyle name="40% - Accent3 3" xfId="72" xr:uid="{00000000-0005-0000-0000-0000AB000000}"/>
    <cellStyle name="40% - Accent3 3 2" xfId="270" xr:uid="{00000000-0005-0000-0000-0000AC000000}"/>
    <cellStyle name="40% - Accent3 4" xfId="101" xr:uid="{00000000-0005-0000-0000-0000AD000000}"/>
    <cellStyle name="40% - Accent3 4 2" xfId="271" xr:uid="{00000000-0005-0000-0000-0000AE000000}"/>
    <cellStyle name="40% - Accent3 5" xfId="131" xr:uid="{00000000-0005-0000-0000-0000AF000000}"/>
    <cellStyle name="40% - Accent3 5 2" xfId="272" xr:uid="{00000000-0005-0000-0000-0000B0000000}"/>
    <cellStyle name="40% - Accent3 6" xfId="160" xr:uid="{00000000-0005-0000-0000-0000B1000000}"/>
    <cellStyle name="40% - Accent3 6 2" xfId="273" xr:uid="{00000000-0005-0000-0000-0000B2000000}"/>
    <cellStyle name="40% - Accent3 7" xfId="264" xr:uid="{00000000-0005-0000-0000-0000B3000000}"/>
    <cellStyle name="40% - Accent4" xfId="34" builtinId="43" customBuiltin="1"/>
    <cellStyle name="40% - Accent4 2" xfId="60" xr:uid="{00000000-0005-0000-0000-0000B5000000}"/>
    <cellStyle name="40% - Accent4 2 2" xfId="90" xr:uid="{00000000-0005-0000-0000-0000B6000000}"/>
    <cellStyle name="40% - Accent4 2 2 2" xfId="276" xr:uid="{00000000-0005-0000-0000-0000B7000000}"/>
    <cellStyle name="40% - Accent4 2 3" xfId="119" xr:uid="{00000000-0005-0000-0000-0000B8000000}"/>
    <cellStyle name="40% - Accent4 2 3 2" xfId="277" xr:uid="{00000000-0005-0000-0000-0000B9000000}"/>
    <cellStyle name="40% - Accent4 2 4" xfId="149" xr:uid="{00000000-0005-0000-0000-0000BA000000}"/>
    <cellStyle name="40% - Accent4 2 4 2" xfId="278" xr:uid="{00000000-0005-0000-0000-0000BB000000}"/>
    <cellStyle name="40% - Accent4 2 5" xfId="178" xr:uid="{00000000-0005-0000-0000-0000BC000000}"/>
    <cellStyle name="40% - Accent4 2 5 2" xfId="279" xr:uid="{00000000-0005-0000-0000-0000BD000000}"/>
    <cellStyle name="40% - Accent4 2 6" xfId="275" xr:uid="{00000000-0005-0000-0000-0000BE000000}"/>
    <cellStyle name="40% - Accent4 3" xfId="74" xr:uid="{00000000-0005-0000-0000-0000BF000000}"/>
    <cellStyle name="40% - Accent4 3 2" xfId="280" xr:uid="{00000000-0005-0000-0000-0000C0000000}"/>
    <cellStyle name="40% - Accent4 4" xfId="103" xr:uid="{00000000-0005-0000-0000-0000C1000000}"/>
    <cellStyle name="40% - Accent4 4 2" xfId="281" xr:uid="{00000000-0005-0000-0000-0000C2000000}"/>
    <cellStyle name="40% - Accent4 5" xfId="133" xr:uid="{00000000-0005-0000-0000-0000C3000000}"/>
    <cellStyle name="40% - Accent4 5 2" xfId="282" xr:uid="{00000000-0005-0000-0000-0000C4000000}"/>
    <cellStyle name="40% - Accent4 6" xfId="162" xr:uid="{00000000-0005-0000-0000-0000C5000000}"/>
    <cellStyle name="40% - Accent4 6 2" xfId="283" xr:uid="{00000000-0005-0000-0000-0000C6000000}"/>
    <cellStyle name="40% - Accent4 7" xfId="274" xr:uid="{00000000-0005-0000-0000-0000C7000000}"/>
    <cellStyle name="40% - Accent5" xfId="38" builtinId="47" customBuiltin="1"/>
    <cellStyle name="40% - Accent5 2" xfId="62" xr:uid="{00000000-0005-0000-0000-0000C9000000}"/>
    <cellStyle name="40% - Accent5 2 2" xfId="92" xr:uid="{00000000-0005-0000-0000-0000CA000000}"/>
    <cellStyle name="40% - Accent5 2 2 2" xfId="286" xr:uid="{00000000-0005-0000-0000-0000CB000000}"/>
    <cellStyle name="40% - Accent5 2 3" xfId="121" xr:uid="{00000000-0005-0000-0000-0000CC000000}"/>
    <cellStyle name="40% - Accent5 2 3 2" xfId="287" xr:uid="{00000000-0005-0000-0000-0000CD000000}"/>
    <cellStyle name="40% - Accent5 2 4" xfId="151" xr:uid="{00000000-0005-0000-0000-0000CE000000}"/>
    <cellStyle name="40% - Accent5 2 4 2" xfId="288" xr:uid="{00000000-0005-0000-0000-0000CF000000}"/>
    <cellStyle name="40% - Accent5 2 5" xfId="180" xr:uid="{00000000-0005-0000-0000-0000D0000000}"/>
    <cellStyle name="40% - Accent5 2 5 2" xfId="289" xr:uid="{00000000-0005-0000-0000-0000D1000000}"/>
    <cellStyle name="40% - Accent5 2 6" xfId="285" xr:uid="{00000000-0005-0000-0000-0000D2000000}"/>
    <cellStyle name="40% - Accent5 3" xfId="76" xr:uid="{00000000-0005-0000-0000-0000D3000000}"/>
    <cellStyle name="40% - Accent5 3 2" xfId="290" xr:uid="{00000000-0005-0000-0000-0000D4000000}"/>
    <cellStyle name="40% - Accent5 4" xfId="105" xr:uid="{00000000-0005-0000-0000-0000D5000000}"/>
    <cellStyle name="40% - Accent5 4 2" xfId="291" xr:uid="{00000000-0005-0000-0000-0000D6000000}"/>
    <cellStyle name="40% - Accent5 5" xfId="135" xr:uid="{00000000-0005-0000-0000-0000D7000000}"/>
    <cellStyle name="40% - Accent5 5 2" xfId="292" xr:uid="{00000000-0005-0000-0000-0000D8000000}"/>
    <cellStyle name="40% - Accent5 6" xfId="164" xr:uid="{00000000-0005-0000-0000-0000D9000000}"/>
    <cellStyle name="40% - Accent5 6 2" xfId="293" xr:uid="{00000000-0005-0000-0000-0000DA000000}"/>
    <cellStyle name="40% - Accent5 7" xfId="284" xr:uid="{00000000-0005-0000-0000-0000DB000000}"/>
    <cellStyle name="40% - Accent6" xfId="42" builtinId="51" customBuiltin="1"/>
    <cellStyle name="40% - Accent6 2" xfId="64" xr:uid="{00000000-0005-0000-0000-0000DD000000}"/>
    <cellStyle name="40% - Accent6 2 2" xfId="94" xr:uid="{00000000-0005-0000-0000-0000DE000000}"/>
    <cellStyle name="40% - Accent6 2 2 2" xfId="296" xr:uid="{00000000-0005-0000-0000-0000DF000000}"/>
    <cellStyle name="40% - Accent6 2 3" xfId="123" xr:uid="{00000000-0005-0000-0000-0000E0000000}"/>
    <cellStyle name="40% - Accent6 2 3 2" xfId="297" xr:uid="{00000000-0005-0000-0000-0000E1000000}"/>
    <cellStyle name="40% - Accent6 2 4" xfId="153" xr:uid="{00000000-0005-0000-0000-0000E2000000}"/>
    <cellStyle name="40% - Accent6 2 4 2" xfId="298" xr:uid="{00000000-0005-0000-0000-0000E3000000}"/>
    <cellStyle name="40% - Accent6 2 5" xfId="182" xr:uid="{00000000-0005-0000-0000-0000E4000000}"/>
    <cellStyle name="40% - Accent6 2 5 2" xfId="299" xr:uid="{00000000-0005-0000-0000-0000E5000000}"/>
    <cellStyle name="40% - Accent6 2 6" xfId="295" xr:uid="{00000000-0005-0000-0000-0000E6000000}"/>
    <cellStyle name="40% - Accent6 3" xfId="78" xr:uid="{00000000-0005-0000-0000-0000E7000000}"/>
    <cellStyle name="40% - Accent6 3 2" xfId="300" xr:uid="{00000000-0005-0000-0000-0000E8000000}"/>
    <cellStyle name="40% - Accent6 4" xfId="107" xr:uid="{00000000-0005-0000-0000-0000E9000000}"/>
    <cellStyle name="40% - Accent6 4 2" xfId="301" xr:uid="{00000000-0005-0000-0000-0000EA000000}"/>
    <cellStyle name="40% - Accent6 5" xfId="137" xr:uid="{00000000-0005-0000-0000-0000EB000000}"/>
    <cellStyle name="40% - Accent6 5 2" xfId="302" xr:uid="{00000000-0005-0000-0000-0000EC000000}"/>
    <cellStyle name="40% - Accent6 6" xfId="166" xr:uid="{00000000-0005-0000-0000-0000ED000000}"/>
    <cellStyle name="40% - Accent6 6 2" xfId="303" xr:uid="{00000000-0005-0000-0000-0000EE000000}"/>
    <cellStyle name="40% - Accent6 7" xfId="294" xr:uid="{00000000-0005-0000-0000-0000EF000000}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 2" xfId="125" xr:uid="{00000000-0005-0000-0000-0000FF000000}"/>
    <cellStyle name="Explanatory Text" xfId="18" builtinId="53" customBuiltin="1"/>
    <cellStyle name="Followed Hyperlink" xfId="50" builtinId="9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49" builtinId="8" customBuiltin="1"/>
    <cellStyle name="Hyperlink 2" xfId="65" xr:uid="{00000000-0005-0000-0000-000008010000}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332" xr:uid="{60ACD75E-BE50-475D-9DF0-C882B83E7EF4}"/>
    <cellStyle name="Normal 11" xfId="333" xr:uid="{E335B564-7560-48C1-8915-8517FB5091E1}"/>
    <cellStyle name="Normal 2" xfId="1" xr:uid="{00000000-0005-0000-0000-00000D010000}"/>
    <cellStyle name="Normal 2 2" xfId="3" xr:uid="{00000000-0005-0000-0000-00000E010000}"/>
    <cellStyle name="Normal 2 3" xfId="46" xr:uid="{00000000-0005-0000-0000-00000F010000}"/>
    <cellStyle name="Normal 2 4" xfId="304" xr:uid="{00000000-0005-0000-0000-000010010000}"/>
    <cellStyle name="Normal 3" xfId="2" xr:uid="{00000000-0005-0000-0000-000011010000}"/>
    <cellStyle name="Normal 4" xfId="47" xr:uid="{00000000-0005-0000-0000-000012010000}"/>
    <cellStyle name="Normal 4 2" xfId="79" xr:uid="{00000000-0005-0000-0000-000013010000}"/>
    <cellStyle name="Normal 4 2 2" xfId="306" xr:uid="{00000000-0005-0000-0000-000014010000}"/>
    <cellStyle name="Normal 4 3" xfId="108" xr:uid="{00000000-0005-0000-0000-000015010000}"/>
    <cellStyle name="Normal 4 3 2" xfId="307" xr:uid="{00000000-0005-0000-0000-000016010000}"/>
    <cellStyle name="Normal 4 4" xfId="138" xr:uid="{00000000-0005-0000-0000-000017010000}"/>
    <cellStyle name="Normal 4 4 2" xfId="308" xr:uid="{00000000-0005-0000-0000-000018010000}"/>
    <cellStyle name="Normal 4 5" xfId="167" xr:uid="{00000000-0005-0000-0000-000019010000}"/>
    <cellStyle name="Normal 4 5 2" xfId="309" xr:uid="{00000000-0005-0000-0000-00001A010000}"/>
    <cellStyle name="Normal 4 6" xfId="305" xr:uid="{00000000-0005-0000-0000-00001B010000}"/>
    <cellStyle name="Normal 5" xfId="51" xr:uid="{00000000-0005-0000-0000-00001C010000}"/>
    <cellStyle name="Normal 5 2" xfId="81" xr:uid="{00000000-0005-0000-0000-00001D010000}"/>
    <cellStyle name="Normal 5 2 2" xfId="311" xr:uid="{00000000-0005-0000-0000-00001E010000}"/>
    <cellStyle name="Normal 5 3" xfId="110" xr:uid="{00000000-0005-0000-0000-00001F010000}"/>
    <cellStyle name="Normal 5 3 2" xfId="312" xr:uid="{00000000-0005-0000-0000-000020010000}"/>
    <cellStyle name="Normal 5 4" xfId="140" xr:uid="{00000000-0005-0000-0000-000021010000}"/>
    <cellStyle name="Normal 5 4 2" xfId="313" xr:uid="{00000000-0005-0000-0000-000022010000}"/>
    <cellStyle name="Normal 5 5" xfId="169" xr:uid="{00000000-0005-0000-0000-000023010000}"/>
    <cellStyle name="Normal 5 5 2" xfId="314" xr:uid="{00000000-0005-0000-0000-000024010000}"/>
    <cellStyle name="Normal 5 6" xfId="310" xr:uid="{00000000-0005-0000-0000-000025010000}"/>
    <cellStyle name="Normal 6" xfId="66" xr:uid="{00000000-0005-0000-0000-000026010000}"/>
    <cellStyle name="Normal 7" xfId="44" xr:uid="{00000000-0005-0000-0000-000027010000}"/>
    <cellStyle name="Normal 7 2" xfId="95" xr:uid="{00000000-0005-0000-0000-000028010000}"/>
    <cellStyle name="Normal 7 2 2" xfId="316" xr:uid="{00000000-0005-0000-0000-000029010000}"/>
    <cellStyle name="Normal 7 3" xfId="124" xr:uid="{00000000-0005-0000-0000-00002A010000}"/>
    <cellStyle name="Normal 7 3 2" xfId="317" xr:uid="{00000000-0005-0000-0000-00002B010000}"/>
    <cellStyle name="Normal 7 4" xfId="154" xr:uid="{00000000-0005-0000-0000-00002C010000}"/>
    <cellStyle name="Normal 7 4 2" xfId="318" xr:uid="{00000000-0005-0000-0000-00002D010000}"/>
    <cellStyle name="Normal 7 5" xfId="183" xr:uid="{00000000-0005-0000-0000-00002E010000}"/>
    <cellStyle name="Normal 7 5 2" xfId="319" xr:uid="{00000000-0005-0000-0000-00002F010000}"/>
    <cellStyle name="Normal 7 6" xfId="315" xr:uid="{00000000-0005-0000-0000-000030010000}"/>
    <cellStyle name="Normal 8" xfId="330" xr:uid="{00000000-0005-0000-0000-000031010000}"/>
    <cellStyle name="Normal 8 2" xfId="334" xr:uid="{C691934C-14FC-435F-844C-73ABB2795B02}"/>
    <cellStyle name="Normal 9" xfId="331" xr:uid="{00000000-0005-0000-0000-000032010000}"/>
    <cellStyle name="Note 2" xfId="48" xr:uid="{00000000-0005-0000-0000-000033010000}"/>
    <cellStyle name="Note 2 2" xfId="80" xr:uid="{00000000-0005-0000-0000-000034010000}"/>
    <cellStyle name="Note 2 2 2" xfId="321" xr:uid="{00000000-0005-0000-0000-000035010000}"/>
    <cellStyle name="Note 2 3" xfId="109" xr:uid="{00000000-0005-0000-0000-000036010000}"/>
    <cellStyle name="Note 2 3 2" xfId="322" xr:uid="{00000000-0005-0000-0000-000037010000}"/>
    <cellStyle name="Note 2 4" xfId="139" xr:uid="{00000000-0005-0000-0000-000038010000}"/>
    <cellStyle name="Note 2 4 2" xfId="323" xr:uid="{00000000-0005-0000-0000-000039010000}"/>
    <cellStyle name="Note 2 5" xfId="168" xr:uid="{00000000-0005-0000-0000-00003A010000}"/>
    <cellStyle name="Note 2 5 2" xfId="324" xr:uid="{00000000-0005-0000-0000-00003B010000}"/>
    <cellStyle name="Note 2 6" xfId="320" xr:uid="{00000000-0005-0000-0000-00003C010000}"/>
    <cellStyle name="Note 3" xfId="52" xr:uid="{00000000-0005-0000-0000-00003D010000}"/>
    <cellStyle name="Note 3 2" xfId="82" xr:uid="{00000000-0005-0000-0000-00003E010000}"/>
    <cellStyle name="Note 3 2 2" xfId="326" xr:uid="{00000000-0005-0000-0000-00003F010000}"/>
    <cellStyle name="Note 3 3" xfId="111" xr:uid="{00000000-0005-0000-0000-000040010000}"/>
    <cellStyle name="Note 3 3 2" xfId="327" xr:uid="{00000000-0005-0000-0000-000041010000}"/>
    <cellStyle name="Note 3 4" xfId="141" xr:uid="{00000000-0005-0000-0000-000042010000}"/>
    <cellStyle name="Note 3 4 2" xfId="328" xr:uid="{00000000-0005-0000-0000-000043010000}"/>
    <cellStyle name="Note 3 5" xfId="170" xr:uid="{00000000-0005-0000-0000-000044010000}"/>
    <cellStyle name="Note 3 5 2" xfId="329" xr:uid="{00000000-0005-0000-0000-000045010000}"/>
    <cellStyle name="Note 3 6" xfId="325" xr:uid="{00000000-0005-0000-0000-000046010000}"/>
    <cellStyle name="Output" xfId="13" builtinId="21" customBuiltin="1"/>
    <cellStyle name="Percent 2" xfId="45" xr:uid="{00000000-0005-0000-0000-000048010000}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1" defaultTableStyle="TableStyleMedium2" defaultPivotStyle="PivotStyleLight16">
    <tableStyle name="Invisible" pivot="0" table="0" count="0" xr9:uid="{9F142ACA-C7C8-461F-82FE-315485084D0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A1BDB-61C8-42F9-A289-E0538881D1DE}">
  <dimension ref="A1:O419"/>
  <sheetViews>
    <sheetView tabSelected="1" zoomScale="80" zoomScaleNormal="80" workbookViewId="0">
      <selection activeCell="K20" sqref="K20"/>
    </sheetView>
  </sheetViews>
  <sheetFormatPr defaultRowHeight="12.75" x14ac:dyDescent="0.2"/>
  <cols>
    <col min="1" max="1" width="52.7109375" style="20" customWidth="1"/>
    <col min="2" max="2" width="12.7109375" style="20" customWidth="1"/>
    <col min="3" max="6" width="12.7109375" style="34" customWidth="1"/>
    <col min="7" max="8" width="11.7109375" style="20" customWidth="1"/>
    <col min="9" max="16384" width="9.140625" style="20"/>
  </cols>
  <sheetData>
    <row r="1" spans="1:13" ht="15" x14ac:dyDescent="0.2">
      <c r="A1" s="50" t="s">
        <v>0</v>
      </c>
      <c r="B1" s="50"/>
      <c r="C1" s="50"/>
      <c r="D1" s="50"/>
      <c r="E1" s="50"/>
      <c r="F1" s="50"/>
      <c r="G1" s="50"/>
      <c r="H1" s="50"/>
    </row>
    <row r="2" spans="1:13" ht="14.1" customHeight="1" x14ac:dyDescent="0.2">
      <c r="A2" s="1"/>
    </row>
    <row r="3" spans="1:13" ht="14.1" customHeight="1" x14ac:dyDescent="0.2"/>
    <row r="4" spans="1:13" x14ac:dyDescent="0.2">
      <c r="A4" s="3"/>
      <c r="B4" s="4" t="s">
        <v>1</v>
      </c>
      <c r="C4" s="41" t="s">
        <v>1</v>
      </c>
      <c r="D4" s="41" t="s">
        <v>236</v>
      </c>
      <c r="E4" s="41" t="s">
        <v>230</v>
      </c>
      <c r="F4" s="41" t="s">
        <v>230</v>
      </c>
      <c r="G4" s="4" t="s">
        <v>233</v>
      </c>
      <c r="H4" s="4" t="s">
        <v>233</v>
      </c>
    </row>
    <row r="5" spans="1:13" x14ac:dyDescent="0.2">
      <c r="A5" s="2"/>
      <c r="B5" s="5" t="s">
        <v>213</v>
      </c>
      <c r="C5" s="42" t="s">
        <v>217</v>
      </c>
      <c r="D5" s="42" t="s">
        <v>229</v>
      </c>
      <c r="E5" s="42" t="s">
        <v>231</v>
      </c>
      <c r="F5" s="42" t="s">
        <v>232</v>
      </c>
      <c r="G5" s="5" t="s">
        <v>3</v>
      </c>
      <c r="H5" s="5" t="s">
        <v>232</v>
      </c>
    </row>
    <row r="7" spans="1:13" x14ac:dyDescent="0.2">
      <c r="A7" s="20" t="s">
        <v>4</v>
      </c>
      <c r="B7" s="6"/>
      <c r="C7" s="35"/>
      <c r="D7" s="35"/>
      <c r="E7" s="35"/>
      <c r="F7" s="35"/>
      <c r="G7" s="22"/>
      <c r="H7" s="6"/>
    </row>
    <row r="8" spans="1:13" x14ac:dyDescent="0.2">
      <c r="B8" s="6"/>
      <c r="C8" s="35"/>
      <c r="D8" s="35"/>
      <c r="E8" s="35"/>
      <c r="F8" s="35"/>
      <c r="G8" s="22"/>
      <c r="H8" s="6"/>
    </row>
    <row r="9" spans="1:13" x14ac:dyDescent="0.2">
      <c r="A9" s="20" t="s">
        <v>5</v>
      </c>
      <c r="B9" s="6">
        <f>SUM(B100)</f>
        <v>657985</v>
      </c>
      <c r="C9" s="35">
        <f>SUM(C100)</f>
        <v>667046</v>
      </c>
      <c r="D9" s="35">
        <f>SUM(D100)</f>
        <v>665213</v>
      </c>
      <c r="E9" s="46">
        <f>SUM(D9-B9)</f>
        <v>7228</v>
      </c>
      <c r="F9" s="47">
        <f>SUM(E9/B9*100)</f>
        <v>1.0985052850748878</v>
      </c>
      <c r="G9" s="46">
        <f>SUM(D9-C9)</f>
        <v>-1833</v>
      </c>
      <c r="H9" s="47">
        <f>SUM(G9/C9*100)</f>
        <v>-0.27479364241746446</v>
      </c>
    </row>
    <row r="10" spans="1:13" x14ac:dyDescent="0.2">
      <c r="B10" s="6"/>
      <c r="C10" s="35"/>
      <c r="D10" s="35"/>
      <c r="E10" s="35"/>
      <c r="F10" s="35"/>
      <c r="G10" s="22"/>
      <c r="H10" s="7"/>
    </row>
    <row r="11" spans="1:13" x14ac:dyDescent="0.2">
      <c r="A11" s="20" t="s">
        <v>218</v>
      </c>
      <c r="B11" s="6">
        <f>SUM(B159)</f>
        <v>735416</v>
      </c>
      <c r="C11" s="35">
        <f>SUM(C159)</f>
        <v>659849</v>
      </c>
      <c r="D11" s="35">
        <f>SUM(D159)</f>
        <v>648893</v>
      </c>
      <c r="E11" s="46">
        <f>SUM(D11-B11)</f>
        <v>-86523</v>
      </c>
      <c r="F11" s="47">
        <f>SUM(E11/B11*100)</f>
        <v>-11.765177804127187</v>
      </c>
      <c r="G11" s="46">
        <f>SUM(D11-C11)</f>
        <v>-10956</v>
      </c>
      <c r="H11" s="47">
        <f>SUM(G11/C11*100)</f>
        <v>-1.6603798747895353</v>
      </c>
      <c r="J11" s="6"/>
      <c r="K11" s="6"/>
      <c r="M11" s="6"/>
    </row>
    <row r="12" spans="1:13" x14ac:dyDescent="0.2">
      <c r="H12" s="7"/>
      <c r="K12" s="6"/>
    </row>
    <row r="13" spans="1:13" x14ac:dyDescent="0.2">
      <c r="A13" s="20" t="s">
        <v>219</v>
      </c>
      <c r="B13" s="6">
        <f>SUM(B194)</f>
        <v>11694</v>
      </c>
      <c r="C13" s="35">
        <f>SUM(C194)</f>
        <v>13756</v>
      </c>
      <c r="D13" s="35">
        <f>SUM(D194)</f>
        <v>16471</v>
      </c>
      <c r="E13" s="46">
        <f>SUM(D13-B13)</f>
        <v>4777</v>
      </c>
      <c r="F13" s="47">
        <f>SUM(E13/B13*100)</f>
        <v>40.850008551393877</v>
      </c>
      <c r="G13" s="46">
        <f>SUM(D13-C13)</f>
        <v>2715</v>
      </c>
      <c r="H13" s="47">
        <f>SUM(G13/C13*100)</f>
        <v>19.736842105263158</v>
      </c>
    </row>
    <row r="14" spans="1:13" x14ac:dyDescent="0.2">
      <c r="B14" s="8" t="s">
        <v>6</v>
      </c>
      <c r="C14" s="38" t="s">
        <v>6</v>
      </c>
      <c r="D14" s="38" t="s">
        <v>6</v>
      </c>
      <c r="E14" s="38" t="s">
        <v>6</v>
      </c>
      <c r="F14" s="38" t="s">
        <v>6</v>
      </c>
      <c r="G14" s="9" t="s">
        <v>6</v>
      </c>
      <c r="H14" s="9" t="s">
        <v>6</v>
      </c>
      <c r="K14" s="6"/>
    </row>
    <row r="15" spans="1:13" x14ac:dyDescent="0.2">
      <c r="A15" s="20" t="s">
        <v>7</v>
      </c>
      <c r="B15" s="6">
        <f>SUM(B9,B11,B13)</f>
        <v>1405095</v>
      </c>
      <c r="C15" s="35">
        <f>SUM(C9,C11,C13)</f>
        <v>1340651</v>
      </c>
      <c r="D15" s="35">
        <f>SUM(D9,D11,D13)</f>
        <v>1330577</v>
      </c>
      <c r="E15" s="46">
        <f>SUM(D15-B15)</f>
        <v>-74518</v>
      </c>
      <c r="F15" s="47">
        <f>SUM(E15/B15*100)</f>
        <v>-5.3034136481874894</v>
      </c>
      <c r="G15" s="46">
        <f>SUM(D15-C15)</f>
        <v>-10074</v>
      </c>
      <c r="H15" s="47">
        <f>SUM(G15/C15*100)</f>
        <v>-0.75142598633052149</v>
      </c>
      <c r="I15" s="6"/>
      <c r="J15" s="6"/>
    </row>
    <row r="16" spans="1:13" x14ac:dyDescent="0.2">
      <c r="B16" s="6"/>
      <c r="C16" s="35"/>
      <c r="D16" s="35"/>
      <c r="E16" s="35"/>
      <c r="F16" s="35"/>
      <c r="G16" s="22"/>
      <c r="H16" s="7"/>
    </row>
    <row r="17" spans="1:8" x14ac:dyDescent="0.2">
      <c r="A17" s="20" t="s">
        <v>8</v>
      </c>
      <c r="B17" s="6"/>
      <c r="C17" s="35"/>
      <c r="D17" s="35"/>
      <c r="E17" s="35"/>
      <c r="F17" s="35"/>
      <c r="G17" s="22"/>
      <c r="H17" s="7"/>
    </row>
    <row r="18" spans="1:8" x14ac:dyDescent="0.2">
      <c r="B18" s="6"/>
      <c r="C18" s="35"/>
      <c r="D18" s="35"/>
      <c r="E18" s="35"/>
      <c r="F18" s="35"/>
      <c r="G18" s="22"/>
      <c r="H18" s="7"/>
    </row>
    <row r="19" spans="1:8" x14ac:dyDescent="0.2">
      <c r="A19" s="20" t="s">
        <v>9</v>
      </c>
      <c r="B19" s="6">
        <f>SUM(B334)</f>
        <v>125407</v>
      </c>
      <c r="C19" s="35">
        <f>SUM(C334)</f>
        <v>124888</v>
      </c>
      <c r="D19" s="35">
        <f>SUM(D334)</f>
        <v>126607</v>
      </c>
      <c r="E19" s="46">
        <f>SUM(D19-B19)</f>
        <v>1200</v>
      </c>
      <c r="F19" s="47">
        <f>SUM(E19/B19*100)</f>
        <v>0.95688438444424961</v>
      </c>
      <c r="G19" s="46">
        <f>SUM(D19-C19)</f>
        <v>1719</v>
      </c>
      <c r="H19" s="47">
        <f>SUM(G19/C19*100)</f>
        <v>1.3764332842226634</v>
      </c>
    </row>
    <row r="20" spans="1:8" x14ac:dyDescent="0.2">
      <c r="B20" s="6"/>
      <c r="C20" s="35"/>
      <c r="D20" s="35"/>
      <c r="E20" s="35"/>
      <c r="F20" s="35"/>
      <c r="G20" s="22"/>
      <c r="H20" s="7"/>
    </row>
    <row r="21" spans="1:8" x14ac:dyDescent="0.2">
      <c r="A21" s="20" t="s">
        <v>10</v>
      </c>
      <c r="B21" s="6">
        <f>SUM(B343)</f>
        <v>511</v>
      </c>
      <c r="C21" s="35">
        <f>SUM(C343)</f>
        <v>485</v>
      </c>
      <c r="D21" s="35">
        <f>SUM(D343)</f>
        <v>483</v>
      </c>
      <c r="E21" s="46">
        <f>SUM(D21-B21)</f>
        <v>-28</v>
      </c>
      <c r="F21" s="47">
        <f>SUM(E21/B21*100)</f>
        <v>-5.4794520547945202</v>
      </c>
      <c r="G21" s="46">
        <f>SUM(D21-C21)</f>
        <v>-2</v>
      </c>
      <c r="H21" s="47">
        <f>SUM(G21/C21*100)</f>
        <v>-0.41237113402061859</v>
      </c>
    </row>
    <row r="22" spans="1:8" x14ac:dyDescent="0.2">
      <c r="B22" s="8" t="s">
        <v>6</v>
      </c>
      <c r="C22" s="38" t="s">
        <v>6</v>
      </c>
      <c r="D22" s="38" t="s">
        <v>6</v>
      </c>
      <c r="E22" s="38" t="s">
        <v>6</v>
      </c>
      <c r="F22" s="38" t="s">
        <v>6</v>
      </c>
      <c r="G22" s="9" t="s">
        <v>6</v>
      </c>
      <c r="H22" s="9" t="s">
        <v>6</v>
      </c>
    </row>
    <row r="23" spans="1:8" x14ac:dyDescent="0.2">
      <c r="A23" s="20" t="s">
        <v>7</v>
      </c>
      <c r="B23" s="6">
        <f>SUM(B19,B21)</f>
        <v>125918</v>
      </c>
      <c r="C23" s="35">
        <f>SUM(C19,C21)</f>
        <v>125373</v>
      </c>
      <c r="D23" s="35">
        <f>SUM(D19,D21)</f>
        <v>127090</v>
      </c>
      <c r="E23" s="46">
        <f>SUM(D23-B23)</f>
        <v>1172</v>
      </c>
      <c r="F23" s="47">
        <f>SUM(E23/B23*100)</f>
        <v>0.9307644657634333</v>
      </c>
      <c r="G23" s="46">
        <f>SUM(D23-C23)</f>
        <v>1717</v>
      </c>
      <c r="H23" s="47">
        <f>SUM(G23/C23*100)</f>
        <v>1.3695133720976607</v>
      </c>
    </row>
    <row r="24" spans="1:8" x14ac:dyDescent="0.2">
      <c r="B24" s="6"/>
      <c r="C24" s="35"/>
      <c r="D24" s="35"/>
      <c r="E24" s="35"/>
      <c r="F24" s="35"/>
      <c r="G24" s="22"/>
      <c r="H24" s="7"/>
    </row>
    <row r="25" spans="1:8" x14ac:dyDescent="0.2">
      <c r="A25" s="20" t="s">
        <v>11</v>
      </c>
      <c r="B25" s="6"/>
      <c r="C25" s="35"/>
      <c r="D25" s="35"/>
      <c r="E25" s="35"/>
      <c r="F25" s="35"/>
      <c r="G25" s="22"/>
      <c r="H25" s="7"/>
    </row>
    <row r="26" spans="1:8" x14ac:dyDescent="0.2">
      <c r="B26" s="6"/>
      <c r="C26" s="35"/>
      <c r="D26" s="35"/>
      <c r="E26" s="35"/>
      <c r="F26" s="35"/>
      <c r="G26" s="22"/>
      <c r="H26" s="7"/>
    </row>
    <row r="27" spans="1:8" x14ac:dyDescent="0.2">
      <c r="A27" s="20" t="s">
        <v>12</v>
      </c>
      <c r="B27" s="6"/>
      <c r="C27" s="35"/>
      <c r="D27" s="35"/>
      <c r="E27" s="35"/>
      <c r="F27" s="35"/>
      <c r="G27" s="22"/>
      <c r="H27" s="7"/>
    </row>
    <row r="28" spans="1:8" x14ac:dyDescent="0.2">
      <c r="A28" s="20" t="s">
        <v>13</v>
      </c>
      <c r="B28" s="6">
        <f t="shared" ref="B28:D33" si="0">SUM(B399)</f>
        <v>6735</v>
      </c>
      <c r="C28" s="35">
        <f t="shared" ref="C28" si="1">SUM(C399)</f>
        <v>6894</v>
      </c>
      <c r="D28" s="35">
        <f t="shared" si="0"/>
        <v>7080</v>
      </c>
      <c r="E28" s="46">
        <f t="shared" ref="E28:E34" si="2">SUM(D28-B28)</f>
        <v>345</v>
      </c>
      <c r="F28" s="47">
        <f t="shared" ref="F28:F34" si="3">SUM(E28/B28*100)</f>
        <v>5.1224944320712691</v>
      </c>
      <c r="G28" s="46">
        <f t="shared" ref="G28:G34" si="4">SUM(D28-C28)</f>
        <v>186</v>
      </c>
      <c r="H28" s="47">
        <f t="shared" ref="H28:H34" si="5">SUM(G28/C28*100)</f>
        <v>2.6979982593559617</v>
      </c>
    </row>
    <row r="29" spans="1:8" x14ac:dyDescent="0.2">
      <c r="A29" s="20" t="s">
        <v>14</v>
      </c>
      <c r="B29" s="6">
        <f t="shared" si="0"/>
        <v>1248</v>
      </c>
      <c r="C29" s="35">
        <f t="shared" ref="C29" si="6">SUM(C400)</f>
        <v>1245</v>
      </c>
      <c r="D29" s="35">
        <f t="shared" si="0"/>
        <v>1298</v>
      </c>
      <c r="E29" s="46">
        <f t="shared" si="2"/>
        <v>50</v>
      </c>
      <c r="F29" s="47">
        <f t="shared" si="3"/>
        <v>4.0064102564102564</v>
      </c>
      <c r="G29" s="46">
        <f t="shared" si="4"/>
        <v>53</v>
      </c>
      <c r="H29" s="47">
        <f t="shared" si="5"/>
        <v>4.2570281124497988</v>
      </c>
    </row>
    <row r="30" spans="1:8" x14ac:dyDescent="0.2">
      <c r="A30" s="20" t="s">
        <v>15</v>
      </c>
      <c r="B30" s="6">
        <f t="shared" si="0"/>
        <v>15861</v>
      </c>
      <c r="C30" s="35">
        <f t="shared" ref="C30" si="7">SUM(C401)</f>
        <v>16629</v>
      </c>
      <c r="D30" s="35">
        <f t="shared" si="0"/>
        <v>17235</v>
      </c>
      <c r="E30" s="46">
        <f t="shared" si="2"/>
        <v>1374</v>
      </c>
      <c r="F30" s="47">
        <f t="shared" si="3"/>
        <v>8.6627577075846407</v>
      </c>
      <c r="G30" s="46">
        <f t="shared" si="4"/>
        <v>606</v>
      </c>
      <c r="H30" s="47">
        <f t="shared" si="5"/>
        <v>3.6442359732996574</v>
      </c>
    </row>
    <row r="31" spans="1:8" x14ac:dyDescent="0.2">
      <c r="A31" s="20" t="s">
        <v>16</v>
      </c>
      <c r="B31" s="6">
        <f t="shared" si="0"/>
        <v>39</v>
      </c>
      <c r="C31" s="35">
        <f t="shared" ref="C31" si="8">SUM(C402)</f>
        <v>42</v>
      </c>
      <c r="D31" s="35">
        <f t="shared" si="0"/>
        <v>43</v>
      </c>
      <c r="E31" s="46">
        <f t="shared" si="2"/>
        <v>4</v>
      </c>
      <c r="F31" s="47">
        <f t="shared" si="3"/>
        <v>10.256410256410255</v>
      </c>
      <c r="G31" s="46">
        <f t="shared" si="4"/>
        <v>1</v>
      </c>
      <c r="H31" s="47">
        <f t="shared" si="5"/>
        <v>2.3809523809523809</v>
      </c>
    </row>
    <row r="32" spans="1:8" x14ac:dyDescent="0.2">
      <c r="A32" s="20" t="s">
        <v>214</v>
      </c>
      <c r="B32" s="6">
        <f t="shared" si="0"/>
        <v>12</v>
      </c>
      <c r="C32" s="35">
        <f t="shared" ref="C32" si="9">SUM(C403)</f>
        <v>10</v>
      </c>
      <c r="D32" s="35">
        <f t="shared" si="0"/>
        <v>13</v>
      </c>
      <c r="E32" s="46">
        <f t="shared" si="2"/>
        <v>1</v>
      </c>
      <c r="F32" s="47">
        <f t="shared" si="3"/>
        <v>8.3333333333333321</v>
      </c>
      <c r="G32" s="46">
        <f t="shared" si="4"/>
        <v>3</v>
      </c>
      <c r="H32" s="47">
        <f t="shared" si="5"/>
        <v>30</v>
      </c>
    </row>
    <row r="33" spans="1:11" x14ac:dyDescent="0.2">
      <c r="A33" s="20" t="s">
        <v>220</v>
      </c>
      <c r="B33" s="6">
        <f t="shared" si="0"/>
        <v>1450</v>
      </c>
      <c r="C33" s="35">
        <f t="shared" ref="C33" si="10">SUM(C404)</f>
        <v>1395</v>
      </c>
      <c r="D33" s="35">
        <f t="shared" si="0"/>
        <v>1329</v>
      </c>
      <c r="E33" s="46">
        <f t="shared" si="2"/>
        <v>-121</v>
      </c>
      <c r="F33" s="47">
        <f t="shared" si="3"/>
        <v>-8.3448275862068968</v>
      </c>
      <c r="G33" s="46">
        <f t="shared" si="4"/>
        <v>-66</v>
      </c>
      <c r="H33" s="47">
        <f t="shared" si="5"/>
        <v>-4.731182795698925</v>
      </c>
    </row>
    <row r="34" spans="1:11" x14ac:dyDescent="0.2">
      <c r="A34" s="20" t="s">
        <v>17</v>
      </c>
      <c r="B34" s="6">
        <f>SUM(B405)</f>
        <v>824</v>
      </c>
      <c r="C34" s="35">
        <f>SUM(C405)</f>
        <v>814</v>
      </c>
      <c r="D34" s="35">
        <f>SUM(D405)</f>
        <v>826</v>
      </c>
      <c r="E34" s="46">
        <f t="shared" si="2"/>
        <v>2</v>
      </c>
      <c r="F34" s="47">
        <f t="shared" si="3"/>
        <v>0.24271844660194172</v>
      </c>
      <c r="G34" s="46">
        <f t="shared" si="4"/>
        <v>12</v>
      </c>
      <c r="H34" s="47">
        <f t="shared" si="5"/>
        <v>1.4742014742014742</v>
      </c>
    </row>
    <row r="35" spans="1:11" x14ac:dyDescent="0.2">
      <c r="B35" s="8" t="s">
        <v>6</v>
      </c>
      <c r="C35" s="38" t="s">
        <v>6</v>
      </c>
      <c r="D35" s="38" t="s">
        <v>6</v>
      </c>
      <c r="E35" s="38" t="s">
        <v>6</v>
      </c>
      <c r="F35" s="38" t="s">
        <v>6</v>
      </c>
      <c r="G35" s="9" t="s">
        <v>6</v>
      </c>
      <c r="H35" s="9" t="s">
        <v>6</v>
      </c>
    </row>
    <row r="36" spans="1:11" x14ac:dyDescent="0.2">
      <c r="A36" s="20" t="s">
        <v>18</v>
      </c>
      <c r="B36" s="6">
        <f>SUM(B28:B35)</f>
        <v>26169</v>
      </c>
      <c r="C36" s="35">
        <f>SUM(C28:C35)</f>
        <v>27029</v>
      </c>
      <c r="D36" s="35">
        <f>SUM(D28:D35)</f>
        <v>27824</v>
      </c>
      <c r="E36" s="46">
        <f>SUM(D36-B36)</f>
        <v>1655</v>
      </c>
      <c r="F36" s="47">
        <f>SUM(E36/B36*100)</f>
        <v>6.3242768160800944</v>
      </c>
      <c r="G36" s="46">
        <f>SUM(D36-C36)</f>
        <v>795</v>
      </c>
      <c r="H36" s="47">
        <f>SUM(G36/C36*100)</f>
        <v>2.941285286174109</v>
      </c>
      <c r="J36" s="6"/>
      <c r="K36" s="6"/>
    </row>
    <row r="37" spans="1:11" x14ac:dyDescent="0.2">
      <c r="B37" s="6"/>
      <c r="C37" s="35"/>
      <c r="D37" s="35"/>
      <c r="E37" s="35"/>
      <c r="F37" s="35"/>
      <c r="G37" s="22"/>
      <c r="H37" s="7"/>
    </row>
    <row r="38" spans="1:11" x14ac:dyDescent="0.2">
      <c r="A38" s="20" t="s">
        <v>19</v>
      </c>
      <c r="B38" s="6"/>
      <c r="C38" s="35"/>
      <c r="D38" s="35"/>
      <c r="E38" s="35"/>
      <c r="F38" s="35"/>
      <c r="G38" s="22"/>
      <c r="H38" s="7"/>
    </row>
    <row r="39" spans="1:11" x14ac:dyDescent="0.2">
      <c r="A39" s="20" t="s">
        <v>13</v>
      </c>
      <c r="B39" s="6">
        <f t="shared" ref="B39:D40" si="11">SUM(B412)</f>
        <v>767</v>
      </c>
      <c r="C39" s="35">
        <f t="shared" si="11"/>
        <v>766</v>
      </c>
      <c r="D39" s="35">
        <f t="shared" si="11"/>
        <v>730</v>
      </c>
      <c r="E39" s="46">
        <f>SUM(D39-B39)</f>
        <v>-37</v>
      </c>
      <c r="F39" s="47">
        <f>SUM(E39/B39*100)</f>
        <v>-4.8239895697522819</v>
      </c>
      <c r="G39" s="46">
        <f>SUM(D39-C39)</f>
        <v>-36</v>
      </c>
      <c r="H39" s="47">
        <f>SUM(G39/C39*100)</f>
        <v>-4.6997389033942554</v>
      </c>
    </row>
    <row r="40" spans="1:11" x14ac:dyDescent="0.2">
      <c r="A40" s="20" t="s">
        <v>15</v>
      </c>
      <c r="B40" s="6">
        <f t="shared" si="11"/>
        <v>813</v>
      </c>
      <c r="C40" s="35">
        <f t="shared" si="11"/>
        <v>830</v>
      </c>
      <c r="D40" s="35">
        <f t="shared" si="11"/>
        <v>856</v>
      </c>
      <c r="E40" s="46">
        <f>SUM(D40-B40)</f>
        <v>43</v>
      </c>
      <c r="F40" s="47">
        <f>SUM(E40/B40*100)</f>
        <v>5.2890528905289047</v>
      </c>
      <c r="G40" s="46">
        <f>SUM(D40-C40)</f>
        <v>26</v>
      </c>
      <c r="H40" s="47">
        <f>SUM(G40/C40*100)</f>
        <v>3.132530120481928</v>
      </c>
    </row>
    <row r="41" spans="1:11" x14ac:dyDescent="0.2">
      <c r="A41" s="20" t="s">
        <v>20</v>
      </c>
      <c r="B41" s="6">
        <f>SUM(B414,B415)</f>
        <v>1986</v>
      </c>
      <c r="C41" s="35">
        <f>SUM(C414,C415)</f>
        <v>1908</v>
      </c>
      <c r="D41" s="35">
        <f>SUM(D414,D415)</f>
        <v>2138</v>
      </c>
      <c r="E41" s="46">
        <f>SUM(D41-B41)</f>
        <v>152</v>
      </c>
      <c r="F41" s="47">
        <f>SUM(E41/B41*100)</f>
        <v>7.6535750251762336</v>
      </c>
      <c r="G41" s="46">
        <f>SUM(D41-C41)</f>
        <v>230</v>
      </c>
      <c r="H41" s="47">
        <f>SUM(G41/C41*100)</f>
        <v>12.054507337526205</v>
      </c>
    </row>
    <row r="42" spans="1:11" x14ac:dyDescent="0.2">
      <c r="B42" s="8" t="s">
        <v>6</v>
      </c>
      <c r="C42" s="38" t="s">
        <v>6</v>
      </c>
      <c r="D42" s="38" t="s">
        <v>6</v>
      </c>
      <c r="E42" s="38" t="s">
        <v>6</v>
      </c>
      <c r="F42" s="38" t="s">
        <v>6</v>
      </c>
      <c r="G42" s="9" t="s">
        <v>6</v>
      </c>
      <c r="H42" s="9" t="s">
        <v>6</v>
      </c>
    </row>
    <row r="43" spans="1:11" x14ac:dyDescent="0.2">
      <c r="A43" s="20" t="s">
        <v>18</v>
      </c>
      <c r="B43" s="6">
        <f>SUM(B39:B42)</f>
        <v>3566</v>
      </c>
      <c r="C43" s="35">
        <f>SUM(C39:C42)</f>
        <v>3504</v>
      </c>
      <c r="D43" s="35">
        <f>SUM(D39:D42)</f>
        <v>3724</v>
      </c>
      <c r="E43" s="46">
        <f>SUM(D43-B43)</f>
        <v>158</v>
      </c>
      <c r="F43" s="47">
        <f>SUM(E43/B43*100)</f>
        <v>4.4307347167694893</v>
      </c>
      <c r="G43" s="46">
        <f>SUM(D43-C43)</f>
        <v>220</v>
      </c>
      <c r="H43" s="47">
        <f>SUM(G43/C43*100)</f>
        <v>6.2785388127853876</v>
      </c>
    </row>
    <row r="44" spans="1:11" x14ac:dyDescent="0.2">
      <c r="B44" s="6"/>
      <c r="C44" s="35"/>
      <c r="D44" s="35"/>
      <c r="E44" s="35"/>
      <c r="F44" s="35"/>
      <c r="G44" s="22"/>
      <c r="H44" s="7"/>
    </row>
    <row r="45" spans="1:11" x14ac:dyDescent="0.2">
      <c r="A45" s="20" t="s">
        <v>21</v>
      </c>
      <c r="B45" s="6">
        <f>SUM(B15,B23,B36,B43)</f>
        <v>1560748</v>
      </c>
      <c r="C45" s="35">
        <f>SUM(C15,C23,C36,C43)</f>
        <v>1496557</v>
      </c>
      <c r="D45" s="35">
        <f>SUM(D15,D23,D36,D43)</f>
        <v>1489215</v>
      </c>
      <c r="E45" s="46">
        <f>SUM(D45-B45)</f>
        <v>-71533</v>
      </c>
      <c r="F45" s="47">
        <f>SUM(E45/B45*100)</f>
        <v>-4.5832511078021563</v>
      </c>
      <c r="G45" s="46">
        <f>SUM(D45-C45)</f>
        <v>-7342</v>
      </c>
      <c r="H45" s="47">
        <f>SUM(G45/C45*100)</f>
        <v>-0.49059274053711283</v>
      </c>
    </row>
    <row r="46" spans="1:11" x14ac:dyDescent="0.2">
      <c r="B46" s="6"/>
      <c r="C46" s="35"/>
      <c r="D46" s="35"/>
      <c r="E46" s="35"/>
      <c r="F46" s="35"/>
      <c r="G46" s="22"/>
      <c r="H46" s="7"/>
    </row>
    <row r="47" spans="1:11" x14ac:dyDescent="0.2">
      <c r="G47" s="22"/>
      <c r="H47" s="7"/>
    </row>
    <row r="48" spans="1:11" x14ac:dyDescent="0.2">
      <c r="B48" s="4" t="s">
        <v>2</v>
      </c>
      <c r="C48" s="41" t="s">
        <v>2</v>
      </c>
      <c r="D48" s="41" t="s">
        <v>2</v>
      </c>
      <c r="E48" s="41" t="s">
        <v>230</v>
      </c>
      <c r="F48" s="41" t="s">
        <v>230</v>
      </c>
      <c r="G48" s="4" t="s">
        <v>233</v>
      </c>
      <c r="H48" s="10" t="s">
        <v>233</v>
      </c>
    </row>
    <row r="49" spans="1:8" x14ac:dyDescent="0.2">
      <c r="A49" s="20" t="s">
        <v>206</v>
      </c>
      <c r="B49" s="5" t="s">
        <v>213</v>
      </c>
      <c r="C49" s="42" t="s">
        <v>217</v>
      </c>
      <c r="D49" s="42" t="s">
        <v>229</v>
      </c>
      <c r="E49" s="42" t="s">
        <v>231</v>
      </c>
      <c r="F49" s="42" t="s">
        <v>232</v>
      </c>
      <c r="G49" s="5" t="s">
        <v>3</v>
      </c>
      <c r="H49" s="11" t="s">
        <v>232</v>
      </c>
    </row>
    <row r="50" spans="1:8" x14ac:dyDescent="0.2">
      <c r="G50" s="22"/>
      <c r="H50" s="7"/>
    </row>
    <row r="51" spans="1:8" x14ac:dyDescent="0.2">
      <c r="A51" s="20" t="s">
        <v>22</v>
      </c>
      <c r="B51" s="6">
        <f>SUM(B253)</f>
        <v>30661</v>
      </c>
      <c r="C51" s="35">
        <f>SUM(C253)</f>
        <v>15340</v>
      </c>
      <c r="D51" s="35">
        <f>SUM(D253)</f>
        <v>19223</v>
      </c>
      <c r="E51" s="46">
        <f>SUM(D51-B51)</f>
        <v>-11438</v>
      </c>
      <c r="F51" s="47">
        <f>SUM(E51/B51*100)</f>
        <v>-37.304719350314727</v>
      </c>
      <c r="G51" s="46">
        <f>SUM(D51-C51)</f>
        <v>3883</v>
      </c>
      <c r="H51" s="47">
        <f>SUM(G51/C51*100)</f>
        <v>25.312907431551501</v>
      </c>
    </row>
    <row r="52" spans="1:8" x14ac:dyDescent="0.2">
      <c r="A52" s="20" t="s">
        <v>23</v>
      </c>
      <c r="B52" s="6">
        <f>SUM(B289)</f>
        <v>58</v>
      </c>
      <c r="C52" s="35">
        <f>SUM(C289)</f>
        <v>9</v>
      </c>
      <c r="D52" s="35">
        <f>SUM(D289)</f>
        <v>31</v>
      </c>
      <c r="E52" s="46">
        <f>SUM(D52-B52)</f>
        <v>-27</v>
      </c>
      <c r="F52" s="47">
        <f>SUM(E52/B52*100)</f>
        <v>-46.551724137931032</v>
      </c>
      <c r="G52" s="46">
        <f>SUM(D52-C52)</f>
        <v>22</v>
      </c>
      <c r="H52" s="47">
        <f>SUM(G52/C52*100)</f>
        <v>244.44444444444446</v>
      </c>
    </row>
    <row r="53" spans="1:8" x14ac:dyDescent="0.2">
      <c r="B53" s="8" t="s">
        <v>6</v>
      </c>
      <c r="C53" s="38" t="s">
        <v>6</v>
      </c>
      <c r="D53" s="38" t="s">
        <v>6</v>
      </c>
      <c r="E53" s="38" t="s">
        <v>6</v>
      </c>
      <c r="F53" s="38" t="s">
        <v>6</v>
      </c>
      <c r="G53" s="9" t="s">
        <v>6</v>
      </c>
      <c r="H53" s="9" t="s">
        <v>6</v>
      </c>
    </row>
    <row r="54" spans="1:8" x14ac:dyDescent="0.2">
      <c r="A54" s="20" t="s">
        <v>7</v>
      </c>
      <c r="B54" s="6">
        <f>SUM(B51:B53)</f>
        <v>30719</v>
      </c>
      <c r="C54" s="35">
        <f>SUM(C51:C53)</f>
        <v>15349</v>
      </c>
      <c r="D54" s="35">
        <f>SUM(D51:D53)</f>
        <v>19254</v>
      </c>
      <c r="E54" s="46">
        <f>SUM(D54-B54)</f>
        <v>-11465</v>
      </c>
      <c r="F54" s="47">
        <f>SUM(E54/B54*100)</f>
        <v>-37.322178456329958</v>
      </c>
      <c r="G54" s="46">
        <f>SUM(D54-C54)</f>
        <v>3905</v>
      </c>
      <c r="H54" s="47">
        <f>SUM(G54/C54*100)</f>
        <v>25.441396833669945</v>
      </c>
    </row>
    <row r="55" spans="1:8" x14ac:dyDescent="0.2">
      <c r="B55" s="6"/>
      <c r="C55" s="35"/>
      <c r="D55" s="35"/>
      <c r="E55" s="35"/>
      <c r="F55" s="35"/>
      <c r="G55" s="22"/>
      <c r="H55" s="7"/>
    </row>
    <row r="56" spans="1:8" x14ac:dyDescent="0.2">
      <c r="B56" s="6"/>
      <c r="C56" s="35"/>
      <c r="D56" s="35"/>
      <c r="E56" s="35"/>
      <c r="F56" s="35"/>
      <c r="G56" s="22"/>
      <c r="H56" s="7"/>
    </row>
    <row r="57" spans="1:8" x14ac:dyDescent="0.2">
      <c r="B57" s="6"/>
      <c r="C57" s="35"/>
      <c r="D57" s="35"/>
      <c r="E57" s="35"/>
      <c r="F57" s="35"/>
      <c r="G57" s="22"/>
      <c r="H57" s="7"/>
    </row>
    <row r="59" spans="1:8" x14ac:dyDescent="0.2">
      <c r="B59" s="4" t="s">
        <v>1</v>
      </c>
      <c r="C59" s="41" t="s">
        <v>1</v>
      </c>
      <c r="D59" s="41" t="s">
        <v>1</v>
      </c>
      <c r="E59" s="41" t="s">
        <v>230</v>
      </c>
      <c r="F59" s="41" t="s">
        <v>230</v>
      </c>
      <c r="G59" s="4" t="s">
        <v>233</v>
      </c>
      <c r="H59" s="4" t="s">
        <v>233</v>
      </c>
    </row>
    <row r="60" spans="1:8" x14ac:dyDescent="0.2">
      <c r="A60" s="12" t="s">
        <v>24</v>
      </c>
      <c r="B60" s="5" t="s">
        <v>213</v>
      </c>
      <c r="C60" s="42" t="s">
        <v>217</v>
      </c>
      <c r="D60" s="42" t="s">
        <v>229</v>
      </c>
      <c r="E60" s="42" t="s">
        <v>231</v>
      </c>
      <c r="F60" s="42" t="s">
        <v>232</v>
      </c>
      <c r="G60" s="5" t="s">
        <v>3</v>
      </c>
      <c r="H60" s="5" t="s">
        <v>232</v>
      </c>
    </row>
    <row r="61" spans="1:8" x14ac:dyDescent="0.2">
      <c r="B61" s="3"/>
    </row>
    <row r="62" spans="1:8" x14ac:dyDescent="0.2">
      <c r="A62" s="13" t="s">
        <v>25</v>
      </c>
      <c r="B62" s="6">
        <v>10289</v>
      </c>
      <c r="C62" s="35">
        <v>10489</v>
      </c>
      <c r="D62" s="35">
        <v>10485</v>
      </c>
      <c r="E62" s="46">
        <f t="shared" ref="E62:E98" si="12">SUM(D62-B62)</f>
        <v>196</v>
      </c>
      <c r="F62" s="47">
        <f t="shared" ref="F62:F98" si="13">SUM(E62/B62*100)</f>
        <v>1.9049470308096024</v>
      </c>
      <c r="G62" s="46">
        <f t="shared" ref="G62:G98" si="14">SUM(D62-C62)</f>
        <v>-4</v>
      </c>
      <c r="H62" s="47">
        <f t="shared" ref="H62:H98" si="15">SUM(G62/C62*100)</f>
        <v>-3.8135189245876631E-2</v>
      </c>
    </row>
    <row r="63" spans="1:8" x14ac:dyDescent="0.2">
      <c r="A63" s="13" t="s">
        <v>26</v>
      </c>
      <c r="B63" s="6">
        <v>14811</v>
      </c>
      <c r="C63" s="35">
        <v>15799</v>
      </c>
      <c r="D63" s="35">
        <v>15687</v>
      </c>
      <c r="E63" s="46">
        <f t="shared" si="12"/>
        <v>876</v>
      </c>
      <c r="F63" s="47">
        <f t="shared" si="13"/>
        <v>5.9145229896698392</v>
      </c>
      <c r="G63" s="46">
        <f t="shared" si="14"/>
        <v>-112</v>
      </c>
      <c r="H63" s="47">
        <f t="shared" si="15"/>
        <v>-0.70890562693841386</v>
      </c>
    </row>
    <row r="64" spans="1:8" x14ac:dyDescent="0.2">
      <c r="A64" s="13" t="s">
        <v>27</v>
      </c>
      <c r="B64" s="6">
        <v>5500</v>
      </c>
      <c r="C64" s="35">
        <v>5387</v>
      </c>
      <c r="D64" s="35">
        <v>5387</v>
      </c>
      <c r="E64" s="46">
        <f t="shared" si="12"/>
        <v>-113</v>
      </c>
      <c r="F64" s="47">
        <f t="shared" si="13"/>
        <v>-2.0545454545454542</v>
      </c>
      <c r="G64" s="46">
        <f t="shared" si="14"/>
        <v>0</v>
      </c>
      <c r="H64" s="47">
        <f t="shared" si="15"/>
        <v>0</v>
      </c>
    </row>
    <row r="65" spans="1:8" x14ac:dyDescent="0.2">
      <c r="A65" s="13" t="s">
        <v>28</v>
      </c>
      <c r="B65" s="6">
        <v>8940</v>
      </c>
      <c r="C65" s="35">
        <v>9248</v>
      </c>
      <c r="D65" s="35">
        <v>9353</v>
      </c>
      <c r="E65" s="46">
        <f t="shared" si="12"/>
        <v>413</v>
      </c>
      <c r="F65" s="47">
        <f t="shared" si="13"/>
        <v>4.6196868008948542</v>
      </c>
      <c r="G65" s="46">
        <f t="shared" si="14"/>
        <v>105</v>
      </c>
      <c r="H65" s="47">
        <f t="shared" si="15"/>
        <v>1.1353806228373702</v>
      </c>
    </row>
    <row r="66" spans="1:8" x14ac:dyDescent="0.2">
      <c r="A66" s="13" t="s">
        <v>29</v>
      </c>
      <c r="B66" s="6">
        <v>21363</v>
      </c>
      <c r="C66" s="35">
        <v>21650</v>
      </c>
      <c r="D66" s="35">
        <v>21219</v>
      </c>
      <c r="E66" s="46">
        <f t="shared" si="12"/>
        <v>-144</v>
      </c>
      <c r="F66" s="47">
        <f t="shared" si="13"/>
        <v>-0.67406263165285774</v>
      </c>
      <c r="G66" s="46">
        <f t="shared" si="14"/>
        <v>-431</v>
      </c>
      <c r="H66" s="47">
        <f t="shared" si="15"/>
        <v>-1.9907621247113163</v>
      </c>
    </row>
    <row r="67" spans="1:8" x14ac:dyDescent="0.2">
      <c r="A67" s="13" t="s">
        <v>30</v>
      </c>
      <c r="B67" s="6">
        <v>12862</v>
      </c>
      <c r="C67" s="35">
        <v>12488</v>
      </c>
      <c r="D67" s="35">
        <v>11888</v>
      </c>
      <c r="E67" s="46">
        <f t="shared" si="12"/>
        <v>-974</v>
      </c>
      <c r="F67" s="47">
        <f t="shared" si="13"/>
        <v>-7.5726947597574243</v>
      </c>
      <c r="G67" s="46">
        <f t="shared" si="14"/>
        <v>-600</v>
      </c>
      <c r="H67" s="47">
        <f t="shared" si="15"/>
        <v>-4.8046124279308131</v>
      </c>
    </row>
    <row r="68" spans="1:8" x14ac:dyDescent="0.2">
      <c r="A68" s="13" t="s">
        <v>31</v>
      </c>
      <c r="B68" s="6">
        <v>1644</v>
      </c>
      <c r="C68" s="35">
        <v>1557</v>
      </c>
      <c r="D68" s="35">
        <v>1485</v>
      </c>
      <c r="E68" s="46">
        <f t="shared" si="12"/>
        <v>-159</v>
      </c>
      <c r="F68" s="47">
        <f t="shared" si="13"/>
        <v>-9.6715328467153299</v>
      </c>
      <c r="G68" s="46">
        <f t="shared" si="14"/>
        <v>-72</v>
      </c>
      <c r="H68" s="47">
        <f t="shared" si="15"/>
        <v>-4.6242774566473983</v>
      </c>
    </row>
    <row r="69" spans="1:8" x14ac:dyDescent="0.2">
      <c r="A69" s="20" t="s">
        <v>195</v>
      </c>
      <c r="B69" s="6">
        <v>821</v>
      </c>
      <c r="C69" s="35">
        <v>916</v>
      </c>
      <c r="D69" s="35">
        <v>840</v>
      </c>
      <c r="E69" s="46">
        <f t="shared" si="12"/>
        <v>19</v>
      </c>
      <c r="F69" s="47">
        <f t="shared" si="13"/>
        <v>2.3142509135200973</v>
      </c>
      <c r="G69" s="46">
        <f t="shared" si="14"/>
        <v>-76</v>
      </c>
      <c r="H69" s="47">
        <f t="shared" si="15"/>
        <v>-8.2969432314410483</v>
      </c>
    </row>
    <row r="70" spans="1:8" x14ac:dyDescent="0.2">
      <c r="A70" s="13" t="s">
        <v>32</v>
      </c>
      <c r="B70" s="6">
        <v>13177</v>
      </c>
      <c r="C70" s="35">
        <v>14022</v>
      </c>
      <c r="D70" s="35">
        <v>13995</v>
      </c>
      <c r="E70" s="46">
        <f t="shared" si="12"/>
        <v>818</v>
      </c>
      <c r="F70" s="47">
        <f t="shared" si="13"/>
        <v>6.207786294300675</v>
      </c>
      <c r="G70" s="46">
        <f t="shared" si="14"/>
        <v>-27</v>
      </c>
      <c r="H70" s="47">
        <f t="shared" si="15"/>
        <v>-0.19255455712451863</v>
      </c>
    </row>
    <row r="71" spans="1:8" x14ac:dyDescent="0.2">
      <c r="A71" s="13" t="s">
        <v>33</v>
      </c>
      <c r="B71" s="6">
        <v>8305</v>
      </c>
      <c r="C71" s="35">
        <v>8270</v>
      </c>
      <c r="D71" s="35">
        <v>8145</v>
      </c>
      <c r="E71" s="46">
        <f t="shared" si="12"/>
        <v>-160</v>
      </c>
      <c r="F71" s="47">
        <f t="shared" si="13"/>
        <v>-1.926550270921132</v>
      </c>
      <c r="G71" s="46">
        <f t="shared" si="14"/>
        <v>-125</v>
      </c>
      <c r="H71" s="47">
        <f t="shared" si="15"/>
        <v>-1.5114873035066507</v>
      </c>
    </row>
    <row r="72" spans="1:8" x14ac:dyDescent="0.2">
      <c r="A72" s="13" t="s">
        <v>34</v>
      </c>
      <c r="B72" s="6">
        <v>63859</v>
      </c>
      <c r="C72" s="35">
        <v>65272</v>
      </c>
      <c r="D72" s="35">
        <v>66057</v>
      </c>
      <c r="E72" s="46">
        <f t="shared" si="12"/>
        <v>2198</v>
      </c>
      <c r="F72" s="47">
        <f t="shared" si="13"/>
        <v>3.4419580638594405</v>
      </c>
      <c r="G72" s="46">
        <f t="shared" si="14"/>
        <v>785</v>
      </c>
      <c r="H72" s="47">
        <f t="shared" si="15"/>
        <v>1.2026596396617233</v>
      </c>
    </row>
    <row r="73" spans="1:8" x14ac:dyDescent="0.2">
      <c r="A73" s="20" t="s">
        <v>196</v>
      </c>
      <c r="B73" s="6">
        <v>1644</v>
      </c>
      <c r="C73" s="35">
        <v>1653</v>
      </c>
      <c r="D73" s="35">
        <v>2168</v>
      </c>
      <c r="E73" s="46">
        <f t="shared" si="12"/>
        <v>524</v>
      </c>
      <c r="F73" s="47">
        <f t="shared" si="13"/>
        <v>31.873479318734795</v>
      </c>
      <c r="G73" s="46">
        <f t="shared" si="14"/>
        <v>515</v>
      </c>
      <c r="H73" s="47">
        <f t="shared" si="15"/>
        <v>31.155474894131878</v>
      </c>
    </row>
    <row r="74" spans="1:8" x14ac:dyDescent="0.2">
      <c r="A74" s="13" t="s">
        <v>35</v>
      </c>
      <c r="B74" s="6">
        <v>2440</v>
      </c>
      <c r="C74" s="35">
        <v>2339</v>
      </c>
      <c r="D74" s="35">
        <v>2218</v>
      </c>
      <c r="E74" s="46">
        <f t="shared" si="12"/>
        <v>-222</v>
      </c>
      <c r="F74" s="47">
        <f t="shared" si="13"/>
        <v>-9.0983606557377055</v>
      </c>
      <c r="G74" s="46">
        <f t="shared" si="14"/>
        <v>-121</v>
      </c>
      <c r="H74" s="47">
        <f t="shared" si="15"/>
        <v>-5.1731509191962379</v>
      </c>
    </row>
    <row r="75" spans="1:8" x14ac:dyDescent="0.2">
      <c r="A75" s="13" t="s">
        <v>36</v>
      </c>
      <c r="B75" s="6">
        <v>11725</v>
      </c>
      <c r="C75" s="35">
        <v>11624</v>
      </c>
      <c r="D75" s="35">
        <v>10966</v>
      </c>
      <c r="E75" s="46">
        <f t="shared" si="12"/>
        <v>-759</v>
      </c>
      <c r="F75" s="47">
        <f t="shared" si="13"/>
        <v>-6.4733475479744129</v>
      </c>
      <c r="G75" s="46">
        <f t="shared" si="14"/>
        <v>-658</v>
      </c>
      <c r="H75" s="47">
        <f t="shared" si="15"/>
        <v>-5.6607019958706122</v>
      </c>
    </row>
    <row r="76" spans="1:8" x14ac:dyDescent="0.2">
      <c r="A76" s="13" t="s">
        <v>37</v>
      </c>
      <c r="B76" s="6">
        <v>11452</v>
      </c>
      <c r="C76" s="35">
        <v>10820</v>
      </c>
      <c r="D76" s="35">
        <v>10762</v>
      </c>
      <c r="E76" s="46">
        <f t="shared" si="12"/>
        <v>-690</v>
      </c>
      <c r="F76" s="47">
        <f t="shared" si="13"/>
        <v>-6.0251484456863427</v>
      </c>
      <c r="G76" s="46">
        <f t="shared" si="14"/>
        <v>-58</v>
      </c>
      <c r="H76" s="47">
        <f t="shared" si="15"/>
        <v>-0.53604436229205177</v>
      </c>
    </row>
    <row r="77" spans="1:8" x14ac:dyDescent="0.2">
      <c r="A77" s="13" t="s">
        <v>38</v>
      </c>
      <c r="B77" s="6">
        <v>7479</v>
      </c>
      <c r="C77" s="35">
        <v>6915</v>
      </c>
      <c r="D77" s="35">
        <v>6375</v>
      </c>
      <c r="E77" s="46">
        <f t="shared" si="12"/>
        <v>-1104</v>
      </c>
      <c r="F77" s="47">
        <f t="shared" si="13"/>
        <v>-14.761331728840755</v>
      </c>
      <c r="G77" s="46">
        <f t="shared" si="14"/>
        <v>-540</v>
      </c>
      <c r="H77" s="47">
        <f t="shared" si="15"/>
        <v>-7.809110629067245</v>
      </c>
    </row>
    <row r="78" spans="1:8" x14ac:dyDescent="0.2">
      <c r="A78" s="13" t="s">
        <v>39</v>
      </c>
      <c r="B78" s="6">
        <v>6714</v>
      </c>
      <c r="C78" s="35">
        <v>6741</v>
      </c>
      <c r="D78" s="35">
        <v>6858</v>
      </c>
      <c r="E78" s="46">
        <f t="shared" si="12"/>
        <v>144</v>
      </c>
      <c r="F78" s="47">
        <f t="shared" si="13"/>
        <v>2.1447721179624666</v>
      </c>
      <c r="G78" s="46">
        <f t="shared" si="14"/>
        <v>117</v>
      </c>
      <c r="H78" s="47">
        <f t="shared" si="15"/>
        <v>1.7356475300400533</v>
      </c>
    </row>
    <row r="79" spans="1:8" x14ac:dyDescent="0.2">
      <c r="A79" s="13" t="s">
        <v>40</v>
      </c>
      <c r="B79" s="6">
        <v>2053</v>
      </c>
      <c r="C79" s="35">
        <v>2161</v>
      </c>
      <c r="D79" s="35">
        <v>2078</v>
      </c>
      <c r="E79" s="46">
        <f t="shared" si="12"/>
        <v>25</v>
      </c>
      <c r="F79" s="47">
        <f t="shared" si="13"/>
        <v>1.2177301509985388</v>
      </c>
      <c r="G79" s="46">
        <f t="shared" si="14"/>
        <v>-83</v>
      </c>
      <c r="H79" s="47">
        <f t="shared" si="15"/>
        <v>-3.840814437760296</v>
      </c>
    </row>
    <row r="80" spans="1:8" x14ac:dyDescent="0.2">
      <c r="A80" s="13" t="s">
        <v>41</v>
      </c>
      <c r="B80" s="6">
        <v>9034</v>
      </c>
      <c r="C80" s="35">
        <v>7015</v>
      </c>
      <c r="D80" s="35">
        <v>7524</v>
      </c>
      <c r="E80" s="46">
        <f t="shared" si="12"/>
        <v>-1510</v>
      </c>
      <c r="F80" s="47">
        <f t="shared" si="13"/>
        <v>-16.714633606375916</v>
      </c>
      <c r="G80" s="46">
        <f t="shared" si="14"/>
        <v>509</v>
      </c>
      <c r="H80" s="47">
        <f t="shared" si="15"/>
        <v>7.2558802565930156</v>
      </c>
    </row>
    <row r="81" spans="1:8" x14ac:dyDescent="0.2">
      <c r="A81" s="20" t="s">
        <v>193</v>
      </c>
      <c r="B81" s="6">
        <v>38187</v>
      </c>
      <c r="C81" s="35">
        <v>37812</v>
      </c>
      <c r="D81" s="35">
        <v>37864</v>
      </c>
      <c r="E81" s="46">
        <f t="shared" si="12"/>
        <v>-323</v>
      </c>
      <c r="F81" s="47">
        <f t="shared" si="13"/>
        <v>-0.84583758870819914</v>
      </c>
      <c r="G81" s="46">
        <f t="shared" si="14"/>
        <v>52</v>
      </c>
      <c r="H81" s="47">
        <f t="shared" si="15"/>
        <v>0.13752247963609435</v>
      </c>
    </row>
    <row r="82" spans="1:8" x14ac:dyDescent="0.2">
      <c r="A82" s="13" t="s">
        <v>42</v>
      </c>
      <c r="B82" s="6">
        <v>38250</v>
      </c>
      <c r="C82" s="35">
        <v>39574</v>
      </c>
      <c r="D82" s="35">
        <v>39451</v>
      </c>
      <c r="E82" s="46">
        <f t="shared" si="12"/>
        <v>1201</v>
      </c>
      <c r="F82" s="47">
        <f t="shared" si="13"/>
        <v>3.139869281045752</v>
      </c>
      <c r="G82" s="46">
        <f t="shared" si="14"/>
        <v>-123</v>
      </c>
      <c r="H82" s="47">
        <f t="shared" si="15"/>
        <v>-0.3108101278617274</v>
      </c>
    </row>
    <row r="83" spans="1:8" x14ac:dyDescent="0.2">
      <c r="A83" s="13" t="s">
        <v>43</v>
      </c>
      <c r="B83" s="6">
        <v>15710</v>
      </c>
      <c r="C83" s="35">
        <v>16032</v>
      </c>
      <c r="D83" s="35">
        <v>15828</v>
      </c>
      <c r="E83" s="46">
        <f t="shared" si="12"/>
        <v>118</v>
      </c>
      <c r="F83" s="47">
        <f t="shared" si="13"/>
        <v>0.7511139401654997</v>
      </c>
      <c r="G83" s="46">
        <f t="shared" si="14"/>
        <v>-204</v>
      </c>
      <c r="H83" s="47">
        <f t="shared" si="15"/>
        <v>-1.2724550898203593</v>
      </c>
    </row>
    <row r="84" spans="1:8" x14ac:dyDescent="0.2">
      <c r="A84" s="13" t="s">
        <v>44</v>
      </c>
      <c r="B84" s="6">
        <v>42863</v>
      </c>
      <c r="C84" s="35">
        <v>42733</v>
      </c>
      <c r="D84" s="35">
        <v>41515</v>
      </c>
      <c r="E84" s="46">
        <f t="shared" si="12"/>
        <v>-1348</v>
      </c>
      <c r="F84" s="47">
        <f t="shared" si="13"/>
        <v>-3.1449035298509203</v>
      </c>
      <c r="G84" s="46">
        <f t="shared" si="14"/>
        <v>-1218</v>
      </c>
      <c r="H84" s="47">
        <f t="shared" si="15"/>
        <v>-2.8502562422483795</v>
      </c>
    </row>
    <row r="85" spans="1:8" x14ac:dyDescent="0.2">
      <c r="A85" s="13" t="s">
        <v>45</v>
      </c>
      <c r="B85" s="6">
        <v>50894</v>
      </c>
      <c r="C85" s="35">
        <v>50282</v>
      </c>
      <c r="D85" s="35">
        <v>51786</v>
      </c>
      <c r="E85" s="46">
        <f t="shared" si="12"/>
        <v>892</v>
      </c>
      <c r="F85" s="47">
        <f t="shared" si="13"/>
        <v>1.7526623963532046</v>
      </c>
      <c r="G85" s="46">
        <f t="shared" si="14"/>
        <v>1504</v>
      </c>
      <c r="H85" s="47">
        <f t="shared" si="15"/>
        <v>2.9911300266496958</v>
      </c>
    </row>
    <row r="86" spans="1:8" x14ac:dyDescent="0.2">
      <c r="A86" s="13" t="s">
        <v>46</v>
      </c>
      <c r="B86" s="6">
        <v>29543</v>
      </c>
      <c r="C86" s="35">
        <v>28669</v>
      </c>
      <c r="D86" s="35">
        <v>29696</v>
      </c>
      <c r="E86" s="46">
        <f t="shared" si="12"/>
        <v>153</v>
      </c>
      <c r="F86" s="47">
        <f t="shared" si="13"/>
        <v>0.51788917848559723</v>
      </c>
      <c r="G86" s="46">
        <f t="shared" si="14"/>
        <v>1027</v>
      </c>
      <c r="H86" s="47">
        <f t="shared" si="15"/>
        <v>3.5822665596986289</v>
      </c>
    </row>
    <row r="87" spans="1:8" x14ac:dyDescent="0.2">
      <c r="A87" s="13" t="s">
        <v>47</v>
      </c>
      <c r="B87" s="6">
        <v>25144</v>
      </c>
      <c r="C87" s="35">
        <v>24867</v>
      </c>
      <c r="D87" s="35">
        <v>24003</v>
      </c>
      <c r="E87" s="46">
        <f t="shared" si="12"/>
        <v>-1141</v>
      </c>
      <c r="F87" s="47">
        <f t="shared" si="13"/>
        <v>-4.5378619153674835</v>
      </c>
      <c r="G87" s="46">
        <f t="shared" si="14"/>
        <v>-864</v>
      </c>
      <c r="H87" s="47">
        <f t="shared" si="15"/>
        <v>-3.4744842562432141</v>
      </c>
    </row>
    <row r="88" spans="1:8" x14ac:dyDescent="0.2">
      <c r="A88" s="13" t="s">
        <v>48</v>
      </c>
      <c r="B88" s="6">
        <v>5283</v>
      </c>
      <c r="C88" s="35">
        <v>5530</v>
      </c>
      <c r="D88" s="35">
        <v>5043</v>
      </c>
      <c r="E88" s="46">
        <f t="shared" si="12"/>
        <v>-240</v>
      </c>
      <c r="F88" s="47">
        <f t="shared" si="13"/>
        <v>-4.5428733674048836</v>
      </c>
      <c r="G88" s="46">
        <f t="shared" si="14"/>
        <v>-487</v>
      </c>
      <c r="H88" s="47">
        <f t="shared" si="15"/>
        <v>-8.8065099457504523</v>
      </c>
    </row>
    <row r="89" spans="1:8" x14ac:dyDescent="0.2">
      <c r="A89" s="20" t="s">
        <v>209</v>
      </c>
      <c r="B89" s="6">
        <v>28909</v>
      </c>
      <c r="C89" s="35">
        <v>32220</v>
      </c>
      <c r="D89" s="35">
        <v>31718</v>
      </c>
      <c r="E89" s="46">
        <f t="shared" si="12"/>
        <v>2809</v>
      </c>
      <c r="F89" s="47">
        <f t="shared" si="13"/>
        <v>9.7166972223183095</v>
      </c>
      <c r="G89" s="46">
        <f t="shared" si="14"/>
        <v>-502</v>
      </c>
      <c r="H89" s="47">
        <f t="shared" si="15"/>
        <v>-1.5580384854127871</v>
      </c>
    </row>
    <row r="90" spans="1:8" x14ac:dyDescent="0.2">
      <c r="A90" s="13" t="s">
        <v>49</v>
      </c>
      <c r="B90" s="6">
        <v>32389</v>
      </c>
      <c r="C90" s="35">
        <v>34402</v>
      </c>
      <c r="D90" s="35">
        <v>34177</v>
      </c>
      <c r="E90" s="46">
        <f t="shared" si="12"/>
        <v>1788</v>
      </c>
      <c r="F90" s="47">
        <f t="shared" si="13"/>
        <v>5.5203927259254684</v>
      </c>
      <c r="G90" s="46">
        <f t="shared" si="14"/>
        <v>-225</v>
      </c>
      <c r="H90" s="47">
        <f t="shared" si="15"/>
        <v>-0.65403174234056161</v>
      </c>
    </row>
    <row r="91" spans="1:8" x14ac:dyDescent="0.2">
      <c r="A91" s="13" t="s">
        <v>50</v>
      </c>
      <c r="B91" s="6">
        <v>9130</v>
      </c>
      <c r="C91" s="35">
        <v>9408</v>
      </c>
      <c r="D91" s="35">
        <v>9218</v>
      </c>
      <c r="E91" s="46">
        <f t="shared" si="12"/>
        <v>88</v>
      </c>
      <c r="F91" s="47">
        <f t="shared" si="13"/>
        <v>0.96385542168674709</v>
      </c>
      <c r="G91" s="46">
        <f t="shared" si="14"/>
        <v>-190</v>
      </c>
      <c r="H91" s="47">
        <f t="shared" si="15"/>
        <v>-2.0195578231292517</v>
      </c>
    </row>
    <row r="92" spans="1:8" x14ac:dyDescent="0.2">
      <c r="A92" s="13" t="s">
        <v>51</v>
      </c>
      <c r="B92" s="6">
        <v>46148</v>
      </c>
      <c r="C92" s="35">
        <v>47060</v>
      </c>
      <c r="D92" s="35">
        <v>46971</v>
      </c>
      <c r="E92" s="46">
        <f t="shared" si="12"/>
        <v>823</v>
      </c>
      <c r="F92" s="47">
        <f t="shared" si="13"/>
        <v>1.7833925630579874</v>
      </c>
      <c r="G92" s="46">
        <f t="shared" si="14"/>
        <v>-89</v>
      </c>
      <c r="H92" s="47">
        <f t="shared" si="15"/>
        <v>-0.18912027199320017</v>
      </c>
    </row>
    <row r="93" spans="1:8" x14ac:dyDescent="0.2">
      <c r="A93" s="13" t="s">
        <v>52</v>
      </c>
      <c r="B93" s="6">
        <v>9082</v>
      </c>
      <c r="C93" s="35">
        <v>9053</v>
      </c>
      <c r="D93" s="35">
        <v>9279</v>
      </c>
      <c r="E93" s="46">
        <f t="shared" si="12"/>
        <v>197</v>
      </c>
      <c r="F93" s="47">
        <f t="shared" si="13"/>
        <v>2.1691257432283639</v>
      </c>
      <c r="G93" s="46">
        <f t="shared" si="14"/>
        <v>226</v>
      </c>
      <c r="H93" s="47">
        <f t="shared" si="15"/>
        <v>2.4964100298243674</v>
      </c>
    </row>
    <row r="94" spans="1:8" x14ac:dyDescent="0.2">
      <c r="A94" s="13" t="s">
        <v>53</v>
      </c>
      <c r="B94" s="6">
        <v>14640</v>
      </c>
      <c r="C94" s="35">
        <v>15239</v>
      </c>
      <c r="D94" s="35">
        <v>15077</v>
      </c>
      <c r="E94" s="46">
        <f t="shared" si="12"/>
        <v>437</v>
      </c>
      <c r="F94" s="47">
        <f t="shared" si="13"/>
        <v>2.9849726775956285</v>
      </c>
      <c r="G94" s="46">
        <f t="shared" si="14"/>
        <v>-162</v>
      </c>
      <c r="H94" s="47">
        <f t="shared" si="15"/>
        <v>-1.0630618807008334</v>
      </c>
    </row>
    <row r="95" spans="1:8" x14ac:dyDescent="0.2">
      <c r="A95" s="13" t="s">
        <v>54</v>
      </c>
      <c r="B95" s="6">
        <v>4499</v>
      </c>
      <c r="C95" s="35">
        <v>4931</v>
      </c>
      <c r="D95" s="35">
        <v>4198</v>
      </c>
      <c r="E95" s="46">
        <f t="shared" si="12"/>
        <v>-301</v>
      </c>
      <c r="F95" s="47">
        <f t="shared" si="13"/>
        <v>-6.6903756390308962</v>
      </c>
      <c r="G95" s="46">
        <f t="shared" si="14"/>
        <v>-733</v>
      </c>
      <c r="H95" s="47">
        <f t="shared" si="15"/>
        <v>-14.865138917055365</v>
      </c>
    </row>
    <row r="96" spans="1:8" x14ac:dyDescent="0.2">
      <c r="A96" s="13" t="s">
        <v>55</v>
      </c>
      <c r="B96" s="6">
        <v>39192</v>
      </c>
      <c r="C96" s="35">
        <v>40653</v>
      </c>
      <c r="D96" s="35">
        <v>42168</v>
      </c>
      <c r="E96" s="46">
        <f t="shared" si="12"/>
        <v>2976</v>
      </c>
      <c r="F96" s="47">
        <f t="shared" si="13"/>
        <v>7.5933864053888547</v>
      </c>
      <c r="G96" s="46">
        <f t="shared" si="14"/>
        <v>1515</v>
      </c>
      <c r="H96" s="47">
        <f t="shared" si="15"/>
        <v>3.7266622389491548</v>
      </c>
    </row>
    <row r="97" spans="1:8" x14ac:dyDescent="0.2">
      <c r="A97" s="13" t="s">
        <v>56</v>
      </c>
      <c r="B97" s="6">
        <v>4040</v>
      </c>
      <c r="C97" s="35">
        <v>4164</v>
      </c>
      <c r="D97" s="35">
        <v>4186</v>
      </c>
      <c r="E97" s="46">
        <f t="shared" si="12"/>
        <v>146</v>
      </c>
      <c r="F97" s="47">
        <f t="shared" si="13"/>
        <v>3.6138613861386135</v>
      </c>
      <c r="G97" s="46">
        <f t="shared" si="14"/>
        <v>22</v>
      </c>
      <c r="H97" s="47">
        <f t="shared" si="15"/>
        <v>0.52833813640730065</v>
      </c>
    </row>
    <row r="98" spans="1:8" x14ac:dyDescent="0.2">
      <c r="A98" s="13" t="s">
        <v>57</v>
      </c>
      <c r="B98" s="6">
        <v>9970</v>
      </c>
      <c r="C98" s="35">
        <v>10051</v>
      </c>
      <c r="D98" s="35">
        <v>9545</v>
      </c>
      <c r="E98" s="46">
        <f t="shared" si="12"/>
        <v>-425</v>
      </c>
      <c r="F98" s="47">
        <f t="shared" si="13"/>
        <v>-4.262788365095286</v>
      </c>
      <c r="G98" s="46">
        <f t="shared" si="14"/>
        <v>-506</v>
      </c>
      <c r="H98" s="47">
        <f t="shared" si="15"/>
        <v>-5.0343249427917618</v>
      </c>
    </row>
    <row r="99" spans="1:8" x14ac:dyDescent="0.2">
      <c r="A99" s="13"/>
      <c r="B99" s="8" t="s">
        <v>6</v>
      </c>
      <c r="C99" s="38" t="s">
        <v>6</v>
      </c>
      <c r="D99" s="38" t="s">
        <v>6</v>
      </c>
      <c r="E99" s="38" t="s">
        <v>6</v>
      </c>
      <c r="F99" s="38" t="s">
        <v>6</v>
      </c>
      <c r="G99" s="9" t="s">
        <v>6</v>
      </c>
      <c r="H99" s="9" t="s">
        <v>6</v>
      </c>
    </row>
    <row r="100" spans="1:8" x14ac:dyDescent="0.2">
      <c r="A100" s="13" t="s">
        <v>58</v>
      </c>
      <c r="B100" s="6">
        <f>SUM(B62:B99)</f>
        <v>657985</v>
      </c>
      <c r="C100" s="35">
        <f>SUM(C62:C99)</f>
        <v>667046</v>
      </c>
      <c r="D100" s="35">
        <f>SUM(D62:D99)</f>
        <v>665213</v>
      </c>
      <c r="E100" s="46">
        <f>SUM(D100-B100)</f>
        <v>7228</v>
      </c>
      <c r="F100" s="47">
        <f>SUM(E100/B100*100)</f>
        <v>1.0985052850748878</v>
      </c>
      <c r="G100" s="46">
        <f>SUM(D100-C100)</f>
        <v>-1833</v>
      </c>
      <c r="H100" s="47">
        <f>SUM(G100/C100*100)</f>
        <v>-0.27479364241746446</v>
      </c>
    </row>
    <row r="101" spans="1:8" x14ac:dyDescent="0.2">
      <c r="A101" s="13"/>
      <c r="B101" s="6"/>
      <c r="C101" s="35"/>
      <c r="D101" s="35"/>
      <c r="E101" s="35"/>
      <c r="F101" s="35"/>
      <c r="G101" s="22"/>
      <c r="H101" s="21"/>
    </row>
    <row r="102" spans="1:8" x14ac:dyDescent="0.2">
      <c r="A102" s="13"/>
      <c r="B102" s="4" t="s">
        <v>1</v>
      </c>
      <c r="C102" s="41" t="s">
        <v>1</v>
      </c>
      <c r="D102" s="41" t="s">
        <v>1</v>
      </c>
      <c r="E102" s="41" t="s">
        <v>230</v>
      </c>
      <c r="F102" s="41" t="s">
        <v>230</v>
      </c>
      <c r="G102" s="4" t="s">
        <v>233</v>
      </c>
      <c r="H102" s="4" t="s">
        <v>233</v>
      </c>
    </row>
    <row r="103" spans="1:8" x14ac:dyDescent="0.2">
      <c r="A103" s="12" t="s">
        <v>59</v>
      </c>
      <c r="B103" s="5" t="s">
        <v>213</v>
      </c>
      <c r="C103" s="42" t="s">
        <v>217</v>
      </c>
      <c r="D103" s="42" t="s">
        <v>229</v>
      </c>
      <c r="E103" s="42" t="s">
        <v>231</v>
      </c>
      <c r="F103" s="42" t="s">
        <v>232</v>
      </c>
      <c r="G103" s="5" t="s">
        <v>3</v>
      </c>
      <c r="H103" s="5" t="s">
        <v>232</v>
      </c>
    </row>
    <row r="104" spans="1:8" x14ac:dyDescent="0.2">
      <c r="A104" s="12"/>
      <c r="H104" s="21"/>
    </row>
    <row r="105" spans="1:8" x14ac:dyDescent="0.2">
      <c r="A105" s="13" t="s">
        <v>60</v>
      </c>
      <c r="B105" s="18">
        <f>SUM(B164:B168)</f>
        <v>67774</v>
      </c>
      <c r="C105" s="29">
        <f>SUM(C164:C168)</f>
        <v>68319</v>
      </c>
      <c r="D105" s="29">
        <f>SUM(D164:D168)</f>
        <v>63999</v>
      </c>
      <c r="E105" s="46">
        <f t="shared" ref="E105:E157" si="16">SUM(D105-B105)</f>
        <v>-3775</v>
      </c>
      <c r="F105" s="47">
        <f t="shared" ref="F105:F157" si="17">SUM(E105/B105*100)</f>
        <v>-5.5699825891934962</v>
      </c>
      <c r="G105" s="46">
        <f t="shared" ref="G105:G136" si="18">SUM(D105-C105)</f>
        <v>-4320</v>
      </c>
      <c r="H105" s="47">
        <f t="shared" ref="H105:H136" si="19">SUM(G105/C105*100)</f>
        <v>-6.3232775655381381</v>
      </c>
    </row>
    <row r="106" spans="1:8" x14ac:dyDescent="0.2">
      <c r="A106" s="13" t="s">
        <v>61</v>
      </c>
      <c r="B106" s="6">
        <v>5985</v>
      </c>
      <c r="C106" s="35">
        <v>5591</v>
      </c>
      <c r="D106" s="35">
        <v>4970</v>
      </c>
      <c r="E106" s="46">
        <f t="shared" si="16"/>
        <v>-1015</v>
      </c>
      <c r="F106" s="47">
        <f t="shared" si="17"/>
        <v>-16.959064327485379</v>
      </c>
      <c r="G106" s="46">
        <f t="shared" si="18"/>
        <v>-621</v>
      </c>
      <c r="H106" s="47">
        <f t="shared" si="19"/>
        <v>-11.107136469325702</v>
      </c>
    </row>
    <row r="107" spans="1:8" x14ac:dyDescent="0.2">
      <c r="A107" s="13" t="s">
        <v>62</v>
      </c>
      <c r="B107" s="6">
        <v>9766</v>
      </c>
      <c r="C107" s="35">
        <v>9102</v>
      </c>
      <c r="D107" s="35">
        <v>9140</v>
      </c>
      <c r="E107" s="46">
        <f t="shared" si="16"/>
        <v>-626</v>
      </c>
      <c r="F107" s="47">
        <f t="shared" si="17"/>
        <v>-6.4099938562359213</v>
      </c>
      <c r="G107" s="46">
        <f t="shared" si="18"/>
        <v>38</v>
      </c>
      <c r="H107" s="47">
        <f t="shared" si="19"/>
        <v>0.41749066139310043</v>
      </c>
    </row>
    <row r="108" spans="1:8" x14ac:dyDescent="0.2">
      <c r="A108" s="13" t="s">
        <v>63</v>
      </c>
      <c r="B108" s="6">
        <v>4564</v>
      </c>
      <c r="C108" s="35">
        <v>4073</v>
      </c>
      <c r="D108" s="35">
        <v>4249</v>
      </c>
      <c r="E108" s="46">
        <f t="shared" si="16"/>
        <v>-315</v>
      </c>
      <c r="F108" s="47">
        <f t="shared" si="17"/>
        <v>-6.9018404907975466</v>
      </c>
      <c r="G108" s="46">
        <f t="shared" si="18"/>
        <v>176</v>
      </c>
      <c r="H108" s="47">
        <f t="shared" si="19"/>
        <v>4.3211392094279395</v>
      </c>
    </row>
    <row r="109" spans="1:8" x14ac:dyDescent="0.2">
      <c r="A109" s="13" t="s">
        <v>64</v>
      </c>
      <c r="B109" s="6">
        <v>38730</v>
      </c>
      <c r="C109" s="35">
        <v>36868</v>
      </c>
      <c r="D109" s="35">
        <v>32890</v>
      </c>
      <c r="E109" s="46">
        <f t="shared" si="16"/>
        <v>-5840</v>
      </c>
      <c r="F109" s="47">
        <f t="shared" si="17"/>
        <v>-15.078750322747226</v>
      </c>
      <c r="G109" s="46">
        <f t="shared" si="18"/>
        <v>-3978</v>
      </c>
      <c r="H109" s="47">
        <f t="shared" si="19"/>
        <v>-10.789844851904091</v>
      </c>
    </row>
    <row r="110" spans="1:8" x14ac:dyDescent="0.2">
      <c r="A110" s="13" t="s">
        <v>65</v>
      </c>
      <c r="B110" s="6">
        <v>19183</v>
      </c>
      <c r="C110" s="35">
        <v>17955</v>
      </c>
      <c r="D110" s="35">
        <v>17077</v>
      </c>
      <c r="E110" s="46">
        <f t="shared" si="16"/>
        <v>-2106</v>
      </c>
      <c r="F110" s="47">
        <f t="shared" si="17"/>
        <v>-10.978470520773602</v>
      </c>
      <c r="G110" s="46">
        <f t="shared" si="18"/>
        <v>-878</v>
      </c>
      <c r="H110" s="47">
        <f t="shared" si="19"/>
        <v>-4.890002784739627</v>
      </c>
    </row>
    <row r="111" spans="1:8" x14ac:dyDescent="0.2">
      <c r="A111" s="13" t="s">
        <v>66</v>
      </c>
      <c r="B111" s="6">
        <v>4212</v>
      </c>
      <c r="C111" s="35">
        <v>3829</v>
      </c>
      <c r="D111" s="35">
        <v>3914</v>
      </c>
      <c r="E111" s="46">
        <f t="shared" si="16"/>
        <v>-298</v>
      </c>
      <c r="F111" s="47">
        <f t="shared" si="17"/>
        <v>-7.0750237416904085</v>
      </c>
      <c r="G111" s="46">
        <f t="shared" si="18"/>
        <v>85</v>
      </c>
      <c r="H111" s="47">
        <f t="shared" si="19"/>
        <v>2.2199007573779057</v>
      </c>
    </row>
    <row r="112" spans="1:8" x14ac:dyDescent="0.2">
      <c r="A112" s="13" t="s">
        <v>221</v>
      </c>
      <c r="B112" s="6">
        <v>9492</v>
      </c>
      <c r="C112" s="35">
        <v>7649</v>
      </c>
      <c r="D112" s="35">
        <v>6641</v>
      </c>
      <c r="E112" s="46">
        <f t="shared" si="16"/>
        <v>-2851</v>
      </c>
      <c r="F112" s="47">
        <f t="shared" si="17"/>
        <v>-30.035819637589551</v>
      </c>
      <c r="G112" s="46">
        <f t="shared" si="18"/>
        <v>-1008</v>
      </c>
      <c r="H112" s="47">
        <f t="shared" si="19"/>
        <v>-13.178193227872924</v>
      </c>
    </row>
    <row r="113" spans="1:15" x14ac:dyDescent="0.2">
      <c r="A113" s="13" t="s">
        <v>67</v>
      </c>
      <c r="B113" s="6">
        <v>3539</v>
      </c>
      <c r="C113" s="35">
        <v>3251</v>
      </c>
      <c r="D113" s="35">
        <v>3090</v>
      </c>
      <c r="E113" s="46">
        <f t="shared" si="16"/>
        <v>-449</v>
      </c>
      <c r="F113" s="47">
        <f t="shared" si="17"/>
        <v>-12.687199773947444</v>
      </c>
      <c r="G113" s="46">
        <f t="shared" si="18"/>
        <v>-161</v>
      </c>
      <c r="H113" s="47">
        <f t="shared" si="19"/>
        <v>-4.9523223623500465</v>
      </c>
    </row>
    <row r="114" spans="1:15" x14ac:dyDescent="0.2">
      <c r="A114" s="13" t="s">
        <v>68</v>
      </c>
      <c r="B114" s="6">
        <v>1579</v>
      </c>
      <c r="C114" s="35">
        <v>1417</v>
      </c>
      <c r="D114" s="35">
        <v>1401</v>
      </c>
      <c r="E114" s="46">
        <f t="shared" si="16"/>
        <v>-178</v>
      </c>
      <c r="F114" s="47">
        <f t="shared" si="17"/>
        <v>-11.272957568081065</v>
      </c>
      <c r="G114" s="46">
        <f t="shared" si="18"/>
        <v>-16</v>
      </c>
      <c r="H114" s="47">
        <f t="shared" si="19"/>
        <v>-1.1291460832745237</v>
      </c>
    </row>
    <row r="115" spans="1:15" x14ac:dyDescent="0.2">
      <c r="A115" s="13" t="s">
        <v>69</v>
      </c>
      <c r="B115" s="6">
        <v>4818</v>
      </c>
      <c r="C115" s="35">
        <v>4105</v>
      </c>
      <c r="D115" s="35">
        <v>3927</v>
      </c>
      <c r="E115" s="46">
        <f t="shared" si="16"/>
        <v>-891</v>
      </c>
      <c r="F115" s="47">
        <f t="shared" si="17"/>
        <v>-18.493150684931507</v>
      </c>
      <c r="G115" s="46">
        <f t="shared" si="18"/>
        <v>-178</v>
      </c>
      <c r="H115" s="47">
        <f t="shared" si="19"/>
        <v>-4.3361753958587084</v>
      </c>
    </row>
    <row r="116" spans="1:15" x14ac:dyDescent="0.2">
      <c r="A116" s="13" t="s">
        <v>70</v>
      </c>
      <c r="B116" s="6">
        <v>4687</v>
      </c>
      <c r="C116" s="35">
        <v>4335</v>
      </c>
      <c r="D116" s="35">
        <v>4133</v>
      </c>
      <c r="E116" s="46">
        <f t="shared" si="16"/>
        <v>-554</v>
      </c>
      <c r="F116" s="47">
        <f t="shared" si="17"/>
        <v>-11.819927458928953</v>
      </c>
      <c r="G116" s="46">
        <f t="shared" si="18"/>
        <v>-202</v>
      </c>
      <c r="H116" s="47">
        <f t="shared" si="19"/>
        <v>-4.6597462514417529</v>
      </c>
    </row>
    <row r="117" spans="1:15" x14ac:dyDescent="0.2">
      <c r="A117" s="13" t="s">
        <v>71</v>
      </c>
      <c r="B117" s="6">
        <v>34328</v>
      </c>
      <c r="C117" s="35">
        <v>34491</v>
      </c>
      <c r="D117" s="35">
        <v>32603</v>
      </c>
      <c r="E117" s="46">
        <f t="shared" si="16"/>
        <v>-1725</v>
      </c>
      <c r="F117" s="47">
        <f t="shared" si="17"/>
        <v>-5.0250524353297594</v>
      </c>
      <c r="G117" s="46">
        <f t="shared" si="18"/>
        <v>-1888</v>
      </c>
      <c r="H117" s="47">
        <f t="shared" si="19"/>
        <v>-5.47389173987417</v>
      </c>
    </row>
    <row r="118" spans="1:15" x14ac:dyDescent="0.2">
      <c r="A118" s="13" t="s">
        <v>227</v>
      </c>
      <c r="B118" s="18">
        <v>74874</v>
      </c>
      <c r="C118" s="29">
        <v>57601</v>
      </c>
      <c r="D118" s="29">
        <v>61925</v>
      </c>
      <c r="E118" s="46">
        <f t="shared" si="16"/>
        <v>-12949</v>
      </c>
      <c r="F118" s="47">
        <f t="shared" si="17"/>
        <v>-17.294387905013757</v>
      </c>
      <c r="G118" s="46">
        <f t="shared" si="18"/>
        <v>4324</v>
      </c>
      <c r="H118" s="47">
        <f t="shared" si="19"/>
        <v>7.506814117810455</v>
      </c>
    </row>
    <row r="119" spans="1:15" x14ac:dyDescent="0.2">
      <c r="A119" s="20" t="s">
        <v>73</v>
      </c>
      <c r="B119" s="6">
        <v>12008</v>
      </c>
      <c r="C119" s="35">
        <v>10678</v>
      </c>
      <c r="D119" s="35">
        <v>10395</v>
      </c>
      <c r="E119" s="46">
        <f t="shared" si="16"/>
        <v>-1613</v>
      </c>
      <c r="F119" s="47">
        <f t="shared" si="17"/>
        <v>-13.432711525649568</v>
      </c>
      <c r="G119" s="46">
        <f t="shared" si="18"/>
        <v>-283</v>
      </c>
      <c r="H119" s="47">
        <f t="shared" si="19"/>
        <v>-2.6503090466379473</v>
      </c>
    </row>
    <row r="120" spans="1:15" x14ac:dyDescent="0.2">
      <c r="A120" s="13" t="s">
        <v>74</v>
      </c>
      <c r="B120" s="6">
        <v>28124</v>
      </c>
      <c r="C120" s="35">
        <v>25303</v>
      </c>
      <c r="D120" s="35">
        <v>23824</v>
      </c>
      <c r="E120" s="46">
        <f t="shared" si="16"/>
        <v>-4300</v>
      </c>
      <c r="F120" s="47">
        <f t="shared" si="17"/>
        <v>-15.289432513156024</v>
      </c>
      <c r="G120" s="46">
        <f t="shared" si="18"/>
        <v>-1479</v>
      </c>
      <c r="H120" s="47">
        <f t="shared" si="19"/>
        <v>-5.8451567007864673</v>
      </c>
    </row>
    <row r="121" spans="1:15" x14ac:dyDescent="0.2">
      <c r="A121" s="13" t="s">
        <v>75</v>
      </c>
      <c r="B121" s="6">
        <v>1492</v>
      </c>
      <c r="C121" s="35">
        <v>1540</v>
      </c>
      <c r="D121" s="35">
        <v>1583</v>
      </c>
      <c r="E121" s="46">
        <f t="shared" si="16"/>
        <v>91</v>
      </c>
      <c r="F121" s="47">
        <f t="shared" si="17"/>
        <v>6.0991957104557644</v>
      </c>
      <c r="G121" s="46">
        <f t="shared" si="18"/>
        <v>43</v>
      </c>
      <c r="H121" s="47">
        <f t="shared" si="19"/>
        <v>2.7922077922077921</v>
      </c>
    </row>
    <row r="122" spans="1:15" x14ac:dyDescent="0.2">
      <c r="A122" s="13" t="s">
        <v>76</v>
      </c>
      <c r="B122" s="6">
        <v>2306</v>
      </c>
      <c r="C122" s="35">
        <v>2060</v>
      </c>
      <c r="D122" s="35">
        <v>1870</v>
      </c>
      <c r="E122" s="46">
        <f t="shared" si="16"/>
        <v>-436</v>
      </c>
      <c r="F122" s="47">
        <f t="shared" si="17"/>
        <v>-18.9071986123157</v>
      </c>
      <c r="G122" s="46">
        <f t="shared" si="18"/>
        <v>-190</v>
      </c>
      <c r="H122" s="47">
        <f t="shared" si="19"/>
        <v>-9.2233009708737868</v>
      </c>
    </row>
    <row r="123" spans="1:15" x14ac:dyDescent="0.2">
      <c r="A123" s="20" t="s">
        <v>211</v>
      </c>
      <c r="B123" s="6">
        <v>4473</v>
      </c>
      <c r="C123" s="35">
        <v>4032</v>
      </c>
      <c r="D123" s="35">
        <v>3865</v>
      </c>
      <c r="E123" s="46">
        <f t="shared" si="16"/>
        <v>-608</v>
      </c>
      <c r="F123" s="47">
        <f t="shared" si="17"/>
        <v>-13.592667113793874</v>
      </c>
      <c r="G123" s="46">
        <f t="shared" si="18"/>
        <v>-167</v>
      </c>
      <c r="H123" s="47">
        <f t="shared" si="19"/>
        <v>-4.1418650793650791</v>
      </c>
    </row>
    <row r="124" spans="1:15" x14ac:dyDescent="0.2">
      <c r="A124" s="13" t="s">
        <v>77</v>
      </c>
      <c r="B124" s="6">
        <v>4537</v>
      </c>
      <c r="C124" s="35">
        <v>4038</v>
      </c>
      <c r="D124" s="35">
        <v>3826</v>
      </c>
      <c r="E124" s="46">
        <f t="shared" si="16"/>
        <v>-711</v>
      </c>
      <c r="F124" s="47">
        <f t="shared" si="17"/>
        <v>-15.671148335904784</v>
      </c>
      <c r="G124" s="46">
        <f t="shared" si="18"/>
        <v>-212</v>
      </c>
      <c r="H124" s="47">
        <f t="shared" si="19"/>
        <v>-5.2501238236750867</v>
      </c>
      <c r="O124" s="22"/>
    </row>
    <row r="125" spans="1:15" x14ac:dyDescent="0.2">
      <c r="A125" s="13" t="s">
        <v>78</v>
      </c>
      <c r="B125" s="6">
        <v>47697</v>
      </c>
      <c r="C125" s="35">
        <v>38020</v>
      </c>
      <c r="D125" s="35">
        <v>38861</v>
      </c>
      <c r="E125" s="46">
        <f t="shared" si="16"/>
        <v>-8836</v>
      </c>
      <c r="F125" s="47">
        <f t="shared" si="17"/>
        <v>-18.525274126255319</v>
      </c>
      <c r="G125" s="46">
        <f t="shared" si="18"/>
        <v>841</v>
      </c>
      <c r="H125" s="47">
        <f t="shared" si="19"/>
        <v>2.2119936875328774</v>
      </c>
    </row>
    <row r="126" spans="1:15" x14ac:dyDescent="0.2">
      <c r="A126" s="13" t="s">
        <v>79</v>
      </c>
      <c r="B126" s="18">
        <f>SUM(B171:B172)</f>
        <v>4382</v>
      </c>
      <c r="C126" s="29">
        <f>SUM(C171:C172)</f>
        <v>3764</v>
      </c>
      <c r="D126" s="29">
        <f>SUM(D171:D172)</f>
        <v>3951</v>
      </c>
      <c r="E126" s="46">
        <f t="shared" si="16"/>
        <v>-431</v>
      </c>
      <c r="F126" s="47">
        <f t="shared" si="17"/>
        <v>-9.8356914650844374</v>
      </c>
      <c r="G126" s="46">
        <f t="shared" si="18"/>
        <v>187</v>
      </c>
      <c r="H126" s="47">
        <f t="shared" si="19"/>
        <v>4.9681190223166842</v>
      </c>
    </row>
    <row r="127" spans="1:15" x14ac:dyDescent="0.2">
      <c r="A127" s="13" t="s">
        <v>80</v>
      </c>
      <c r="B127" s="6">
        <v>5305</v>
      </c>
      <c r="C127" s="35">
        <v>5089</v>
      </c>
      <c r="D127" s="35">
        <v>5081</v>
      </c>
      <c r="E127" s="46">
        <f t="shared" si="16"/>
        <v>-224</v>
      </c>
      <c r="F127" s="47">
        <f t="shared" si="17"/>
        <v>-4.2224316682375118</v>
      </c>
      <c r="G127" s="46">
        <f t="shared" si="18"/>
        <v>-8</v>
      </c>
      <c r="H127" s="47">
        <f t="shared" si="19"/>
        <v>-0.15720180782078993</v>
      </c>
    </row>
    <row r="128" spans="1:15" x14ac:dyDescent="0.2">
      <c r="A128" s="13" t="s">
        <v>81</v>
      </c>
      <c r="B128" s="6">
        <v>4011</v>
      </c>
      <c r="C128" s="35">
        <v>4402</v>
      </c>
      <c r="D128" s="35">
        <v>4470</v>
      </c>
      <c r="E128" s="46">
        <f t="shared" si="16"/>
        <v>459</v>
      </c>
      <c r="F128" s="47">
        <f t="shared" si="17"/>
        <v>11.443530291697831</v>
      </c>
      <c r="G128" s="46">
        <f t="shared" si="18"/>
        <v>68</v>
      </c>
      <c r="H128" s="47">
        <f t="shared" si="19"/>
        <v>1.5447523852794183</v>
      </c>
    </row>
    <row r="129" spans="1:8" x14ac:dyDescent="0.2">
      <c r="A129" s="13" t="s">
        <v>82</v>
      </c>
      <c r="B129" s="6">
        <v>2395</v>
      </c>
      <c r="C129" s="35">
        <v>2382</v>
      </c>
      <c r="D129" s="35">
        <v>2353</v>
      </c>
      <c r="E129" s="46">
        <f t="shared" si="16"/>
        <v>-42</v>
      </c>
      <c r="F129" s="47">
        <f t="shared" si="17"/>
        <v>-1.7536534446764089</v>
      </c>
      <c r="G129" s="46">
        <f t="shared" si="18"/>
        <v>-29</v>
      </c>
      <c r="H129" s="47">
        <f t="shared" si="19"/>
        <v>-1.2174643157010916</v>
      </c>
    </row>
    <row r="130" spans="1:8" x14ac:dyDescent="0.2">
      <c r="A130" s="13" t="s">
        <v>83</v>
      </c>
      <c r="B130" s="6">
        <v>2710</v>
      </c>
      <c r="C130" s="35">
        <v>2566</v>
      </c>
      <c r="D130" s="35">
        <v>2524</v>
      </c>
      <c r="E130" s="46">
        <f t="shared" si="16"/>
        <v>-186</v>
      </c>
      <c r="F130" s="47">
        <f t="shared" si="17"/>
        <v>-6.8634686346863472</v>
      </c>
      <c r="G130" s="46">
        <f t="shared" si="18"/>
        <v>-42</v>
      </c>
      <c r="H130" s="47">
        <f t="shared" si="19"/>
        <v>-1.6367887763055338</v>
      </c>
    </row>
    <row r="131" spans="1:8" x14ac:dyDescent="0.2">
      <c r="A131" s="20" t="s">
        <v>212</v>
      </c>
      <c r="B131" s="6">
        <v>10165</v>
      </c>
      <c r="C131" s="35">
        <v>5236</v>
      </c>
      <c r="D131" s="35">
        <v>9968</v>
      </c>
      <c r="E131" s="46">
        <f t="shared" si="16"/>
        <v>-197</v>
      </c>
      <c r="F131" s="47">
        <f t="shared" si="17"/>
        <v>-1.9380226266601082</v>
      </c>
      <c r="G131" s="46">
        <f t="shared" si="18"/>
        <v>4732</v>
      </c>
      <c r="H131" s="47">
        <f t="shared" si="19"/>
        <v>90.37433155080214</v>
      </c>
    </row>
    <row r="132" spans="1:8" x14ac:dyDescent="0.2">
      <c r="A132" s="13" t="s">
        <v>84</v>
      </c>
      <c r="B132" s="6">
        <v>7516</v>
      </c>
      <c r="C132" s="35">
        <v>4271</v>
      </c>
      <c r="D132" s="35">
        <v>7159</v>
      </c>
      <c r="E132" s="46">
        <f t="shared" si="16"/>
        <v>-357</v>
      </c>
      <c r="F132" s="47">
        <f t="shared" si="17"/>
        <v>-4.7498669505055879</v>
      </c>
      <c r="G132" s="46">
        <f t="shared" si="18"/>
        <v>2888</v>
      </c>
      <c r="H132" s="47">
        <f t="shared" si="19"/>
        <v>67.618824631233892</v>
      </c>
    </row>
    <row r="133" spans="1:8" x14ac:dyDescent="0.2">
      <c r="A133" s="13" t="s">
        <v>85</v>
      </c>
      <c r="B133" s="23">
        <f>SUM(B175:B181)</f>
        <v>78452</v>
      </c>
      <c r="C133" s="29">
        <f>SUM(C175:C181)</f>
        <v>70694</v>
      </c>
      <c r="D133" s="29">
        <f>SUM(D175:D181)</f>
        <v>72036</v>
      </c>
      <c r="E133" s="46">
        <f t="shared" si="16"/>
        <v>-6416</v>
      </c>
      <c r="F133" s="47">
        <f t="shared" si="17"/>
        <v>-8.178249120481313</v>
      </c>
      <c r="G133" s="46">
        <f t="shared" si="18"/>
        <v>1342</v>
      </c>
      <c r="H133" s="47">
        <f t="shared" si="19"/>
        <v>1.8983223470167201</v>
      </c>
    </row>
    <row r="134" spans="1:8" x14ac:dyDescent="0.2">
      <c r="A134" s="13" t="s">
        <v>86</v>
      </c>
      <c r="B134" s="6">
        <v>8705</v>
      </c>
      <c r="C134" s="35">
        <v>7742</v>
      </c>
      <c r="D134" s="35">
        <v>7329</v>
      </c>
      <c r="E134" s="46">
        <f t="shared" si="16"/>
        <v>-1376</v>
      </c>
      <c r="F134" s="47">
        <f t="shared" si="17"/>
        <v>-15.807007466973005</v>
      </c>
      <c r="G134" s="46">
        <f t="shared" si="18"/>
        <v>-413</v>
      </c>
      <c r="H134" s="47">
        <f t="shared" si="19"/>
        <v>-5.3345388788426762</v>
      </c>
    </row>
    <row r="135" spans="1:8" x14ac:dyDescent="0.2">
      <c r="A135" s="13" t="s">
        <v>87</v>
      </c>
      <c r="B135" s="6">
        <v>5115</v>
      </c>
      <c r="C135" s="35">
        <v>4763</v>
      </c>
      <c r="D135" s="35">
        <v>5045</v>
      </c>
      <c r="E135" s="46">
        <f t="shared" si="16"/>
        <v>-70</v>
      </c>
      <c r="F135" s="47">
        <f t="shared" si="17"/>
        <v>-1.3685239491691104</v>
      </c>
      <c r="G135" s="46">
        <f t="shared" si="18"/>
        <v>282</v>
      </c>
      <c r="H135" s="47">
        <f t="shared" si="19"/>
        <v>5.920638253201763</v>
      </c>
    </row>
    <row r="136" spans="1:8" x14ac:dyDescent="0.2">
      <c r="A136" s="13" t="s">
        <v>88</v>
      </c>
      <c r="B136" s="6">
        <v>8036</v>
      </c>
      <c r="C136" s="35">
        <v>7065</v>
      </c>
      <c r="D136" s="35">
        <v>6456</v>
      </c>
      <c r="E136" s="46">
        <f t="shared" si="16"/>
        <v>-1580</v>
      </c>
      <c r="F136" s="47">
        <f t="shared" si="17"/>
        <v>-19.661523145843702</v>
      </c>
      <c r="G136" s="46">
        <f t="shared" si="18"/>
        <v>-609</v>
      </c>
      <c r="H136" s="47">
        <f t="shared" si="19"/>
        <v>-8.6199575371549884</v>
      </c>
    </row>
    <row r="137" spans="1:8" x14ac:dyDescent="0.2">
      <c r="A137" s="13" t="s">
        <v>222</v>
      </c>
      <c r="B137" s="6">
        <v>9382</v>
      </c>
      <c r="C137" s="35">
        <v>8191</v>
      </c>
      <c r="D137" s="35">
        <v>7574</v>
      </c>
      <c r="E137" s="46">
        <f t="shared" si="16"/>
        <v>-1808</v>
      </c>
      <c r="F137" s="47">
        <f t="shared" si="17"/>
        <v>-19.270944361543382</v>
      </c>
      <c r="G137" s="46">
        <f t="shared" ref="G137:G157" si="20">SUM(D137-C137)</f>
        <v>-617</v>
      </c>
      <c r="H137" s="47">
        <f t="shared" ref="H137:H157" si="21">SUM(G137/C137*100)</f>
        <v>-7.5326577951410085</v>
      </c>
    </row>
    <row r="138" spans="1:8" x14ac:dyDescent="0.2">
      <c r="A138" s="13" t="s">
        <v>89</v>
      </c>
      <c r="B138" s="6">
        <v>2988</v>
      </c>
      <c r="C138" s="35">
        <v>2758</v>
      </c>
      <c r="D138" s="35">
        <v>2823</v>
      </c>
      <c r="E138" s="46">
        <f t="shared" si="16"/>
        <v>-165</v>
      </c>
      <c r="F138" s="47">
        <f t="shared" si="17"/>
        <v>-5.5220883534136549</v>
      </c>
      <c r="G138" s="46">
        <f t="shared" si="20"/>
        <v>65</v>
      </c>
      <c r="H138" s="47">
        <f t="shared" si="21"/>
        <v>2.3567802755620013</v>
      </c>
    </row>
    <row r="139" spans="1:8" x14ac:dyDescent="0.2">
      <c r="A139" s="13" t="s">
        <v>90</v>
      </c>
      <c r="B139" s="6">
        <v>6806</v>
      </c>
      <c r="C139" s="35">
        <v>6978</v>
      </c>
      <c r="D139" s="35">
        <v>7943</v>
      </c>
      <c r="E139" s="46">
        <f t="shared" si="16"/>
        <v>1137</v>
      </c>
      <c r="F139" s="47">
        <f t="shared" si="17"/>
        <v>16.705847781369378</v>
      </c>
      <c r="G139" s="46">
        <f t="shared" si="20"/>
        <v>965</v>
      </c>
      <c r="H139" s="47">
        <f t="shared" si="21"/>
        <v>13.829177414732015</v>
      </c>
    </row>
    <row r="140" spans="1:8" x14ac:dyDescent="0.2">
      <c r="A140" s="13" t="s">
        <v>91</v>
      </c>
      <c r="B140" s="6">
        <v>2611</v>
      </c>
      <c r="C140" s="35">
        <v>2529</v>
      </c>
      <c r="D140" s="35">
        <v>2475</v>
      </c>
      <c r="E140" s="46">
        <f t="shared" si="16"/>
        <v>-136</v>
      </c>
      <c r="F140" s="47">
        <f t="shared" si="17"/>
        <v>-5.2087322864802754</v>
      </c>
      <c r="G140" s="46">
        <f t="shared" si="20"/>
        <v>-54</v>
      </c>
      <c r="H140" s="47">
        <f t="shared" si="21"/>
        <v>-2.1352313167259789</v>
      </c>
    </row>
    <row r="141" spans="1:8" x14ac:dyDescent="0.2">
      <c r="A141" s="13" t="s">
        <v>92</v>
      </c>
      <c r="B141" s="6">
        <v>4858</v>
      </c>
      <c r="C141" s="35">
        <v>4386</v>
      </c>
      <c r="D141" s="35">
        <v>4297</v>
      </c>
      <c r="E141" s="46">
        <f t="shared" si="16"/>
        <v>-561</v>
      </c>
      <c r="F141" s="47">
        <f t="shared" si="17"/>
        <v>-11.547962124331001</v>
      </c>
      <c r="G141" s="46">
        <f t="shared" si="20"/>
        <v>-89</v>
      </c>
      <c r="H141" s="47">
        <f t="shared" si="21"/>
        <v>-2.0291837665298678</v>
      </c>
    </row>
    <row r="142" spans="1:8" x14ac:dyDescent="0.2">
      <c r="A142" s="13" t="s">
        <v>93</v>
      </c>
      <c r="B142" s="6">
        <v>2342</v>
      </c>
      <c r="C142" s="35">
        <v>2304</v>
      </c>
      <c r="D142" s="35">
        <v>2262</v>
      </c>
      <c r="E142" s="46">
        <f t="shared" si="16"/>
        <v>-80</v>
      </c>
      <c r="F142" s="47">
        <f t="shared" si="17"/>
        <v>-3.4158838599487615</v>
      </c>
      <c r="G142" s="46">
        <f t="shared" si="20"/>
        <v>-42</v>
      </c>
      <c r="H142" s="47">
        <f t="shared" si="21"/>
        <v>-1.8229166666666667</v>
      </c>
    </row>
    <row r="143" spans="1:8" x14ac:dyDescent="0.2">
      <c r="A143" s="13" t="s">
        <v>223</v>
      </c>
      <c r="B143" s="18">
        <v>32452</v>
      </c>
      <c r="C143" s="29">
        <v>31110</v>
      </c>
      <c r="D143" s="29">
        <v>31577</v>
      </c>
      <c r="E143" s="46">
        <f t="shared" si="16"/>
        <v>-875</v>
      </c>
      <c r="F143" s="47">
        <f t="shared" si="17"/>
        <v>-2.6962899050905955</v>
      </c>
      <c r="G143" s="46">
        <f t="shared" si="20"/>
        <v>467</v>
      </c>
      <c r="H143" s="47">
        <f t="shared" si="21"/>
        <v>1.5011250401800065</v>
      </c>
    </row>
    <row r="144" spans="1:8" x14ac:dyDescent="0.2">
      <c r="A144" s="13" t="s">
        <v>94</v>
      </c>
      <c r="B144" s="6">
        <v>9179</v>
      </c>
      <c r="C144" s="35">
        <v>8867</v>
      </c>
      <c r="D144" s="35">
        <v>8925</v>
      </c>
      <c r="E144" s="46">
        <f t="shared" si="16"/>
        <v>-254</v>
      </c>
      <c r="F144" s="47">
        <f t="shared" si="17"/>
        <v>-2.767185967970367</v>
      </c>
      <c r="G144" s="46">
        <f t="shared" si="20"/>
        <v>58</v>
      </c>
      <c r="H144" s="47">
        <f t="shared" si="21"/>
        <v>0.65411074771625122</v>
      </c>
    </row>
    <row r="145" spans="1:8" x14ac:dyDescent="0.2">
      <c r="A145" s="13" t="s">
        <v>95</v>
      </c>
      <c r="B145" s="6">
        <v>32478</v>
      </c>
      <c r="C145" s="35">
        <v>27710</v>
      </c>
      <c r="D145" s="35">
        <v>28184</v>
      </c>
      <c r="E145" s="46">
        <f t="shared" si="16"/>
        <v>-4294</v>
      </c>
      <c r="F145" s="47">
        <f t="shared" si="17"/>
        <v>-13.221257466592769</v>
      </c>
      <c r="G145" s="46">
        <f t="shared" si="20"/>
        <v>474</v>
      </c>
      <c r="H145" s="47">
        <f t="shared" si="21"/>
        <v>1.7105738000721762</v>
      </c>
    </row>
    <row r="146" spans="1:8" x14ac:dyDescent="0.2">
      <c r="A146" s="13" t="s">
        <v>96</v>
      </c>
      <c r="B146" s="6">
        <v>6911</v>
      </c>
      <c r="C146" s="35">
        <v>6376</v>
      </c>
      <c r="D146" s="35">
        <v>5594</v>
      </c>
      <c r="E146" s="46">
        <f t="shared" si="16"/>
        <v>-1317</v>
      </c>
      <c r="F146" s="47">
        <f t="shared" si="17"/>
        <v>-19.056576472290551</v>
      </c>
      <c r="G146" s="46">
        <f t="shared" si="20"/>
        <v>-782</v>
      </c>
      <c r="H146" s="47">
        <f t="shared" si="21"/>
        <v>-12.264742785445421</v>
      </c>
    </row>
    <row r="147" spans="1:8" x14ac:dyDescent="0.2">
      <c r="A147" s="13" t="s">
        <v>235</v>
      </c>
      <c r="B147" s="18">
        <v>46777</v>
      </c>
      <c r="C147" s="29">
        <v>43000</v>
      </c>
      <c r="D147" s="29">
        <v>36264</v>
      </c>
      <c r="E147" s="46">
        <f t="shared" si="16"/>
        <v>-10513</v>
      </c>
      <c r="F147" s="47">
        <f t="shared" si="17"/>
        <v>-22.474720482288305</v>
      </c>
      <c r="G147" s="46">
        <f t="shared" si="20"/>
        <v>-6736</v>
      </c>
      <c r="H147" s="47">
        <f t="shared" si="21"/>
        <v>-15.665116279069768</v>
      </c>
    </row>
    <row r="148" spans="1:8" x14ac:dyDescent="0.2">
      <c r="A148" s="13" t="s">
        <v>98</v>
      </c>
      <c r="B148" s="6">
        <v>4887</v>
      </c>
      <c r="C148" s="35">
        <v>4507</v>
      </c>
      <c r="D148" s="35">
        <v>3959</v>
      </c>
      <c r="E148" s="46">
        <f t="shared" si="16"/>
        <v>-928</v>
      </c>
      <c r="F148" s="47">
        <f t="shared" si="17"/>
        <v>-18.989154900757111</v>
      </c>
      <c r="G148" s="46">
        <f t="shared" si="20"/>
        <v>-548</v>
      </c>
      <c r="H148" s="47">
        <f t="shared" si="21"/>
        <v>-12.1588639893499</v>
      </c>
    </row>
    <row r="149" spans="1:8" x14ac:dyDescent="0.2">
      <c r="A149" s="13" t="s">
        <v>99</v>
      </c>
      <c r="B149" s="6">
        <v>4087</v>
      </c>
      <c r="C149" s="35">
        <v>3810</v>
      </c>
      <c r="D149" s="35">
        <v>3573</v>
      </c>
      <c r="E149" s="46">
        <f t="shared" si="16"/>
        <v>-514</v>
      </c>
      <c r="F149" s="47">
        <f t="shared" si="17"/>
        <v>-12.576461952532419</v>
      </c>
      <c r="G149" s="46">
        <f t="shared" si="20"/>
        <v>-237</v>
      </c>
      <c r="H149" s="47">
        <f t="shared" si="21"/>
        <v>-6.2204724409448815</v>
      </c>
    </row>
    <row r="150" spans="1:8" x14ac:dyDescent="0.2">
      <c r="A150" s="13" t="s">
        <v>100</v>
      </c>
      <c r="B150" s="6">
        <v>8628</v>
      </c>
      <c r="C150" s="35">
        <v>8777</v>
      </c>
      <c r="D150" s="35">
        <v>7527</v>
      </c>
      <c r="E150" s="46">
        <f t="shared" si="16"/>
        <v>-1101</v>
      </c>
      <c r="F150" s="47">
        <f t="shared" si="17"/>
        <v>-12.760778859527122</v>
      </c>
      <c r="G150" s="46">
        <f t="shared" si="20"/>
        <v>-1250</v>
      </c>
      <c r="H150" s="47">
        <f t="shared" si="21"/>
        <v>-14.241768257946907</v>
      </c>
    </row>
    <row r="151" spans="1:8" x14ac:dyDescent="0.2">
      <c r="A151" s="13" t="s">
        <v>101</v>
      </c>
      <c r="B151" s="6">
        <v>6432</v>
      </c>
      <c r="C151" s="35">
        <v>5673</v>
      </c>
      <c r="D151" s="35">
        <v>5426</v>
      </c>
      <c r="E151" s="46">
        <f t="shared" si="16"/>
        <v>-1006</v>
      </c>
      <c r="F151" s="47">
        <f t="shared" si="17"/>
        <v>-15.640547263681592</v>
      </c>
      <c r="G151" s="46">
        <f t="shared" si="20"/>
        <v>-247</v>
      </c>
      <c r="H151" s="47">
        <f t="shared" si="21"/>
        <v>-4.353957341794465</v>
      </c>
    </row>
    <row r="152" spans="1:8" x14ac:dyDescent="0.2">
      <c r="A152" s="13" t="s">
        <v>102</v>
      </c>
      <c r="B152" s="6">
        <v>12291</v>
      </c>
      <c r="C152" s="35">
        <v>11726</v>
      </c>
      <c r="D152" s="35">
        <v>11898</v>
      </c>
      <c r="E152" s="46">
        <f t="shared" si="16"/>
        <v>-393</v>
      </c>
      <c r="F152" s="47">
        <f t="shared" si="17"/>
        <v>-3.1974615572370024</v>
      </c>
      <c r="G152" s="46">
        <f t="shared" si="20"/>
        <v>172</v>
      </c>
      <c r="H152" s="47">
        <f t="shared" si="21"/>
        <v>1.4668258570697594</v>
      </c>
    </row>
    <row r="153" spans="1:8" x14ac:dyDescent="0.2">
      <c r="A153" s="13" t="s">
        <v>103</v>
      </c>
      <c r="B153" s="6">
        <v>2930</v>
      </c>
      <c r="C153" s="35">
        <v>2773</v>
      </c>
      <c r="D153" s="35">
        <v>2358</v>
      </c>
      <c r="E153" s="46">
        <f t="shared" si="16"/>
        <v>-572</v>
      </c>
      <c r="F153" s="47">
        <f t="shared" si="17"/>
        <v>-19.522184300341298</v>
      </c>
      <c r="G153" s="46">
        <f t="shared" si="20"/>
        <v>-415</v>
      </c>
      <c r="H153" s="47">
        <f t="shared" si="21"/>
        <v>-14.965741074648395</v>
      </c>
    </row>
    <row r="154" spans="1:8" x14ac:dyDescent="0.2">
      <c r="A154" s="20" t="s">
        <v>194</v>
      </c>
      <c r="B154" s="6">
        <v>3683</v>
      </c>
      <c r="C154" s="35">
        <v>3212</v>
      </c>
      <c r="D154" s="35">
        <v>3125</v>
      </c>
      <c r="E154" s="46">
        <f t="shared" si="16"/>
        <v>-558</v>
      </c>
      <c r="F154" s="47">
        <f t="shared" si="17"/>
        <v>-15.150692370350258</v>
      </c>
      <c r="G154" s="46">
        <f t="shared" si="20"/>
        <v>-87</v>
      </c>
      <c r="H154" s="47">
        <f t="shared" si="21"/>
        <v>-2.7085927770859279</v>
      </c>
    </row>
    <row r="155" spans="1:8" x14ac:dyDescent="0.2">
      <c r="A155" s="13" t="s">
        <v>104</v>
      </c>
      <c r="B155" s="6">
        <v>5821</v>
      </c>
      <c r="C155" s="35">
        <v>5390</v>
      </c>
      <c r="D155" s="35">
        <v>5645</v>
      </c>
      <c r="E155" s="46">
        <f t="shared" si="16"/>
        <v>-176</v>
      </c>
      <c r="F155" s="47">
        <f t="shared" si="17"/>
        <v>-3.0235354750042949</v>
      </c>
      <c r="G155" s="46">
        <f t="shared" si="20"/>
        <v>255</v>
      </c>
      <c r="H155" s="47">
        <f t="shared" si="21"/>
        <v>4.7309833024118735</v>
      </c>
    </row>
    <row r="156" spans="1:8" x14ac:dyDescent="0.2">
      <c r="A156" s="13" t="s">
        <v>105</v>
      </c>
      <c r="B156" s="6">
        <v>2009</v>
      </c>
      <c r="C156" s="35">
        <v>1442</v>
      </c>
      <c r="D156" s="35">
        <v>1430</v>
      </c>
      <c r="E156" s="46">
        <f t="shared" si="16"/>
        <v>-579</v>
      </c>
      <c r="F156" s="47">
        <f t="shared" si="17"/>
        <v>-28.820308611249381</v>
      </c>
      <c r="G156" s="46">
        <f t="shared" si="20"/>
        <v>-12</v>
      </c>
      <c r="H156" s="47">
        <f t="shared" si="21"/>
        <v>-0.83217753120665738</v>
      </c>
    </row>
    <row r="157" spans="1:8" x14ac:dyDescent="0.2">
      <c r="A157" s="13" t="s">
        <v>106</v>
      </c>
      <c r="B157" s="6">
        <v>6904</v>
      </c>
      <c r="C157" s="35">
        <v>6099</v>
      </c>
      <c r="D157" s="35">
        <v>5479</v>
      </c>
      <c r="E157" s="46">
        <f t="shared" si="16"/>
        <v>-1425</v>
      </c>
      <c r="F157" s="47">
        <f t="shared" si="17"/>
        <v>-20.640208574739283</v>
      </c>
      <c r="G157" s="46">
        <f t="shared" si="20"/>
        <v>-620</v>
      </c>
      <c r="H157" s="47">
        <f t="shared" si="21"/>
        <v>-10.165600918183308</v>
      </c>
    </row>
    <row r="158" spans="1:8" x14ac:dyDescent="0.2">
      <c r="A158" s="13"/>
      <c r="B158" s="19" t="s">
        <v>6</v>
      </c>
      <c r="C158" s="38" t="s">
        <v>6</v>
      </c>
      <c r="D158" s="38" t="s">
        <v>6</v>
      </c>
      <c r="E158" s="38" t="s">
        <v>6</v>
      </c>
      <c r="F158" s="38" t="s">
        <v>6</v>
      </c>
      <c r="G158" s="9" t="s">
        <v>6</v>
      </c>
      <c r="H158" s="9" t="s">
        <v>6</v>
      </c>
    </row>
    <row r="159" spans="1:8" x14ac:dyDescent="0.2">
      <c r="A159" s="13" t="s">
        <v>107</v>
      </c>
      <c r="B159" s="18">
        <f>SUM(B105:B158)</f>
        <v>735416</v>
      </c>
      <c r="C159" s="35">
        <f>SUM(C105:C158)</f>
        <v>659849</v>
      </c>
      <c r="D159" s="35">
        <f>SUM(D105:D158)</f>
        <v>648893</v>
      </c>
      <c r="E159" s="46">
        <f>SUM(D159-B159)</f>
        <v>-86523</v>
      </c>
      <c r="F159" s="47">
        <f>SUM(E159/B159*100)</f>
        <v>-11.765177804127187</v>
      </c>
      <c r="G159" s="46">
        <f>SUM(D159-C159)</f>
        <v>-10956</v>
      </c>
      <c r="H159" s="47">
        <f>SUM(G159/C159*100)</f>
        <v>-1.6603798747895353</v>
      </c>
    </row>
    <row r="160" spans="1:8" x14ac:dyDescent="0.2">
      <c r="A160" s="13"/>
      <c r="B160" s="18"/>
      <c r="C160" s="35"/>
      <c r="D160" s="35"/>
      <c r="E160" s="35"/>
      <c r="F160" s="35"/>
      <c r="G160" s="22"/>
      <c r="H160" s="21"/>
    </row>
    <row r="161" spans="1:8" ht="38.25" x14ac:dyDescent="0.2">
      <c r="A161" s="44" t="s">
        <v>239</v>
      </c>
      <c r="B161" s="18"/>
      <c r="C161" s="35"/>
      <c r="D161" s="35"/>
      <c r="E161" s="35"/>
      <c r="F161" s="35"/>
      <c r="G161" s="22"/>
      <c r="H161" s="21"/>
    </row>
    <row r="162" spans="1:8" x14ac:dyDescent="0.2">
      <c r="A162" s="13"/>
      <c r="B162" s="18"/>
      <c r="C162" s="35"/>
      <c r="D162" s="35"/>
      <c r="E162" s="35"/>
      <c r="F162" s="35"/>
      <c r="G162" s="22"/>
      <c r="H162" s="21"/>
    </row>
    <row r="163" spans="1:8" x14ac:dyDescent="0.2">
      <c r="A163" s="13" t="s">
        <v>60</v>
      </c>
      <c r="B163" s="6"/>
      <c r="C163" s="35"/>
      <c r="D163" s="35"/>
      <c r="E163" s="35"/>
      <c r="F163" s="35"/>
      <c r="G163" s="22"/>
      <c r="H163" s="21"/>
    </row>
    <row r="164" spans="1:8" x14ac:dyDescent="0.2">
      <c r="A164" s="13" t="s">
        <v>108</v>
      </c>
      <c r="B164" s="6">
        <v>6540</v>
      </c>
      <c r="C164" s="35">
        <v>6657</v>
      </c>
      <c r="D164" s="35">
        <v>6704</v>
      </c>
      <c r="E164" s="46">
        <f t="shared" ref="E164:E168" si="22">SUM(D164-B164)</f>
        <v>164</v>
      </c>
      <c r="F164" s="47">
        <f t="shared" ref="F164:F168" si="23">SUM(E164/B164*100)</f>
        <v>2.5076452599388377</v>
      </c>
      <c r="G164" s="46">
        <f>SUM(D164-C164)</f>
        <v>47</v>
      </c>
      <c r="H164" s="47">
        <f>SUM(G164/C164*100)</f>
        <v>0.70602373441490163</v>
      </c>
    </row>
    <row r="165" spans="1:8" x14ac:dyDescent="0.2">
      <c r="A165" s="13" t="s">
        <v>109</v>
      </c>
      <c r="B165" s="6">
        <v>18010</v>
      </c>
      <c r="C165" s="35">
        <v>18542</v>
      </c>
      <c r="D165" s="35">
        <v>16604</v>
      </c>
      <c r="E165" s="46">
        <f t="shared" si="22"/>
        <v>-1406</v>
      </c>
      <c r="F165" s="47">
        <f t="shared" si="23"/>
        <v>-7.8067740144364244</v>
      </c>
      <c r="G165" s="46">
        <f>SUM(D165-C165)</f>
        <v>-1938</v>
      </c>
      <c r="H165" s="47">
        <f>SUM(G165/C165*100)</f>
        <v>-10.451946931291122</v>
      </c>
    </row>
    <row r="166" spans="1:8" x14ac:dyDescent="0.2">
      <c r="A166" s="13" t="s">
        <v>110</v>
      </c>
      <c r="B166" s="6">
        <v>10763</v>
      </c>
      <c r="C166" s="35">
        <v>11193</v>
      </c>
      <c r="D166" s="35">
        <v>10559</v>
      </c>
      <c r="E166" s="46">
        <f t="shared" si="22"/>
        <v>-204</v>
      </c>
      <c r="F166" s="47">
        <f t="shared" si="23"/>
        <v>-1.8953823283471152</v>
      </c>
      <c r="G166" s="46">
        <f>SUM(D166-C166)</f>
        <v>-634</v>
      </c>
      <c r="H166" s="47">
        <f>SUM(G166/C166*100)</f>
        <v>-5.6642544447422498</v>
      </c>
    </row>
    <row r="167" spans="1:8" x14ac:dyDescent="0.2">
      <c r="A167" s="13" t="s">
        <v>111</v>
      </c>
      <c r="B167" s="6">
        <v>19499</v>
      </c>
      <c r="C167" s="35">
        <v>19231</v>
      </c>
      <c r="D167" s="35">
        <v>17677</v>
      </c>
      <c r="E167" s="46">
        <f t="shared" si="22"/>
        <v>-1822</v>
      </c>
      <c r="F167" s="47">
        <f t="shared" si="23"/>
        <v>-9.3440689266116213</v>
      </c>
      <c r="G167" s="46">
        <f>SUM(D167-C167)</f>
        <v>-1554</v>
      </c>
      <c r="H167" s="47">
        <f>SUM(G167/C167*100)</f>
        <v>-8.0807030315636208</v>
      </c>
    </row>
    <row r="168" spans="1:8" x14ac:dyDescent="0.2">
      <c r="A168" s="13" t="s">
        <v>112</v>
      </c>
      <c r="B168" s="6">
        <v>12962</v>
      </c>
      <c r="C168" s="35">
        <v>12696</v>
      </c>
      <c r="D168" s="35">
        <v>12455</v>
      </c>
      <c r="E168" s="46">
        <f t="shared" si="22"/>
        <v>-507</v>
      </c>
      <c r="F168" s="47">
        <f t="shared" si="23"/>
        <v>-3.9114334207684003</v>
      </c>
      <c r="G168" s="46">
        <f>SUM(D168-C168)</f>
        <v>-241</v>
      </c>
      <c r="H168" s="47">
        <f>SUM(G168/C168*100)</f>
        <v>-1.8982356647763075</v>
      </c>
    </row>
    <row r="169" spans="1:8" x14ac:dyDescent="0.2">
      <c r="A169" s="13"/>
      <c r="B169" s="6"/>
      <c r="C169" s="35"/>
      <c r="D169" s="35"/>
      <c r="E169" s="35"/>
      <c r="F169" s="35"/>
      <c r="G169" s="22"/>
      <c r="H169" s="21"/>
    </row>
    <row r="170" spans="1:8" x14ac:dyDescent="0.2">
      <c r="A170" s="13" t="s">
        <v>113</v>
      </c>
      <c r="B170" s="6"/>
      <c r="C170" s="35"/>
      <c r="D170" s="35"/>
      <c r="E170" s="35"/>
      <c r="F170" s="35"/>
      <c r="G170" s="22"/>
      <c r="H170" s="21"/>
    </row>
    <row r="171" spans="1:8" ht="15" x14ac:dyDescent="0.25">
      <c r="A171" s="13" t="s">
        <v>114</v>
      </c>
      <c r="B171" s="24">
        <v>4303</v>
      </c>
      <c r="C171" s="35">
        <v>3696</v>
      </c>
      <c r="D171" s="35">
        <v>3895</v>
      </c>
      <c r="E171" s="46">
        <f t="shared" ref="E171:E172" si="24">SUM(D171-B171)</f>
        <v>-408</v>
      </c>
      <c r="F171" s="47">
        <f t="shared" ref="F171:F172" si="25">SUM(E171/B171*100)</f>
        <v>-9.4817569137810835</v>
      </c>
      <c r="G171" s="46">
        <f>SUM(D171-C171)</f>
        <v>199</v>
      </c>
      <c r="H171" s="47">
        <f>SUM(G171/C171*100)</f>
        <v>5.3841991341991342</v>
      </c>
    </row>
    <row r="172" spans="1:8" ht="15" x14ac:dyDescent="0.25">
      <c r="A172" s="13" t="s">
        <v>115</v>
      </c>
      <c r="B172" s="25">
        <v>79</v>
      </c>
      <c r="C172" s="35">
        <v>68</v>
      </c>
      <c r="D172" s="35">
        <v>56</v>
      </c>
      <c r="E172" s="46">
        <f t="shared" si="24"/>
        <v>-23</v>
      </c>
      <c r="F172" s="47">
        <f t="shared" si="25"/>
        <v>-29.11392405063291</v>
      </c>
      <c r="G172" s="46">
        <f>SUM(D172-C172)</f>
        <v>-12</v>
      </c>
      <c r="H172" s="47">
        <f>SUM(G172/C172*100)</f>
        <v>-17.647058823529413</v>
      </c>
    </row>
    <row r="173" spans="1:8" x14ac:dyDescent="0.2">
      <c r="A173" s="13"/>
      <c r="B173" s="6"/>
      <c r="C173" s="35"/>
      <c r="D173" s="35"/>
      <c r="E173" s="35"/>
      <c r="F173" s="35"/>
      <c r="G173" s="22"/>
      <c r="H173" s="21"/>
    </row>
    <row r="174" spans="1:8" x14ac:dyDescent="0.2">
      <c r="A174" s="13" t="s">
        <v>85</v>
      </c>
      <c r="B174" s="6"/>
      <c r="C174" s="35"/>
      <c r="D174" s="35"/>
      <c r="E174" s="35"/>
      <c r="F174" s="35"/>
      <c r="G174" s="22"/>
      <c r="H174" s="21"/>
    </row>
    <row r="175" spans="1:8" x14ac:dyDescent="0.2">
      <c r="A175" s="13" t="s">
        <v>116</v>
      </c>
      <c r="B175" s="6">
        <v>20946</v>
      </c>
      <c r="C175" s="35">
        <v>20559</v>
      </c>
      <c r="D175" s="35">
        <v>19930</v>
      </c>
      <c r="E175" s="46">
        <f t="shared" ref="E175:E181" si="26">SUM(D175-B175)</f>
        <v>-1016</v>
      </c>
      <c r="F175" s="47">
        <f t="shared" ref="F175:F181" si="27">SUM(E175/B175*100)</f>
        <v>-4.8505681275661221</v>
      </c>
      <c r="G175" s="46">
        <f t="shared" ref="G175:G181" si="28">SUM(D175-C175)</f>
        <v>-629</v>
      </c>
      <c r="H175" s="47">
        <f t="shared" ref="H175:H181" si="29">SUM(G175/C175*100)</f>
        <v>-3.0594873291502505</v>
      </c>
    </row>
    <row r="176" spans="1:8" x14ac:dyDescent="0.2">
      <c r="A176" s="13" t="s">
        <v>216</v>
      </c>
      <c r="B176" s="6">
        <v>2524</v>
      </c>
      <c r="C176" s="35">
        <v>1875</v>
      </c>
      <c r="D176" s="35">
        <v>2094</v>
      </c>
      <c r="E176" s="46">
        <f t="shared" si="26"/>
        <v>-430</v>
      </c>
      <c r="F176" s="47">
        <f t="shared" si="27"/>
        <v>-17.036450079239302</v>
      </c>
      <c r="G176" s="46">
        <f t="shared" si="28"/>
        <v>219</v>
      </c>
      <c r="H176" s="47">
        <f t="shared" si="29"/>
        <v>11.68</v>
      </c>
    </row>
    <row r="177" spans="1:8" x14ac:dyDescent="0.2">
      <c r="A177" s="13" t="s">
        <v>117</v>
      </c>
      <c r="B177" s="6">
        <v>10981</v>
      </c>
      <c r="C177" s="35">
        <v>10372</v>
      </c>
      <c r="D177" s="35">
        <v>10272</v>
      </c>
      <c r="E177" s="46">
        <f t="shared" si="26"/>
        <v>-709</v>
      </c>
      <c r="F177" s="47">
        <f t="shared" si="27"/>
        <v>-6.4566068664056093</v>
      </c>
      <c r="G177" s="46">
        <f t="shared" si="28"/>
        <v>-100</v>
      </c>
      <c r="H177" s="47">
        <f t="shared" si="29"/>
        <v>-0.96413420748168144</v>
      </c>
    </row>
    <row r="178" spans="1:8" x14ac:dyDescent="0.2">
      <c r="A178" s="13" t="s">
        <v>118</v>
      </c>
      <c r="B178" s="6">
        <v>13445</v>
      </c>
      <c r="C178" s="35">
        <v>13269</v>
      </c>
      <c r="D178" s="35">
        <v>13226</v>
      </c>
      <c r="E178" s="46">
        <f t="shared" si="26"/>
        <v>-219</v>
      </c>
      <c r="F178" s="47">
        <f t="shared" si="27"/>
        <v>-1.6288583116400148</v>
      </c>
      <c r="G178" s="46">
        <f t="shared" si="28"/>
        <v>-43</v>
      </c>
      <c r="H178" s="47">
        <f t="shared" si="29"/>
        <v>-0.32406360690330849</v>
      </c>
    </row>
    <row r="179" spans="1:8" x14ac:dyDescent="0.2">
      <c r="A179" s="13" t="s">
        <v>119</v>
      </c>
      <c r="B179" s="6">
        <v>12054</v>
      </c>
      <c r="C179" s="35">
        <v>10125</v>
      </c>
      <c r="D179" s="35">
        <v>9891</v>
      </c>
      <c r="E179" s="46">
        <f t="shared" si="26"/>
        <v>-2163</v>
      </c>
      <c r="F179" s="47">
        <f t="shared" si="27"/>
        <v>-17.94425087108014</v>
      </c>
      <c r="G179" s="46">
        <f t="shared" si="28"/>
        <v>-234</v>
      </c>
      <c r="H179" s="47">
        <f t="shared" si="29"/>
        <v>-2.3111111111111109</v>
      </c>
    </row>
    <row r="180" spans="1:8" x14ac:dyDescent="0.2">
      <c r="A180" s="13" t="s">
        <v>120</v>
      </c>
      <c r="B180" s="6">
        <v>7146</v>
      </c>
      <c r="C180" s="35">
        <v>5763</v>
      </c>
      <c r="D180" s="35">
        <v>6731</v>
      </c>
      <c r="E180" s="46">
        <f t="shared" si="26"/>
        <v>-415</v>
      </c>
      <c r="F180" s="47">
        <f t="shared" si="27"/>
        <v>-5.8074447243212983</v>
      </c>
      <c r="G180" s="46">
        <f t="shared" si="28"/>
        <v>968</v>
      </c>
      <c r="H180" s="47">
        <f t="shared" si="29"/>
        <v>16.796807218462607</v>
      </c>
    </row>
    <row r="181" spans="1:8" x14ac:dyDescent="0.2">
      <c r="A181" s="20" t="s">
        <v>197</v>
      </c>
      <c r="B181" s="6">
        <v>11356</v>
      </c>
      <c r="C181" s="35">
        <v>8731</v>
      </c>
      <c r="D181" s="35">
        <v>9892</v>
      </c>
      <c r="E181" s="46">
        <f t="shared" si="26"/>
        <v>-1464</v>
      </c>
      <c r="F181" s="47">
        <f t="shared" si="27"/>
        <v>-12.891863332159211</v>
      </c>
      <c r="G181" s="46">
        <f t="shared" si="28"/>
        <v>1161</v>
      </c>
      <c r="H181" s="47">
        <f t="shared" si="29"/>
        <v>13.297445882487688</v>
      </c>
    </row>
    <row r="182" spans="1:8" x14ac:dyDescent="0.2">
      <c r="A182" s="13"/>
      <c r="B182" s="6"/>
      <c r="C182" s="35"/>
      <c r="D182" s="35"/>
      <c r="E182" s="35"/>
      <c r="F182" s="35"/>
      <c r="G182" s="22"/>
      <c r="H182" s="21"/>
    </row>
    <row r="183" spans="1:8" x14ac:dyDescent="0.2">
      <c r="A183" s="13"/>
      <c r="B183" s="18"/>
      <c r="C183" s="35"/>
      <c r="D183" s="35"/>
      <c r="E183" s="35"/>
      <c r="F183" s="35"/>
      <c r="G183" s="22"/>
      <c r="H183" s="21"/>
    </row>
    <row r="184" spans="1:8" x14ac:dyDescent="0.2">
      <c r="A184" s="12" t="s">
        <v>121</v>
      </c>
      <c r="B184" s="18"/>
      <c r="C184" s="35"/>
      <c r="D184" s="35"/>
      <c r="E184" s="35"/>
      <c r="F184" s="35"/>
      <c r="G184" s="22"/>
      <c r="H184" s="21"/>
    </row>
    <row r="185" spans="1:8" x14ac:dyDescent="0.2">
      <c r="A185" s="12"/>
      <c r="B185" s="18"/>
      <c r="C185" s="35"/>
      <c r="D185" s="35"/>
      <c r="E185" s="35"/>
      <c r="F185" s="35"/>
      <c r="G185" s="22"/>
      <c r="H185" s="21"/>
    </row>
    <row r="186" spans="1:8" x14ac:dyDescent="0.2">
      <c r="A186" s="20" t="s">
        <v>234</v>
      </c>
      <c r="B186" s="20">
        <v>0</v>
      </c>
      <c r="C186" s="35">
        <v>0</v>
      </c>
      <c r="D186" s="35">
        <v>2976</v>
      </c>
      <c r="E186" s="46">
        <f t="shared" ref="E186:E192" si="30">SUM(D186-B186)</f>
        <v>2976</v>
      </c>
      <c r="F186" s="47">
        <v>0</v>
      </c>
      <c r="G186" s="46">
        <f t="shared" ref="G186:G192" si="31">SUM(D186-C186)</f>
        <v>2976</v>
      </c>
      <c r="H186" s="47">
        <v>100</v>
      </c>
    </row>
    <row r="187" spans="1:8" x14ac:dyDescent="0.2">
      <c r="A187" s="20" t="s">
        <v>208</v>
      </c>
      <c r="B187" s="20">
        <v>581</v>
      </c>
      <c r="C187" s="35">
        <v>688</v>
      </c>
      <c r="D187" s="35">
        <v>966</v>
      </c>
      <c r="E187" s="46">
        <f t="shared" si="30"/>
        <v>385</v>
      </c>
      <c r="F187" s="47">
        <f t="shared" ref="F187:F192" si="32">SUM(E187/B187*100)</f>
        <v>66.265060240963862</v>
      </c>
      <c r="G187" s="46">
        <f t="shared" si="31"/>
        <v>278</v>
      </c>
      <c r="H187" s="47">
        <f t="shared" ref="H187:H192" si="33">SUM(G187/C187*100)</f>
        <v>40.406976744186046</v>
      </c>
    </row>
    <row r="188" spans="1:8" x14ac:dyDescent="0.2">
      <c r="A188" s="20" t="s">
        <v>122</v>
      </c>
      <c r="B188" s="6">
        <v>4297</v>
      </c>
      <c r="C188" s="35">
        <v>4864</v>
      </c>
      <c r="D188" s="35">
        <v>4887</v>
      </c>
      <c r="E188" s="46">
        <f t="shared" si="30"/>
        <v>590</v>
      </c>
      <c r="F188" s="47">
        <f t="shared" si="32"/>
        <v>13.730509657900861</v>
      </c>
      <c r="G188" s="46">
        <f t="shared" si="31"/>
        <v>23</v>
      </c>
      <c r="H188" s="47">
        <f t="shared" si="33"/>
        <v>0.47286184210526316</v>
      </c>
    </row>
    <row r="189" spans="1:8" x14ac:dyDescent="0.2">
      <c r="A189" s="13" t="s">
        <v>123</v>
      </c>
      <c r="B189" s="6">
        <v>628</v>
      </c>
      <c r="C189" s="35">
        <v>925</v>
      </c>
      <c r="D189" s="35">
        <v>1002</v>
      </c>
      <c r="E189" s="46">
        <f t="shared" si="30"/>
        <v>374</v>
      </c>
      <c r="F189" s="47">
        <f t="shared" si="32"/>
        <v>59.554140127388536</v>
      </c>
      <c r="G189" s="46">
        <f t="shared" si="31"/>
        <v>77</v>
      </c>
      <c r="H189" s="47">
        <f t="shared" si="33"/>
        <v>8.3243243243243246</v>
      </c>
    </row>
    <row r="190" spans="1:8" x14ac:dyDescent="0.2">
      <c r="A190" s="20" t="s">
        <v>207</v>
      </c>
      <c r="B190" s="6">
        <v>248</v>
      </c>
      <c r="C190" s="35">
        <v>496</v>
      </c>
      <c r="D190" s="35">
        <v>299</v>
      </c>
      <c r="E190" s="46">
        <f t="shared" si="30"/>
        <v>51</v>
      </c>
      <c r="F190" s="47">
        <f t="shared" si="32"/>
        <v>20.56451612903226</v>
      </c>
      <c r="G190" s="46">
        <f t="shared" si="31"/>
        <v>-197</v>
      </c>
      <c r="H190" s="47">
        <f t="shared" si="33"/>
        <v>-39.717741935483872</v>
      </c>
    </row>
    <row r="191" spans="1:8" x14ac:dyDescent="0.2">
      <c r="A191" s="13" t="s">
        <v>124</v>
      </c>
      <c r="B191" s="6">
        <v>3977</v>
      </c>
      <c r="C191" s="35">
        <v>4393</v>
      </c>
      <c r="D191" s="35">
        <v>4157</v>
      </c>
      <c r="E191" s="46">
        <f t="shared" si="30"/>
        <v>180</v>
      </c>
      <c r="F191" s="47">
        <f t="shared" si="32"/>
        <v>4.5260246416897161</v>
      </c>
      <c r="G191" s="46">
        <f t="shared" si="31"/>
        <v>-236</v>
      </c>
      <c r="H191" s="47">
        <f t="shared" si="33"/>
        <v>-5.3721830184384247</v>
      </c>
    </row>
    <row r="192" spans="1:8" x14ac:dyDescent="0.2">
      <c r="A192" s="13" t="s">
        <v>125</v>
      </c>
      <c r="B192" s="6">
        <v>1963</v>
      </c>
      <c r="C192" s="35">
        <v>2390</v>
      </c>
      <c r="D192" s="35">
        <v>2184</v>
      </c>
      <c r="E192" s="46">
        <f t="shared" si="30"/>
        <v>221</v>
      </c>
      <c r="F192" s="47">
        <f t="shared" si="32"/>
        <v>11.258278145695364</v>
      </c>
      <c r="G192" s="46">
        <f t="shared" si="31"/>
        <v>-206</v>
      </c>
      <c r="H192" s="47">
        <f t="shared" si="33"/>
        <v>-8.6192468619246849</v>
      </c>
    </row>
    <row r="193" spans="1:8" x14ac:dyDescent="0.2">
      <c r="A193" s="13"/>
      <c r="B193" s="8" t="s">
        <v>6</v>
      </c>
      <c r="C193" s="9" t="s">
        <v>6</v>
      </c>
      <c r="D193" s="9" t="s">
        <v>6</v>
      </c>
      <c r="E193" s="38" t="s">
        <v>6</v>
      </c>
      <c r="F193" s="38" t="s">
        <v>6</v>
      </c>
      <c r="G193" s="9" t="s">
        <v>6</v>
      </c>
      <c r="H193" s="9" t="s">
        <v>6</v>
      </c>
    </row>
    <row r="194" spans="1:8" x14ac:dyDescent="0.2">
      <c r="A194" s="13" t="s">
        <v>107</v>
      </c>
      <c r="B194" s="6">
        <f>SUM(B186:B193)</f>
        <v>11694</v>
      </c>
      <c r="C194" s="35">
        <f>SUM(C186:C193)</f>
        <v>13756</v>
      </c>
      <c r="D194" s="35">
        <f>SUM(D186:D193)</f>
        <v>16471</v>
      </c>
      <c r="E194" s="46">
        <f>SUM(D194-B194)</f>
        <v>4777</v>
      </c>
      <c r="F194" s="47">
        <f>SUM(E194/B194*100)</f>
        <v>40.850008551393877</v>
      </c>
      <c r="G194" s="46">
        <f>SUM(D194-C194)</f>
        <v>2715</v>
      </c>
      <c r="H194" s="47">
        <f>SUM(G194/C194*100)</f>
        <v>19.736842105263158</v>
      </c>
    </row>
    <row r="195" spans="1:8" x14ac:dyDescent="0.2">
      <c r="A195" s="13"/>
      <c r="B195" s="6"/>
      <c r="C195" s="35"/>
      <c r="D195" s="35"/>
      <c r="E195" s="35"/>
      <c r="F195" s="35"/>
      <c r="G195" s="22"/>
      <c r="H195" s="21"/>
    </row>
    <row r="196" spans="1:8" x14ac:dyDescent="0.2">
      <c r="A196" s="12" t="s">
        <v>206</v>
      </c>
      <c r="B196" s="4" t="s">
        <v>2</v>
      </c>
      <c r="C196" s="41" t="s">
        <v>2</v>
      </c>
      <c r="D196" s="41" t="s">
        <v>2</v>
      </c>
      <c r="E196" s="41" t="s">
        <v>230</v>
      </c>
      <c r="F196" s="41" t="s">
        <v>230</v>
      </c>
      <c r="G196" s="14" t="s">
        <v>233</v>
      </c>
      <c r="H196" s="15" t="s">
        <v>233</v>
      </c>
    </row>
    <row r="197" spans="1:8" x14ac:dyDescent="0.2">
      <c r="A197" s="13" t="s">
        <v>126</v>
      </c>
      <c r="B197" s="5" t="s">
        <v>213</v>
      </c>
      <c r="C197" s="42" t="s">
        <v>217</v>
      </c>
      <c r="D197" s="42" t="s">
        <v>229</v>
      </c>
      <c r="E197" s="42" t="s">
        <v>231</v>
      </c>
      <c r="F197" s="42" t="s">
        <v>232</v>
      </c>
      <c r="G197" s="16" t="s">
        <v>3</v>
      </c>
      <c r="H197" s="17" t="s">
        <v>232</v>
      </c>
    </row>
    <row r="198" spans="1:8" x14ac:dyDescent="0.2">
      <c r="A198" s="13"/>
      <c r="G198" s="22"/>
      <c r="H198" s="21"/>
    </row>
    <row r="199" spans="1:8" x14ac:dyDescent="0.2">
      <c r="A199" s="13" t="s">
        <v>60</v>
      </c>
      <c r="B199" s="6">
        <f>SUM(B258:B262)</f>
        <v>492</v>
      </c>
      <c r="C199" s="35">
        <f>SUM(C258:C262)</f>
        <v>187</v>
      </c>
      <c r="D199" s="35">
        <f>SUM(D258:D262)</f>
        <v>556</v>
      </c>
      <c r="E199" s="46">
        <f t="shared" ref="E199:E251" si="34">SUM(D199-B199)</f>
        <v>64</v>
      </c>
      <c r="F199" s="47">
        <f t="shared" ref="F199:F251" si="35">SUM(E199/B199*100)</f>
        <v>13.008130081300814</v>
      </c>
      <c r="G199" s="46">
        <f t="shared" ref="G199:G230" si="36">SUM(D199-C199)</f>
        <v>369</v>
      </c>
      <c r="H199" s="47">
        <f t="shared" ref="H199:H230" si="37">SUM(G199/C199*100)</f>
        <v>197.32620320855614</v>
      </c>
    </row>
    <row r="200" spans="1:8" x14ac:dyDescent="0.2">
      <c r="A200" s="13" t="s">
        <v>61</v>
      </c>
      <c r="B200" s="6">
        <v>138</v>
      </c>
      <c r="C200" s="35">
        <v>140</v>
      </c>
      <c r="D200" s="35">
        <v>106</v>
      </c>
      <c r="E200" s="46">
        <f t="shared" si="34"/>
        <v>-32</v>
      </c>
      <c r="F200" s="47">
        <f t="shared" si="35"/>
        <v>-23.188405797101449</v>
      </c>
      <c r="G200" s="46">
        <f t="shared" si="36"/>
        <v>-34</v>
      </c>
      <c r="H200" s="47">
        <f t="shared" si="37"/>
        <v>-24.285714285714285</v>
      </c>
    </row>
    <row r="201" spans="1:8" x14ac:dyDescent="0.2">
      <c r="A201" s="13" t="s">
        <v>62</v>
      </c>
      <c r="B201" s="6">
        <v>374</v>
      </c>
      <c r="C201" s="35">
        <v>372</v>
      </c>
      <c r="D201" s="35">
        <v>577</v>
      </c>
      <c r="E201" s="46">
        <f t="shared" si="34"/>
        <v>203</v>
      </c>
      <c r="F201" s="47">
        <f t="shared" si="35"/>
        <v>54.278074866310156</v>
      </c>
      <c r="G201" s="46">
        <f t="shared" si="36"/>
        <v>205</v>
      </c>
      <c r="H201" s="47">
        <f t="shared" si="37"/>
        <v>55.107526881720425</v>
      </c>
    </row>
    <row r="202" spans="1:8" x14ac:dyDescent="0.2">
      <c r="A202" s="13" t="s">
        <v>63</v>
      </c>
      <c r="B202" s="6">
        <v>502</v>
      </c>
      <c r="C202" s="35">
        <v>263</v>
      </c>
      <c r="D202" s="35">
        <v>178</v>
      </c>
      <c r="E202" s="46">
        <f t="shared" si="34"/>
        <v>-324</v>
      </c>
      <c r="F202" s="47">
        <f t="shared" si="35"/>
        <v>-64.541832669322702</v>
      </c>
      <c r="G202" s="46">
        <f t="shared" si="36"/>
        <v>-85</v>
      </c>
      <c r="H202" s="47">
        <f t="shared" si="37"/>
        <v>-32.319391634980988</v>
      </c>
    </row>
    <row r="203" spans="1:8" x14ac:dyDescent="0.2">
      <c r="A203" s="13" t="s">
        <v>64</v>
      </c>
      <c r="B203" s="6">
        <v>2215</v>
      </c>
      <c r="C203" s="35">
        <v>919</v>
      </c>
      <c r="D203" s="35">
        <v>1651</v>
      </c>
      <c r="E203" s="46">
        <f t="shared" si="34"/>
        <v>-564</v>
      </c>
      <c r="F203" s="47">
        <f t="shared" si="35"/>
        <v>-25.462753950338602</v>
      </c>
      <c r="G203" s="46">
        <f t="shared" si="36"/>
        <v>732</v>
      </c>
      <c r="H203" s="47">
        <f t="shared" si="37"/>
        <v>79.651795429815024</v>
      </c>
    </row>
    <row r="204" spans="1:8" x14ac:dyDescent="0.2">
      <c r="A204" s="13" t="s">
        <v>65</v>
      </c>
      <c r="B204" s="6">
        <v>170</v>
      </c>
      <c r="C204" s="35">
        <v>112</v>
      </c>
      <c r="D204" s="35">
        <v>235</v>
      </c>
      <c r="E204" s="46">
        <f t="shared" si="34"/>
        <v>65</v>
      </c>
      <c r="F204" s="47">
        <f t="shared" si="35"/>
        <v>38.235294117647058</v>
      </c>
      <c r="G204" s="46">
        <f t="shared" si="36"/>
        <v>123</v>
      </c>
      <c r="H204" s="47">
        <f t="shared" si="37"/>
        <v>109.82142857142858</v>
      </c>
    </row>
    <row r="205" spans="1:8" x14ac:dyDescent="0.2">
      <c r="A205" s="13" t="s">
        <v>66</v>
      </c>
      <c r="B205" s="6">
        <v>44</v>
      </c>
      <c r="C205" s="35">
        <v>61</v>
      </c>
      <c r="D205" s="35">
        <v>49</v>
      </c>
      <c r="E205" s="46">
        <f t="shared" si="34"/>
        <v>5</v>
      </c>
      <c r="F205" s="47">
        <f t="shared" si="35"/>
        <v>11.363636363636363</v>
      </c>
      <c r="G205" s="46">
        <f t="shared" si="36"/>
        <v>-12</v>
      </c>
      <c r="H205" s="47">
        <f t="shared" si="37"/>
        <v>-19.672131147540984</v>
      </c>
    </row>
    <row r="206" spans="1:8" x14ac:dyDescent="0.2">
      <c r="A206" s="13" t="s">
        <v>221</v>
      </c>
      <c r="B206" s="6">
        <v>533</v>
      </c>
      <c r="C206" s="35">
        <v>341</v>
      </c>
      <c r="D206" s="35">
        <v>324</v>
      </c>
      <c r="E206" s="46">
        <f t="shared" si="34"/>
        <v>-209</v>
      </c>
      <c r="F206" s="47">
        <f t="shared" si="35"/>
        <v>-39.212007504690433</v>
      </c>
      <c r="G206" s="46">
        <f t="shared" si="36"/>
        <v>-17</v>
      </c>
      <c r="H206" s="47">
        <f t="shared" si="37"/>
        <v>-4.9853372434017595</v>
      </c>
    </row>
    <row r="207" spans="1:8" x14ac:dyDescent="0.2">
      <c r="A207" s="13" t="s">
        <v>67</v>
      </c>
      <c r="B207" s="6">
        <v>17</v>
      </c>
      <c r="C207" s="35">
        <v>6</v>
      </c>
      <c r="D207" s="35">
        <v>0</v>
      </c>
      <c r="E207" s="46">
        <f t="shared" si="34"/>
        <v>-17</v>
      </c>
      <c r="F207" s="47">
        <f t="shared" si="35"/>
        <v>-100</v>
      </c>
      <c r="G207" s="46">
        <f t="shared" si="36"/>
        <v>-6</v>
      </c>
      <c r="H207" s="47">
        <f t="shared" si="37"/>
        <v>-100</v>
      </c>
    </row>
    <row r="208" spans="1:8" x14ac:dyDescent="0.2">
      <c r="A208" s="13" t="s">
        <v>68</v>
      </c>
      <c r="B208" s="6">
        <v>8</v>
      </c>
      <c r="C208" s="35">
        <v>6</v>
      </c>
      <c r="D208" s="35">
        <v>18</v>
      </c>
      <c r="E208" s="46">
        <f t="shared" si="34"/>
        <v>10</v>
      </c>
      <c r="F208" s="47">
        <f t="shared" si="35"/>
        <v>125</v>
      </c>
      <c r="G208" s="46">
        <f t="shared" si="36"/>
        <v>12</v>
      </c>
      <c r="H208" s="47">
        <f t="shared" si="37"/>
        <v>200</v>
      </c>
    </row>
    <row r="209" spans="1:8" x14ac:dyDescent="0.2">
      <c r="A209" s="13" t="s">
        <v>69</v>
      </c>
      <c r="B209" s="6">
        <v>50</v>
      </c>
      <c r="C209" s="35">
        <v>106</v>
      </c>
      <c r="D209" s="35">
        <v>23</v>
      </c>
      <c r="E209" s="46">
        <f t="shared" si="34"/>
        <v>-27</v>
      </c>
      <c r="F209" s="47">
        <f t="shared" si="35"/>
        <v>-54</v>
      </c>
      <c r="G209" s="46">
        <f t="shared" si="36"/>
        <v>-83</v>
      </c>
      <c r="H209" s="47">
        <f t="shared" si="37"/>
        <v>-78.301886792452834</v>
      </c>
    </row>
    <row r="210" spans="1:8" x14ac:dyDescent="0.2">
      <c r="A210" s="13" t="s">
        <v>70</v>
      </c>
      <c r="B210" s="6">
        <v>772</v>
      </c>
      <c r="C210" s="35">
        <v>107</v>
      </c>
      <c r="D210" s="35">
        <v>106</v>
      </c>
      <c r="E210" s="46">
        <f t="shared" si="34"/>
        <v>-666</v>
      </c>
      <c r="F210" s="47">
        <f t="shared" si="35"/>
        <v>-86.269430051813472</v>
      </c>
      <c r="G210" s="46">
        <f t="shared" si="36"/>
        <v>-1</v>
      </c>
      <c r="H210" s="47">
        <f t="shared" si="37"/>
        <v>-0.93457943925233633</v>
      </c>
    </row>
    <row r="211" spans="1:8" x14ac:dyDescent="0.2">
      <c r="A211" s="13" t="s">
        <v>71</v>
      </c>
      <c r="B211" s="6">
        <v>2727</v>
      </c>
      <c r="C211" s="35">
        <v>1794</v>
      </c>
      <c r="D211" s="35">
        <v>1841</v>
      </c>
      <c r="E211" s="46">
        <f t="shared" si="34"/>
        <v>-886</v>
      </c>
      <c r="F211" s="47">
        <f t="shared" si="35"/>
        <v>-32.489915658232491</v>
      </c>
      <c r="G211" s="46">
        <f t="shared" si="36"/>
        <v>47</v>
      </c>
      <c r="H211" s="47">
        <f t="shared" si="37"/>
        <v>2.6198439241917502</v>
      </c>
    </row>
    <row r="212" spans="1:8" x14ac:dyDescent="0.2">
      <c r="A212" s="13" t="s">
        <v>72</v>
      </c>
      <c r="B212" s="6">
        <v>4251</v>
      </c>
      <c r="C212" s="35">
        <v>1746</v>
      </c>
      <c r="D212" s="35">
        <v>1731</v>
      </c>
      <c r="E212" s="46">
        <f t="shared" si="34"/>
        <v>-2520</v>
      </c>
      <c r="F212" s="47">
        <f t="shared" si="35"/>
        <v>-59.280169371912493</v>
      </c>
      <c r="G212" s="46">
        <f t="shared" si="36"/>
        <v>-15</v>
      </c>
      <c r="H212" s="47">
        <f t="shared" si="37"/>
        <v>-0.85910652920962205</v>
      </c>
    </row>
    <row r="213" spans="1:8" x14ac:dyDescent="0.2">
      <c r="A213" s="13" t="s">
        <v>73</v>
      </c>
      <c r="B213" s="6">
        <v>1863</v>
      </c>
      <c r="C213" s="35">
        <v>470</v>
      </c>
      <c r="D213" s="35">
        <v>1547</v>
      </c>
      <c r="E213" s="46">
        <f t="shared" si="34"/>
        <v>-316</v>
      </c>
      <c r="F213" s="47">
        <f t="shared" si="35"/>
        <v>-16.961889425657542</v>
      </c>
      <c r="G213" s="46">
        <f t="shared" si="36"/>
        <v>1077</v>
      </c>
      <c r="H213" s="47">
        <f t="shared" si="37"/>
        <v>229.14893617021278</v>
      </c>
    </row>
    <row r="214" spans="1:8" x14ac:dyDescent="0.2">
      <c r="A214" s="13" t="s">
        <v>74</v>
      </c>
      <c r="B214" s="6">
        <v>546</v>
      </c>
      <c r="C214" s="35">
        <v>260</v>
      </c>
      <c r="D214" s="35">
        <v>389</v>
      </c>
      <c r="E214" s="46">
        <f t="shared" si="34"/>
        <v>-157</v>
      </c>
      <c r="F214" s="47">
        <f t="shared" si="35"/>
        <v>-28.754578754578752</v>
      </c>
      <c r="G214" s="46">
        <f t="shared" si="36"/>
        <v>129</v>
      </c>
      <c r="H214" s="47">
        <f t="shared" si="37"/>
        <v>49.615384615384613</v>
      </c>
    </row>
    <row r="215" spans="1:8" x14ac:dyDescent="0.2">
      <c r="A215" s="13" t="s">
        <v>75</v>
      </c>
      <c r="B215" s="6">
        <v>598</v>
      </c>
      <c r="C215" s="35">
        <v>313</v>
      </c>
      <c r="D215" s="35">
        <v>374</v>
      </c>
      <c r="E215" s="46">
        <f t="shared" si="34"/>
        <v>-224</v>
      </c>
      <c r="F215" s="47">
        <f t="shared" si="35"/>
        <v>-37.458193979933107</v>
      </c>
      <c r="G215" s="46">
        <f t="shared" si="36"/>
        <v>61</v>
      </c>
      <c r="H215" s="47">
        <f t="shared" si="37"/>
        <v>19.488817891373802</v>
      </c>
    </row>
    <row r="216" spans="1:8" x14ac:dyDescent="0.2">
      <c r="A216" s="13" t="s">
        <v>127</v>
      </c>
      <c r="B216" s="6">
        <v>177</v>
      </c>
      <c r="C216" s="35">
        <v>106</v>
      </c>
      <c r="D216" s="35">
        <v>71</v>
      </c>
      <c r="E216" s="46">
        <f t="shared" si="34"/>
        <v>-106</v>
      </c>
      <c r="F216" s="47">
        <f t="shared" si="35"/>
        <v>-59.887005649717516</v>
      </c>
      <c r="G216" s="46">
        <f t="shared" si="36"/>
        <v>-35</v>
      </c>
      <c r="H216" s="47">
        <f t="shared" si="37"/>
        <v>-33.018867924528301</v>
      </c>
    </row>
    <row r="217" spans="1:8" x14ac:dyDescent="0.2">
      <c r="A217" s="20" t="s">
        <v>211</v>
      </c>
      <c r="B217" s="6">
        <v>159</v>
      </c>
      <c r="C217" s="35">
        <v>264</v>
      </c>
      <c r="D217" s="35">
        <v>339</v>
      </c>
      <c r="E217" s="46">
        <f t="shared" si="34"/>
        <v>180</v>
      </c>
      <c r="F217" s="47">
        <f t="shared" si="35"/>
        <v>113.20754716981132</v>
      </c>
      <c r="G217" s="46">
        <f t="shared" si="36"/>
        <v>75</v>
      </c>
      <c r="H217" s="47">
        <f t="shared" si="37"/>
        <v>28.40909090909091</v>
      </c>
    </row>
    <row r="218" spans="1:8" x14ac:dyDescent="0.2">
      <c r="A218" s="13" t="s">
        <v>77</v>
      </c>
      <c r="B218" s="6">
        <v>52</v>
      </c>
      <c r="C218" s="35">
        <v>12</v>
      </c>
      <c r="D218" s="35">
        <v>22</v>
      </c>
      <c r="E218" s="46">
        <f t="shared" si="34"/>
        <v>-30</v>
      </c>
      <c r="F218" s="47">
        <f t="shared" si="35"/>
        <v>-57.692307692307686</v>
      </c>
      <c r="G218" s="46">
        <f t="shared" si="36"/>
        <v>10</v>
      </c>
      <c r="H218" s="47">
        <f t="shared" si="37"/>
        <v>83.333333333333343</v>
      </c>
    </row>
    <row r="219" spans="1:8" x14ac:dyDescent="0.2">
      <c r="A219" s="13" t="s">
        <v>78</v>
      </c>
      <c r="B219" s="6">
        <v>2986</v>
      </c>
      <c r="C219" s="35">
        <v>1144</v>
      </c>
      <c r="D219" s="35">
        <v>1466</v>
      </c>
      <c r="E219" s="46">
        <f t="shared" si="34"/>
        <v>-1520</v>
      </c>
      <c r="F219" s="47">
        <f t="shared" si="35"/>
        <v>-50.904219691895513</v>
      </c>
      <c r="G219" s="46">
        <f t="shared" si="36"/>
        <v>322</v>
      </c>
      <c r="H219" s="47">
        <f t="shared" si="37"/>
        <v>28.146853146853147</v>
      </c>
    </row>
    <row r="220" spans="1:8" x14ac:dyDescent="0.2">
      <c r="A220" s="13" t="s">
        <v>79</v>
      </c>
      <c r="B220" s="6">
        <f>SUM(B266:B267)</f>
        <v>239</v>
      </c>
      <c r="C220" s="35">
        <f>SUM(C266:C267)</f>
        <v>177</v>
      </c>
      <c r="D220" s="35">
        <f>SUM(D266:D267)</f>
        <v>176</v>
      </c>
      <c r="E220" s="46">
        <f t="shared" si="34"/>
        <v>-63</v>
      </c>
      <c r="F220" s="47">
        <f t="shared" si="35"/>
        <v>-26.359832635983267</v>
      </c>
      <c r="G220" s="46">
        <f t="shared" si="36"/>
        <v>-1</v>
      </c>
      <c r="H220" s="47">
        <f t="shared" si="37"/>
        <v>-0.56497175141242939</v>
      </c>
    </row>
    <row r="221" spans="1:8" x14ac:dyDescent="0.2">
      <c r="A221" s="13" t="s">
        <v>80</v>
      </c>
      <c r="B221" s="6">
        <v>2692</v>
      </c>
      <c r="C221" s="35">
        <v>369</v>
      </c>
      <c r="D221" s="35">
        <v>288</v>
      </c>
      <c r="E221" s="46">
        <f t="shared" si="34"/>
        <v>-2404</v>
      </c>
      <c r="F221" s="47">
        <f t="shared" si="35"/>
        <v>-89.301634472511154</v>
      </c>
      <c r="G221" s="46">
        <f t="shared" si="36"/>
        <v>-81</v>
      </c>
      <c r="H221" s="47">
        <f t="shared" si="37"/>
        <v>-21.951219512195124</v>
      </c>
    </row>
    <row r="222" spans="1:8" x14ac:dyDescent="0.2">
      <c r="A222" s="13" t="s">
        <v>81</v>
      </c>
      <c r="B222" s="6">
        <v>271</v>
      </c>
      <c r="C222" s="35">
        <v>339</v>
      </c>
      <c r="D222" s="35">
        <v>210</v>
      </c>
      <c r="E222" s="46">
        <f t="shared" si="34"/>
        <v>-61</v>
      </c>
      <c r="F222" s="47">
        <f t="shared" si="35"/>
        <v>-22.509225092250922</v>
      </c>
      <c r="G222" s="46">
        <f t="shared" si="36"/>
        <v>-129</v>
      </c>
      <c r="H222" s="47">
        <f t="shared" si="37"/>
        <v>-38.053097345132741</v>
      </c>
    </row>
    <row r="223" spans="1:8" x14ac:dyDescent="0.2">
      <c r="A223" s="13" t="s">
        <v>82</v>
      </c>
      <c r="B223" s="6">
        <v>13</v>
      </c>
      <c r="C223" s="35">
        <v>10</v>
      </c>
      <c r="D223" s="35">
        <v>71</v>
      </c>
      <c r="E223" s="46">
        <f t="shared" si="34"/>
        <v>58</v>
      </c>
      <c r="F223" s="47">
        <f t="shared" si="35"/>
        <v>446.15384615384619</v>
      </c>
      <c r="G223" s="46">
        <f t="shared" si="36"/>
        <v>61</v>
      </c>
      <c r="H223" s="47">
        <f t="shared" si="37"/>
        <v>610</v>
      </c>
    </row>
    <row r="224" spans="1:8" x14ac:dyDescent="0.2">
      <c r="A224" s="13" t="s">
        <v>83</v>
      </c>
      <c r="B224" s="6">
        <v>71</v>
      </c>
      <c r="C224" s="35">
        <v>22</v>
      </c>
      <c r="D224" s="35">
        <v>44</v>
      </c>
      <c r="E224" s="46">
        <f t="shared" si="34"/>
        <v>-27</v>
      </c>
      <c r="F224" s="47">
        <f t="shared" si="35"/>
        <v>-38.028169014084504</v>
      </c>
      <c r="G224" s="46">
        <f t="shared" si="36"/>
        <v>22</v>
      </c>
      <c r="H224" s="47">
        <f t="shared" si="37"/>
        <v>100</v>
      </c>
    </row>
    <row r="225" spans="1:8" x14ac:dyDescent="0.2">
      <c r="A225" s="20" t="s">
        <v>212</v>
      </c>
      <c r="B225" s="6">
        <v>834</v>
      </c>
      <c r="C225" s="35">
        <v>276</v>
      </c>
      <c r="D225" s="35">
        <v>631</v>
      </c>
      <c r="E225" s="46">
        <f t="shared" si="34"/>
        <v>-203</v>
      </c>
      <c r="F225" s="47">
        <f t="shared" si="35"/>
        <v>-24.34052757793765</v>
      </c>
      <c r="G225" s="46">
        <f t="shared" si="36"/>
        <v>355</v>
      </c>
      <c r="H225" s="47">
        <f t="shared" si="37"/>
        <v>128.62318840579709</v>
      </c>
    </row>
    <row r="226" spans="1:8" x14ac:dyDescent="0.2">
      <c r="A226" s="13" t="s">
        <v>84</v>
      </c>
      <c r="B226" s="6">
        <v>75</v>
      </c>
      <c r="C226" s="35">
        <v>34</v>
      </c>
      <c r="D226" s="35">
        <v>80</v>
      </c>
      <c r="E226" s="46">
        <f t="shared" si="34"/>
        <v>5</v>
      </c>
      <c r="F226" s="47">
        <f t="shared" si="35"/>
        <v>6.666666666666667</v>
      </c>
      <c r="G226" s="46">
        <f t="shared" si="36"/>
        <v>46</v>
      </c>
      <c r="H226" s="47">
        <f t="shared" si="37"/>
        <v>135.29411764705884</v>
      </c>
    </row>
    <row r="227" spans="1:8" x14ac:dyDescent="0.2">
      <c r="A227" s="13" t="s">
        <v>85</v>
      </c>
      <c r="B227" s="6">
        <f>SUM(B270:B276)</f>
        <v>0</v>
      </c>
      <c r="C227" s="35">
        <f>SUM(C270:C276)</f>
        <v>535</v>
      </c>
      <c r="D227" s="35">
        <f>SUM(D270:D276)</f>
        <v>559</v>
      </c>
      <c r="E227" s="46">
        <f t="shared" si="34"/>
        <v>559</v>
      </c>
      <c r="F227" s="47">
        <v>100</v>
      </c>
      <c r="G227" s="46">
        <f t="shared" si="36"/>
        <v>24</v>
      </c>
      <c r="H227" s="47">
        <f t="shared" si="37"/>
        <v>4.4859813084112146</v>
      </c>
    </row>
    <row r="228" spans="1:8" x14ac:dyDescent="0.2">
      <c r="A228" s="13" t="s">
        <v>86</v>
      </c>
      <c r="B228" s="18">
        <v>197</v>
      </c>
      <c r="C228" s="29">
        <v>204</v>
      </c>
      <c r="D228" s="29">
        <v>194</v>
      </c>
      <c r="E228" s="46">
        <f t="shared" si="34"/>
        <v>-3</v>
      </c>
      <c r="F228" s="47">
        <f t="shared" si="35"/>
        <v>-1.5228426395939088</v>
      </c>
      <c r="G228" s="46">
        <f t="shared" si="36"/>
        <v>-10</v>
      </c>
      <c r="H228" s="47">
        <f t="shared" si="37"/>
        <v>-4.9019607843137258</v>
      </c>
    </row>
    <row r="229" spans="1:8" x14ac:dyDescent="0.2">
      <c r="A229" s="13" t="s">
        <v>87</v>
      </c>
      <c r="B229" s="6">
        <v>399</v>
      </c>
      <c r="C229" s="35">
        <v>282</v>
      </c>
      <c r="D229" s="35">
        <v>287</v>
      </c>
      <c r="E229" s="46">
        <f t="shared" si="34"/>
        <v>-112</v>
      </c>
      <c r="F229" s="47">
        <f t="shared" si="35"/>
        <v>-28.07017543859649</v>
      </c>
      <c r="G229" s="46">
        <f t="shared" si="36"/>
        <v>5</v>
      </c>
      <c r="H229" s="47">
        <f t="shared" si="37"/>
        <v>1.773049645390071</v>
      </c>
    </row>
    <row r="230" spans="1:8" x14ac:dyDescent="0.2">
      <c r="A230" s="13" t="s">
        <v>88</v>
      </c>
      <c r="B230" s="6">
        <v>607</v>
      </c>
      <c r="C230" s="35">
        <v>113</v>
      </c>
      <c r="D230" s="35">
        <v>146</v>
      </c>
      <c r="E230" s="46">
        <f t="shared" si="34"/>
        <v>-461</v>
      </c>
      <c r="F230" s="47">
        <f t="shared" si="35"/>
        <v>-75.94728171334431</v>
      </c>
      <c r="G230" s="46">
        <f t="shared" si="36"/>
        <v>33</v>
      </c>
      <c r="H230" s="47">
        <f t="shared" si="37"/>
        <v>29.20353982300885</v>
      </c>
    </row>
    <row r="231" spans="1:8" x14ac:dyDescent="0.2">
      <c r="A231" s="13" t="s">
        <v>222</v>
      </c>
      <c r="B231" s="6">
        <v>118</v>
      </c>
      <c r="C231" s="35">
        <v>62</v>
      </c>
      <c r="D231" s="35">
        <v>31</v>
      </c>
      <c r="E231" s="46">
        <f t="shared" si="34"/>
        <v>-87</v>
      </c>
      <c r="F231" s="47">
        <f t="shared" si="35"/>
        <v>-73.728813559322035</v>
      </c>
      <c r="G231" s="46">
        <f t="shared" ref="G231:G251" si="38">SUM(D231-C231)</f>
        <v>-31</v>
      </c>
      <c r="H231" s="47">
        <f t="shared" ref="H231:H251" si="39">SUM(G231/C231*100)</f>
        <v>-50</v>
      </c>
    </row>
    <row r="232" spans="1:8" x14ac:dyDescent="0.2">
      <c r="A232" s="13" t="s">
        <v>89</v>
      </c>
      <c r="B232" s="6">
        <v>20</v>
      </c>
      <c r="C232" s="35">
        <v>21</v>
      </c>
      <c r="D232" s="35">
        <v>32</v>
      </c>
      <c r="E232" s="46">
        <f t="shared" si="34"/>
        <v>12</v>
      </c>
      <c r="F232" s="47">
        <f t="shared" si="35"/>
        <v>60</v>
      </c>
      <c r="G232" s="46">
        <f t="shared" si="38"/>
        <v>11</v>
      </c>
      <c r="H232" s="47">
        <f t="shared" si="39"/>
        <v>52.380952380952387</v>
      </c>
    </row>
    <row r="233" spans="1:8" x14ac:dyDescent="0.2">
      <c r="A233" s="13" t="s">
        <v>90</v>
      </c>
      <c r="B233" s="6">
        <v>307</v>
      </c>
      <c r="C233" s="35">
        <v>219</v>
      </c>
      <c r="D233" s="35">
        <v>132</v>
      </c>
      <c r="E233" s="46">
        <f t="shared" si="34"/>
        <v>-175</v>
      </c>
      <c r="F233" s="47">
        <f t="shared" si="35"/>
        <v>-57.00325732899023</v>
      </c>
      <c r="G233" s="46">
        <f t="shared" si="38"/>
        <v>-87</v>
      </c>
      <c r="H233" s="47">
        <f t="shared" si="39"/>
        <v>-39.726027397260275</v>
      </c>
    </row>
    <row r="234" spans="1:8" x14ac:dyDescent="0.2">
      <c r="A234" s="13" t="s">
        <v>91</v>
      </c>
      <c r="B234" s="6">
        <v>76</v>
      </c>
      <c r="C234" s="35">
        <v>70</v>
      </c>
      <c r="D234" s="35">
        <v>31</v>
      </c>
      <c r="E234" s="46">
        <f t="shared" si="34"/>
        <v>-45</v>
      </c>
      <c r="F234" s="47">
        <f t="shared" si="35"/>
        <v>-59.210526315789465</v>
      </c>
      <c r="G234" s="46">
        <f t="shared" si="38"/>
        <v>-39</v>
      </c>
      <c r="H234" s="47">
        <f t="shared" si="39"/>
        <v>-55.714285714285715</v>
      </c>
    </row>
    <row r="235" spans="1:8" x14ac:dyDescent="0.2">
      <c r="A235" s="13" t="s">
        <v>92</v>
      </c>
      <c r="B235" s="6">
        <v>120</v>
      </c>
      <c r="C235" s="35">
        <v>54</v>
      </c>
      <c r="D235" s="35">
        <v>77</v>
      </c>
      <c r="E235" s="46">
        <f t="shared" si="34"/>
        <v>-43</v>
      </c>
      <c r="F235" s="47">
        <f t="shared" si="35"/>
        <v>-35.833333333333336</v>
      </c>
      <c r="G235" s="46">
        <f t="shared" si="38"/>
        <v>23</v>
      </c>
      <c r="H235" s="47">
        <f t="shared" si="39"/>
        <v>42.592592592592595</v>
      </c>
    </row>
    <row r="236" spans="1:8" x14ac:dyDescent="0.2">
      <c r="A236" s="13" t="s">
        <v>93</v>
      </c>
      <c r="B236" s="18">
        <v>0</v>
      </c>
      <c r="C236" s="29">
        <v>125</v>
      </c>
      <c r="D236" s="29">
        <v>8</v>
      </c>
      <c r="E236" s="46">
        <f t="shared" si="34"/>
        <v>8</v>
      </c>
      <c r="F236" s="47">
        <v>100</v>
      </c>
      <c r="G236" s="46">
        <f t="shared" si="38"/>
        <v>-117</v>
      </c>
      <c r="H236" s="47">
        <f t="shared" si="39"/>
        <v>-93.600000000000009</v>
      </c>
    </row>
    <row r="237" spans="1:8" x14ac:dyDescent="0.2">
      <c r="A237" s="13" t="s">
        <v>228</v>
      </c>
      <c r="B237" s="6">
        <v>730</v>
      </c>
      <c r="C237" s="35">
        <v>251</v>
      </c>
      <c r="D237" s="35">
        <v>415</v>
      </c>
      <c r="E237" s="46">
        <f t="shared" si="34"/>
        <v>-315</v>
      </c>
      <c r="F237" s="47">
        <f t="shared" si="35"/>
        <v>-43.150684931506852</v>
      </c>
      <c r="G237" s="46">
        <f t="shared" si="38"/>
        <v>164</v>
      </c>
      <c r="H237" s="47">
        <f t="shared" si="39"/>
        <v>65.338645418326692</v>
      </c>
    </row>
    <row r="238" spans="1:8" x14ac:dyDescent="0.2">
      <c r="A238" s="13" t="s">
        <v>94</v>
      </c>
      <c r="B238" s="6">
        <v>165</v>
      </c>
      <c r="C238" s="35">
        <v>211</v>
      </c>
      <c r="D238" s="35">
        <v>175</v>
      </c>
      <c r="E238" s="46">
        <f t="shared" si="34"/>
        <v>10</v>
      </c>
      <c r="F238" s="47">
        <f t="shared" si="35"/>
        <v>6.0606060606060606</v>
      </c>
      <c r="G238" s="46">
        <f t="shared" si="38"/>
        <v>-36</v>
      </c>
      <c r="H238" s="47">
        <f t="shared" si="39"/>
        <v>-17.061611374407583</v>
      </c>
    </row>
    <row r="239" spans="1:8" x14ac:dyDescent="0.2">
      <c r="A239" s="13" t="s">
        <v>95</v>
      </c>
      <c r="B239" s="6">
        <v>457</v>
      </c>
      <c r="C239" s="35">
        <v>160</v>
      </c>
      <c r="D239" s="35">
        <v>551</v>
      </c>
      <c r="E239" s="46">
        <f t="shared" si="34"/>
        <v>94</v>
      </c>
      <c r="F239" s="47">
        <f t="shared" si="35"/>
        <v>20.568927789934357</v>
      </c>
      <c r="G239" s="46">
        <f t="shared" si="38"/>
        <v>391</v>
      </c>
      <c r="H239" s="47">
        <f t="shared" si="39"/>
        <v>244.375</v>
      </c>
    </row>
    <row r="240" spans="1:8" x14ac:dyDescent="0.2">
      <c r="A240" s="13" t="s">
        <v>96</v>
      </c>
      <c r="B240" s="6">
        <v>48</v>
      </c>
      <c r="C240" s="35">
        <v>58</v>
      </c>
      <c r="D240" s="35">
        <v>114</v>
      </c>
      <c r="E240" s="46">
        <f t="shared" si="34"/>
        <v>66</v>
      </c>
      <c r="F240" s="47">
        <f t="shared" si="35"/>
        <v>137.5</v>
      </c>
      <c r="G240" s="46">
        <f t="shared" si="38"/>
        <v>56</v>
      </c>
      <c r="H240" s="47">
        <f t="shared" si="39"/>
        <v>96.551724137931032</v>
      </c>
    </row>
    <row r="241" spans="1:8" x14ac:dyDescent="0.2">
      <c r="A241" s="13" t="s">
        <v>97</v>
      </c>
      <c r="B241" s="6">
        <v>1906</v>
      </c>
      <c r="C241" s="35">
        <v>1188</v>
      </c>
      <c r="D241" s="35">
        <v>1691</v>
      </c>
      <c r="E241" s="46">
        <f t="shared" si="34"/>
        <v>-215</v>
      </c>
      <c r="F241" s="47">
        <f t="shared" si="35"/>
        <v>-11.280167890870933</v>
      </c>
      <c r="G241" s="46">
        <f t="shared" si="38"/>
        <v>503</v>
      </c>
      <c r="H241" s="47">
        <f t="shared" si="39"/>
        <v>42.340067340067336</v>
      </c>
    </row>
    <row r="242" spans="1:8" x14ac:dyDescent="0.2">
      <c r="A242" s="13" t="s">
        <v>98</v>
      </c>
      <c r="B242" s="6">
        <v>429</v>
      </c>
      <c r="C242" s="31">
        <v>621</v>
      </c>
      <c r="D242" s="31">
        <v>147</v>
      </c>
      <c r="E242" s="46">
        <f t="shared" si="34"/>
        <v>-282</v>
      </c>
      <c r="F242" s="47">
        <f t="shared" si="35"/>
        <v>-65.734265734265733</v>
      </c>
      <c r="G242" s="46">
        <f t="shared" si="38"/>
        <v>-474</v>
      </c>
      <c r="H242" s="47">
        <f t="shared" si="39"/>
        <v>-76.328502415458928</v>
      </c>
    </row>
    <row r="243" spans="1:8" x14ac:dyDescent="0.2">
      <c r="A243" s="13" t="s">
        <v>99</v>
      </c>
      <c r="B243" s="6">
        <v>171</v>
      </c>
      <c r="C243" s="31">
        <v>82</v>
      </c>
      <c r="D243" s="31">
        <v>332</v>
      </c>
      <c r="E243" s="46">
        <f t="shared" si="34"/>
        <v>161</v>
      </c>
      <c r="F243" s="47">
        <f t="shared" si="35"/>
        <v>94.152046783625735</v>
      </c>
      <c r="G243" s="46">
        <f t="shared" si="38"/>
        <v>250</v>
      </c>
      <c r="H243" s="47">
        <f t="shared" si="39"/>
        <v>304.8780487804878</v>
      </c>
    </row>
    <row r="244" spans="1:8" x14ac:dyDescent="0.2">
      <c r="A244" s="20" t="s">
        <v>100</v>
      </c>
      <c r="B244" s="6">
        <v>70</v>
      </c>
      <c r="C244" s="31">
        <v>40</v>
      </c>
      <c r="D244" s="31">
        <v>118</v>
      </c>
      <c r="E244" s="46">
        <f t="shared" si="34"/>
        <v>48</v>
      </c>
      <c r="F244" s="47">
        <f t="shared" si="35"/>
        <v>68.571428571428569</v>
      </c>
      <c r="G244" s="46">
        <f t="shared" si="38"/>
        <v>78</v>
      </c>
      <c r="H244" s="47">
        <f t="shared" si="39"/>
        <v>195</v>
      </c>
    </row>
    <row r="245" spans="1:8" x14ac:dyDescent="0.2">
      <c r="A245" s="13" t="s">
        <v>101</v>
      </c>
      <c r="B245" s="6">
        <v>792</v>
      </c>
      <c r="C245" s="31">
        <v>198</v>
      </c>
      <c r="D245" s="31">
        <v>211</v>
      </c>
      <c r="E245" s="46">
        <f t="shared" si="34"/>
        <v>-581</v>
      </c>
      <c r="F245" s="47">
        <f t="shared" si="35"/>
        <v>-73.358585858585855</v>
      </c>
      <c r="G245" s="46">
        <f t="shared" si="38"/>
        <v>13</v>
      </c>
      <c r="H245" s="47">
        <f t="shared" si="39"/>
        <v>6.5656565656565666</v>
      </c>
    </row>
    <row r="246" spans="1:8" x14ac:dyDescent="0.2">
      <c r="A246" s="13" t="s">
        <v>102</v>
      </c>
      <c r="B246" s="6">
        <v>326</v>
      </c>
      <c r="C246" s="31">
        <v>155</v>
      </c>
      <c r="D246" s="31">
        <v>77</v>
      </c>
      <c r="E246" s="46">
        <f t="shared" si="34"/>
        <v>-249</v>
      </c>
      <c r="F246" s="47">
        <f t="shared" si="35"/>
        <v>-76.380368098159508</v>
      </c>
      <c r="G246" s="46">
        <f t="shared" si="38"/>
        <v>-78</v>
      </c>
      <c r="H246" s="47">
        <f t="shared" si="39"/>
        <v>-50.322580645161288</v>
      </c>
    </row>
    <row r="247" spans="1:8" x14ac:dyDescent="0.2">
      <c r="A247" s="13" t="s">
        <v>103</v>
      </c>
      <c r="B247" s="6">
        <v>369</v>
      </c>
      <c r="C247" s="31">
        <v>365</v>
      </c>
      <c r="D247" s="31">
        <v>307</v>
      </c>
      <c r="E247" s="46">
        <f t="shared" si="34"/>
        <v>-62</v>
      </c>
      <c r="F247" s="47">
        <f t="shared" si="35"/>
        <v>-16.802168021680217</v>
      </c>
      <c r="G247" s="46">
        <f t="shared" si="38"/>
        <v>-58</v>
      </c>
      <c r="H247" s="47">
        <f t="shared" si="39"/>
        <v>-15.890410958904111</v>
      </c>
    </row>
    <row r="248" spans="1:8" x14ac:dyDescent="0.2">
      <c r="A248" s="20" t="s">
        <v>194</v>
      </c>
      <c r="B248" s="6">
        <v>217</v>
      </c>
      <c r="C248" s="31">
        <v>234</v>
      </c>
      <c r="D248" s="31">
        <v>319</v>
      </c>
      <c r="E248" s="46">
        <f t="shared" si="34"/>
        <v>102</v>
      </c>
      <c r="F248" s="47">
        <f t="shared" si="35"/>
        <v>47.004608294930875</v>
      </c>
      <c r="G248" s="46">
        <f t="shared" si="38"/>
        <v>85</v>
      </c>
      <c r="H248" s="47">
        <f t="shared" si="39"/>
        <v>36.324786324786324</v>
      </c>
    </row>
    <row r="249" spans="1:8" x14ac:dyDescent="0.2">
      <c r="A249" s="13" t="s">
        <v>104</v>
      </c>
      <c r="B249" s="6">
        <v>203</v>
      </c>
      <c r="C249" s="31">
        <v>32</v>
      </c>
      <c r="D249" s="31">
        <v>97</v>
      </c>
      <c r="E249" s="46">
        <f t="shared" si="34"/>
        <v>-106</v>
      </c>
      <c r="F249" s="47">
        <f t="shared" si="35"/>
        <v>-52.216748768472911</v>
      </c>
      <c r="G249" s="46">
        <f t="shared" si="38"/>
        <v>65</v>
      </c>
      <c r="H249" s="47">
        <f t="shared" si="39"/>
        <v>203.125</v>
      </c>
    </row>
    <row r="250" spans="1:8" x14ac:dyDescent="0.2">
      <c r="A250" s="13" t="s">
        <v>105</v>
      </c>
      <c r="B250" s="6">
        <v>0</v>
      </c>
      <c r="C250" s="31">
        <v>18</v>
      </c>
      <c r="D250" s="31">
        <v>0</v>
      </c>
      <c r="E250" s="46">
        <f t="shared" si="34"/>
        <v>0</v>
      </c>
      <c r="F250" s="47">
        <v>0</v>
      </c>
      <c r="G250" s="46">
        <f t="shared" si="38"/>
        <v>-18</v>
      </c>
      <c r="H250" s="47">
        <f t="shared" si="39"/>
        <v>-100</v>
      </c>
    </row>
    <row r="251" spans="1:8" x14ac:dyDescent="0.2">
      <c r="A251" s="13" t="s">
        <v>106</v>
      </c>
      <c r="B251" s="6">
        <v>65</v>
      </c>
      <c r="C251" s="31">
        <v>86</v>
      </c>
      <c r="D251" s="31">
        <v>69</v>
      </c>
      <c r="E251" s="46">
        <f t="shared" si="34"/>
        <v>4</v>
      </c>
      <c r="F251" s="47">
        <f t="shared" si="35"/>
        <v>6.1538461538461542</v>
      </c>
      <c r="G251" s="46">
        <f t="shared" si="38"/>
        <v>-17</v>
      </c>
      <c r="H251" s="47">
        <f t="shared" si="39"/>
        <v>-19.767441860465116</v>
      </c>
    </row>
    <row r="252" spans="1:8" x14ac:dyDescent="0.2">
      <c r="A252" s="13"/>
      <c r="B252" s="8" t="s">
        <v>6</v>
      </c>
      <c r="C252" s="38" t="s">
        <v>6</v>
      </c>
      <c r="D252" s="38" t="s">
        <v>6</v>
      </c>
      <c r="E252" s="38" t="s">
        <v>6</v>
      </c>
      <c r="F252" s="38" t="s">
        <v>6</v>
      </c>
      <c r="G252" s="9" t="s">
        <v>6</v>
      </c>
      <c r="H252" s="9" t="s">
        <v>6</v>
      </c>
    </row>
    <row r="253" spans="1:8" x14ac:dyDescent="0.2">
      <c r="A253" s="13" t="s">
        <v>107</v>
      </c>
      <c r="B253" s="6">
        <f>SUM(B199:B252)</f>
        <v>30661</v>
      </c>
      <c r="C253" s="35">
        <f>SUM(C199:C252)</f>
        <v>15340</v>
      </c>
      <c r="D253" s="35">
        <f>SUM(D199:D252)</f>
        <v>19223</v>
      </c>
      <c r="E253" s="46">
        <f>SUM(D253-B253)</f>
        <v>-11438</v>
      </c>
      <c r="F253" s="47">
        <f>SUM(E253/B253*100)</f>
        <v>-37.304719350314727</v>
      </c>
      <c r="G253" s="46">
        <f>SUM(D253-C253)</f>
        <v>3883</v>
      </c>
      <c r="H253" s="47">
        <f>SUM(G253/C253*100)</f>
        <v>25.312907431551501</v>
      </c>
    </row>
    <row r="254" spans="1:8" x14ac:dyDescent="0.2">
      <c r="A254" s="13"/>
      <c r="B254" s="6"/>
      <c r="C254" s="35"/>
      <c r="D254" s="35"/>
      <c r="E254" s="35"/>
      <c r="F254" s="35"/>
      <c r="G254" s="22"/>
      <c r="H254" s="21"/>
    </row>
    <row r="255" spans="1:8" x14ac:dyDescent="0.2">
      <c r="B255" s="6"/>
      <c r="C255" s="35"/>
      <c r="D255" s="35"/>
      <c r="E255" s="35"/>
      <c r="F255" s="35"/>
      <c r="G255" s="22"/>
      <c r="H255" s="21"/>
    </row>
    <row r="256" spans="1:8" x14ac:dyDescent="0.2">
      <c r="A256" s="13"/>
      <c r="B256" s="6"/>
      <c r="C256" s="35"/>
      <c r="D256" s="35"/>
      <c r="E256" s="35"/>
      <c r="F256" s="35"/>
      <c r="G256" s="22"/>
      <c r="H256" s="21"/>
    </row>
    <row r="257" spans="1:8" x14ac:dyDescent="0.2">
      <c r="A257" s="13" t="s">
        <v>60</v>
      </c>
      <c r="B257" s="6"/>
      <c r="C257" s="35"/>
      <c r="D257" s="35"/>
      <c r="E257" s="35"/>
      <c r="F257" s="35"/>
      <c r="G257" s="22"/>
      <c r="H257" s="21"/>
    </row>
    <row r="258" spans="1:8" x14ac:dyDescent="0.2">
      <c r="A258" s="13" t="s">
        <v>108</v>
      </c>
      <c r="B258" s="6">
        <v>20</v>
      </c>
      <c r="C258" s="35">
        <v>10</v>
      </c>
      <c r="D258" s="35">
        <v>20</v>
      </c>
      <c r="E258" s="46">
        <f t="shared" ref="E258:E262" si="40">SUM(D258-B258)</f>
        <v>0</v>
      </c>
      <c r="F258" s="47">
        <f t="shared" ref="F258:F262" si="41">SUM(E258/B258*100)</f>
        <v>0</v>
      </c>
      <c r="G258" s="46">
        <f>SUM(D258-C258)</f>
        <v>10</v>
      </c>
      <c r="H258" s="47">
        <f>SUM(G258/C258*100)</f>
        <v>100</v>
      </c>
    </row>
    <row r="259" spans="1:8" x14ac:dyDescent="0.2">
      <c r="A259" s="13" t="s">
        <v>109</v>
      </c>
      <c r="B259" s="6">
        <v>137</v>
      </c>
      <c r="C259" s="35">
        <v>60</v>
      </c>
      <c r="D259" s="35">
        <v>192</v>
      </c>
      <c r="E259" s="46">
        <f t="shared" si="40"/>
        <v>55</v>
      </c>
      <c r="F259" s="47">
        <f t="shared" si="41"/>
        <v>40.145985401459853</v>
      </c>
      <c r="G259" s="46">
        <f>SUM(D259-C259)</f>
        <v>132</v>
      </c>
      <c r="H259" s="47">
        <f>SUM(G259/C259*100)</f>
        <v>220.00000000000003</v>
      </c>
    </row>
    <row r="260" spans="1:8" x14ac:dyDescent="0.2">
      <c r="A260" s="13" t="s">
        <v>110</v>
      </c>
      <c r="B260" s="6">
        <v>68</v>
      </c>
      <c r="C260" s="35">
        <v>27</v>
      </c>
      <c r="D260" s="35">
        <v>83</v>
      </c>
      <c r="E260" s="46">
        <f t="shared" si="40"/>
        <v>15</v>
      </c>
      <c r="F260" s="47">
        <f t="shared" si="41"/>
        <v>22.058823529411764</v>
      </c>
      <c r="G260" s="46">
        <f>SUM(D260-C260)</f>
        <v>56</v>
      </c>
      <c r="H260" s="47">
        <f>SUM(G260/C260*100)</f>
        <v>207.40740740740739</v>
      </c>
    </row>
    <row r="261" spans="1:8" x14ac:dyDescent="0.2">
      <c r="A261" s="13" t="s">
        <v>111</v>
      </c>
      <c r="B261" s="6">
        <v>73</v>
      </c>
      <c r="C261" s="35">
        <v>44</v>
      </c>
      <c r="D261" s="35">
        <v>112</v>
      </c>
      <c r="E261" s="46">
        <f t="shared" si="40"/>
        <v>39</v>
      </c>
      <c r="F261" s="47">
        <f t="shared" si="41"/>
        <v>53.424657534246577</v>
      </c>
      <c r="G261" s="46">
        <f>SUM(D261-C261)</f>
        <v>68</v>
      </c>
      <c r="H261" s="47">
        <f>SUM(G261/C261*100)</f>
        <v>154.54545454545453</v>
      </c>
    </row>
    <row r="262" spans="1:8" x14ac:dyDescent="0.2">
      <c r="A262" s="13" t="s">
        <v>112</v>
      </c>
      <c r="B262" s="6">
        <v>194</v>
      </c>
      <c r="C262" s="35">
        <v>46</v>
      </c>
      <c r="D262" s="35">
        <v>149</v>
      </c>
      <c r="E262" s="46">
        <f t="shared" si="40"/>
        <v>-45</v>
      </c>
      <c r="F262" s="47">
        <f t="shared" si="41"/>
        <v>-23.195876288659793</v>
      </c>
      <c r="G262" s="46">
        <f>SUM(D262-C262)</f>
        <v>103</v>
      </c>
      <c r="H262" s="47">
        <f>SUM(G262/C262*100)</f>
        <v>223.91304347826087</v>
      </c>
    </row>
    <row r="263" spans="1:8" x14ac:dyDescent="0.2">
      <c r="A263" s="13"/>
      <c r="B263" s="6" t="s">
        <v>224</v>
      </c>
      <c r="C263" s="35"/>
      <c r="D263" s="35"/>
      <c r="E263" s="35"/>
      <c r="F263" s="35"/>
      <c r="G263" s="22"/>
      <c r="H263" s="21"/>
    </row>
    <row r="264" spans="1:8" x14ac:dyDescent="0.2">
      <c r="A264" s="13"/>
      <c r="B264" s="6"/>
      <c r="C264" s="35"/>
      <c r="D264" s="35"/>
      <c r="E264" s="35"/>
      <c r="F264" s="35"/>
      <c r="G264" s="22"/>
      <c r="H264" s="21"/>
    </row>
    <row r="265" spans="1:8" x14ac:dyDescent="0.2">
      <c r="A265" s="13" t="s">
        <v>113</v>
      </c>
      <c r="B265" s="6"/>
      <c r="C265" s="35"/>
      <c r="D265" s="35"/>
      <c r="E265" s="35"/>
      <c r="F265" s="35"/>
      <c r="G265" s="22"/>
      <c r="H265" s="21"/>
    </row>
    <row r="266" spans="1:8" x14ac:dyDescent="0.2">
      <c r="A266" s="13" t="s">
        <v>114</v>
      </c>
      <c r="B266" s="6">
        <v>239</v>
      </c>
      <c r="C266" s="35">
        <v>177</v>
      </c>
      <c r="D266" s="35">
        <v>176</v>
      </c>
      <c r="E266" s="46">
        <f t="shared" ref="E266:E267" si="42">SUM(D266-B266)</f>
        <v>-63</v>
      </c>
      <c r="F266" s="47">
        <f t="shared" ref="F266" si="43">SUM(E266/B266*100)</f>
        <v>-26.359832635983267</v>
      </c>
      <c r="G266" s="46">
        <f>SUM(D266-C266)</f>
        <v>-1</v>
      </c>
      <c r="H266" s="47">
        <f>SUM(G266/C266*100)</f>
        <v>-0.56497175141242939</v>
      </c>
    </row>
    <row r="267" spans="1:8" x14ac:dyDescent="0.2">
      <c r="A267" s="13" t="s">
        <v>115</v>
      </c>
      <c r="B267" s="6">
        <v>0</v>
      </c>
      <c r="C267" s="35">
        <v>0</v>
      </c>
      <c r="D267" s="35">
        <v>0</v>
      </c>
      <c r="E267" s="46">
        <f t="shared" si="42"/>
        <v>0</v>
      </c>
      <c r="F267" s="47">
        <v>0</v>
      </c>
      <c r="G267" s="46">
        <f>SUM(D267-C267)</f>
        <v>0</v>
      </c>
      <c r="H267" s="47">
        <v>0</v>
      </c>
    </row>
    <row r="268" spans="1:8" x14ac:dyDescent="0.2">
      <c r="A268" s="13"/>
      <c r="B268" s="6"/>
      <c r="C268" s="35"/>
      <c r="D268" s="35"/>
      <c r="E268" s="35"/>
      <c r="F268" s="35"/>
      <c r="G268" s="22"/>
      <c r="H268" s="21"/>
    </row>
    <row r="269" spans="1:8" x14ac:dyDescent="0.2">
      <c r="A269" s="13" t="s">
        <v>85</v>
      </c>
      <c r="B269" s="6"/>
      <c r="C269" s="35"/>
      <c r="D269" s="35"/>
      <c r="E269" s="35"/>
      <c r="F269" s="35"/>
      <c r="G269" s="22"/>
      <c r="H269" s="21"/>
    </row>
    <row r="270" spans="1:8" x14ac:dyDescent="0.2">
      <c r="A270" s="13" t="s">
        <v>116</v>
      </c>
      <c r="B270" s="18">
        <v>0</v>
      </c>
      <c r="C270" s="29">
        <v>66</v>
      </c>
      <c r="D270" s="29">
        <v>124</v>
      </c>
      <c r="E270" s="46">
        <f t="shared" ref="E270:E276" si="44">SUM(D270-B270)</f>
        <v>124</v>
      </c>
      <c r="F270" s="47">
        <v>100</v>
      </c>
      <c r="G270" s="46">
        <f t="shared" ref="G270:G276" si="45">SUM(D270-C270)</f>
        <v>58</v>
      </c>
      <c r="H270" s="47">
        <f t="shared" ref="H270:H276" si="46">SUM(G270/C270*100)</f>
        <v>87.878787878787875</v>
      </c>
    </row>
    <row r="271" spans="1:8" x14ac:dyDescent="0.2">
      <c r="A271" s="13" t="s">
        <v>216</v>
      </c>
      <c r="B271" s="18">
        <v>0</v>
      </c>
      <c r="C271" s="29">
        <v>14</v>
      </c>
      <c r="D271" s="29">
        <v>11</v>
      </c>
      <c r="E271" s="46">
        <f t="shared" si="44"/>
        <v>11</v>
      </c>
      <c r="F271" s="47">
        <v>100</v>
      </c>
      <c r="G271" s="46">
        <f t="shared" si="45"/>
        <v>-3</v>
      </c>
      <c r="H271" s="47">
        <f t="shared" si="46"/>
        <v>-21.428571428571427</v>
      </c>
    </row>
    <row r="272" spans="1:8" x14ac:dyDescent="0.2">
      <c r="A272" s="13" t="s">
        <v>117</v>
      </c>
      <c r="B272" s="18">
        <v>0</v>
      </c>
      <c r="C272" s="29">
        <v>48</v>
      </c>
      <c r="D272" s="29">
        <v>73</v>
      </c>
      <c r="E272" s="46">
        <f t="shared" si="44"/>
        <v>73</v>
      </c>
      <c r="F272" s="47">
        <v>100</v>
      </c>
      <c r="G272" s="46">
        <f t="shared" si="45"/>
        <v>25</v>
      </c>
      <c r="H272" s="47">
        <f t="shared" si="46"/>
        <v>52.083333333333336</v>
      </c>
    </row>
    <row r="273" spans="1:8" x14ac:dyDescent="0.2">
      <c r="A273" s="13" t="s">
        <v>118</v>
      </c>
      <c r="B273" s="18">
        <v>0</v>
      </c>
      <c r="C273" s="29">
        <v>137</v>
      </c>
      <c r="D273" s="29">
        <v>101</v>
      </c>
      <c r="E273" s="46">
        <f t="shared" si="44"/>
        <v>101</v>
      </c>
      <c r="F273" s="47">
        <v>100</v>
      </c>
      <c r="G273" s="46">
        <f t="shared" si="45"/>
        <v>-36</v>
      </c>
      <c r="H273" s="47">
        <f t="shared" si="46"/>
        <v>-26.277372262773724</v>
      </c>
    </row>
    <row r="274" spans="1:8" x14ac:dyDescent="0.2">
      <c r="A274" s="13" t="s">
        <v>119</v>
      </c>
      <c r="B274" s="18">
        <v>0</v>
      </c>
      <c r="C274" s="29">
        <v>204</v>
      </c>
      <c r="D274" s="29">
        <v>170</v>
      </c>
      <c r="E274" s="46">
        <f t="shared" si="44"/>
        <v>170</v>
      </c>
      <c r="F274" s="47">
        <v>100</v>
      </c>
      <c r="G274" s="46">
        <f t="shared" si="45"/>
        <v>-34</v>
      </c>
      <c r="H274" s="47">
        <f t="shared" si="46"/>
        <v>-16.666666666666664</v>
      </c>
    </row>
    <row r="275" spans="1:8" x14ac:dyDescent="0.2">
      <c r="A275" s="13" t="s">
        <v>120</v>
      </c>
      <c r="B275" s="18">
        <v>0</v>
      </c>
      <c r="C275" s="29">
        <v>31</v>
      </c>
      <c r="D275" s="29">
        <v>69</v>
      </c>
      <c r="E275" s="46">
        <f t="shared" si="44"/>
        <v>69</v>
      </c>
      <c r="F275" s="47">
        <v>100</v>
      </c>
      <c r="G275" s="46">
        <f t="shared" si="45"/>
        <v>38</v>
      </c>
      <c r="H275" s="47">
        <f t="shared" si="46"/>
        <v>122.58064516129032</v>
      </c>
    </row>
    <row r="276" spans="1:8" x14ac:dyDescent="0.2">
      <c r="A276" s="20" t="s">
        <v>197</v>
      </c>
      <c r="B276" s="6">
        <v>0</v>
      </c>
      <c r="C276" s="35">
        <v>35</v>
      </c>
      <c r="D276" s="35">
        <v>11</v>
      </c>
      <c r="E276" s="46">
        <f t="shared" si="44"/>
        <v>11</v>
      </c>
      <c r="F276" s="47">
        <v>100</v>
      </c>
      <c r="G276" s="46">
        <f t="shared" si="45"/>
        <v>-24</v>
      </c>
      <c r="H276" s="47">
        <f t="shared" si="46"/>
        <v>-68.571428571428569</v>
      </c>
    </row>
    <row r="277" spans="1:8" x14ac:dyDescent="0.2">
      <c r="A277" s="13"/>
      <c r="B277" s="6"/>
      <c r="C277" s="35"/>
      <c r="D277" s="35"/>
      <c r="E277" s="35"/>
      <c r="F277" s="35"/>
      <c r="G277" s="22"/>
      <c r="H277" s="21"/>
    </row>
    <row r="278" spans="1:8" x14ac:dyDescent="0.2">
      <c r="A278" s="12"/>
      <c r="B278" s="6"/>
      <c r="C278" s="35"/>
      <c r="D278" s="35"/>
      <c r="E278" s="35"/>
      <c r="F278" s="35"/>
      <c r="G278" s="22"/>
      <c r="H278" s="21"/>
    </row>
    <row r="279" spans="1:8" x14ac:dyDescent="0.2">
      <c r="A279" s="12" t="s">
        <v>121</v>
      </c>
      <c r="B279" s="6"/>
      <c r="C279" s="35"/>
      <c r="D279" s="35"/>
      <c r="E279" s="35"/>
      <c r="F279" s="35"/>
      <c r="G279" s="22"/>
      <c r="H279" s="21"/>
    </row>
    <row r="280" spans="1:8" x14ac:dyDescent="0.2">
      <c r="A280" s="12"/>
      <c r="B280" s="6"/>
      <c r="C280" s="35"/>
      <c r="D280" s="35"/>
      <c r="E280" s="35"/>
      <c r="F280" s="35"/>
      <c r="G280" s="22"/>
      <c r="H280" s="21"/>
    </row>
    <row r="281" spans="1:8" x14ac:dyDescent="0.2">
      <c r="A281" s="20" t="s">
        <v>201</v>
      </c>
      <c r="B281" s="23">
        <v>0</v>
      </c>
      <c r="C281" s="29">
        <v>0</v>
      </c>
      <c r="D281" s="29">
        <v>0</v>
      </c>
      <c r="E281" s="46">
        <f t="shared" ref="E281:E287" si="47">SUM(D281-B281)</f>
        <v>0</v>
      </c>
      <c r="F281" s="47">
        <v>0</v>
      </c>
      <c r="G281" s="46">
        <f t="shared" ref="G281:G287" si="48">SUM(D281-C281)</f>
        <v>0</v>
      </c>
      <c r="H281" s="47">
        <v>0</v>
      </c>
    </row>
    <row r="282" spans="1:8" x14ac:dyDescent="0.2">
      <c r="A282" s="20" t="s">
        <v>208</v>
      </c>
      <c r="B282" s="23">
        <v>0</v>
      </c>
      <c r="C282" s="29">
        <v>0</v>
      </c>
      <c r="D282" s="29">
        <v>2</v>
      </c>
      <c r="E282" s="46">
        <f t="shared" si="47"/>
        <v>2</v>
      </c>
      <c r="F282" s="47">
        <v>0</v>
      </c>
      <c r="G282" s="46">
        <f t="shared" si="48"/>
        <v>2</v>
      </c>
      <c r="H282" s="47">
        <v>100</v>
      </c>
    </row>
    <row r="283" spans="1:8" x14ac:dyDescent="0.2">
      <c r="A283" s="13" t="s">
        <v>122</v>
      </c>
      <c r="B283" s="23">
        <v>42</v>
      </c>
      <c r="C283" s="29">
        <v>0</v>
      </c>
      <c r="D283" s="29">
        <v>22</v>
      </c>
      <c r="E283" s="46">
        <f t="shared" si="47"/>
        <v>-20</v>
      </c>
      <c r="F283" s="47">
        <f t="shared" ref="F283:F287" si="49">SUM(E283/B283*100)</f>
        <v>-47.619047619047613</v>
      </c>
      <c r="G283" s="46">
        <f t="shared" si="48"/>
        <v>22</v>
      </c>
      <c r="H283" s="47">
        <v>100</v>
      </c>
    </row>
    <row r="284" spans="1:8" x14ac:dyDescent="0.2">
      <c r="A284" s="13" t="s">
        <v>123</v>
      </c>
      <c r="B284" s="23">
        <v>0</v>
      </c>
      <c r="C284" s="29">
        <v>0</v>
      </c>
      <c r="D284" s="29">
        <v>1</v>
      </c>
      <c r="E284" s="46">
        <f t="shared" si="47"/>
        <v>1</v>
      </c>
      <c r="F284" s="47">
        <v>0</v>
      </c>
      <c r="G284" s="46">
        <f t="shared" si="48"/>
        <v>1</v>
      </c>
      <c r="H284" s="47">
        <v>100</v>
      </c>
    </row>
    <row r="285" spans="1:8" x14ac:dyDescent="0.2">
      <c r="A285" s="20" t="s">
        <v>207</v>
      </c>
      <c r="B285" s="23">
        <v>0</v>
      </c>
      <c r="C285" s="29">
        <v>0</v>
      </c>
      <c r="D285" s="29">
        <v>0</v>
      </c>
      <c r="E285" s="46">
        <f t="shared" si="47"/>
        <v>0</v>
      </c>
      <c r="F285" s="47">
        <v>0</v>
      </c>
      <c r="G285" s="46">
        <f t="shared" si="48"/>
        <v>0</v>
      </c>
      <c r="H285" s="47">
        <v>0</v>
      </c>
    </row>
    <row r="286" spans="1:8" x14ac:dyDescent="0.2">
      <c r="A286" s="13" t="s">
        <v>128</v>
      </c>
      <c r="B286" s="23">
        <v>7</v>
      </c>
      <c r="C286" s="29">
        <v>0</v>
      </c>
      <c r="D286" s="29">
        <v>0</v>
      </c>
      <c r="E286" s="46">
        <f t="shared" si="47"/>
        <v>-7</v>
      </c>
      <c r="F286" s="47">
        <f t="shared" si="49"/>
        <v>-100</v>
      </c>
      <c r="G286" s="46">
        <f t="shared" si="48"/>
        <v>0</v>
      </c>
      <c r="H286" s="47">
        <v>0</v>
      </c>
    </row>
    <row r="287" spans="1:8" x14ac:dyDescent="0.2">
      <c r="A287" s="13" t="s">
        <v>125</v>
      </c>
      <c r="B287" s="8">
        <v>9</v>
      </c>
      <c r="C287" s="38">
        <v>9</v>
      </c>
      <c r="D287" s="38">
        <v>6</v>
      </c>
      <c r="E287" s="46">
        <f t="shared" si="47"/>
        <v>-3</v>
      </c>
      <c r="F287" s="47">
        <f t="shared" si="49"/>
        <v>-33.333333333333329</v>
      </c>
      <c r="G287" s="46">
        <f t="shared" si="48"/>
        <v>-3</v>
      </c>
      <c r="H287" s="47">
        <f t="shared" ref="H287" si="50">SUM(G287/C287*100)</f>
        <v>-33.333333333333329</v>
      </c>
    </row>
    <row r="288" spans="1:8" x14ac:dyDescent="0.2">
      <c r="A288" s="13"/>
      <c r="B288" s="8" t="s">
        <v>6</v>
      </c>
      <c r="C288" s="8" t="s">
        <v>6</v>
      </c>
      <c r="D288" s="8" t="s">
        <v>6</v>
      </c>
      <c r="E288" s="8" t="s">
        <v>6</v>
      </c>
      <c r="F288" s="8" t="s">
        <v>6</v>
      </c>
      <c r="G288" s="8" t="s">
        <v>6</v>
      </c>
      <c r="H288" s="8" t="s">
        <v>6</v>
      </c>
    </row>
    <row r="289" spans="1:8" x14ac:dyDescent="0.2">
      <c r="A289" s="13" t="s">
        <v>107</v>
      </c>
      <c r="B289" s="6">
        <f>SUM(B281:B287)</f>
        <v>58</v>
      </c>
      <c r="C289" s="35">
        <f>SUM(C281:C287)</f>
        <v>9</v>
      </c>
      <c r="D289" s="35">
        <f>SUM(D281:D287)</f>
        <v>31</v>
      </c>
      <c r="E289" s="46">
        <f>SUM(D289-B289)</f>
        <v>-27</v>
      </c>
      <c r="F289" s="47">
        <f>SUM(E289/B289*100)</f>
        <v>-46.551724137931032</v>
      </c>
      <c r="G289" s="46">
        <f>SUM(D289-C289)</f>
        <v>22</v>
      </c>
      <c r="H289" s="47">
        <f>SUM(G289/C289*100)</f>
        <v>244.44444444444446</v>
      </c>
    </row>
    <row r="290" spans="1:8" x14ac:dyDescent="0.2">
      <c r="A290" s="30"/>
      <c r="B290" s="34"/>
      <c r="G290" s="32"/>
      <c r="H290" s="33"/>
    </row>
    <row r="291" spans="1:8" x14ac:dyDescent="0.2">
      <c r="A291" s="34"/>
      <c r="B291" s="34"/>
      <c r="G291" s="32"/>
      <c r="H291" s="33"/>
    </row>
    <row r="292" spans="1:8" x14ac:dyDescent="0.2">
      <c r="A292" s="40" t="s">
        <v>129</v>
      </c>
      <c r="B292" s="41" t="s">
        <v>1</v>
      </c>
      <c r="C292" s="41" t="s">
        <v>1</v>
      </c>
      <c r="D292" s="41" t="s">
        <v>236</v>
      </c>
      <c r="E292" s="41" t="s">
        <v>230</v>
      </c>
      <c r="F292" s="41" t="s">
        <v>230</v>
      </c>
      <c r="G292" s="41" t="s">
        <v>233</v>
      </c>
      <c r="H292" s="41" t="s">
        <v>233</v>
      </c>
    </row>
    <row r="293" spans="1:8" x14ac:dyDescent="0.2">
      <c r="A293" s="40" t="s">
        <v>130</v>
      </c>
      <c r="B293" s="42" t="s">
        <v>213</v>
      </c>
      <c r="C293" s="42" t="s">
        <v>217</v>
      </c>
      <c r="D293" s="42" t="s">
        <v>229</v>
      </c>
      <c r="E293" s="42" t="s">
        <v>231</v>
      </c>
      <c r="F293" s="42" t="s">
        <v>232</v>
      </c>
      <c r="G293" s="42" t="s">
        <v>3</v>
      </c>
      <c r="H293" s="42" t="s">
        <v>232</v>
      </c>
    </row>
    <row r="294" spans="1:8" x14ac:dyDescent="0.2">
      <c r="A294" s="34"/>
      <c r="B294" s="34"/>
      <c r="G294" s="32"/>
      <c r="H294" s="33"/>
    </row>
    <row r="295" spans="1:8" x14ac:dyDescent="0.2">
      <c r="A295" s="34" t="s">
        <v>131</v>
      </c>
      <c r="B295" s="29">
        <v>4854</v>
      </c>
      <c r="C295" s="29">
        <v>4863</v>
      </c>
      <c r="D295" s="29">
        <v>4920</v>
      </c>
      <c r="E295" s="46">
        <f t="shared" ref="E295:E332" si="51">SUM(D295-B295)</f>
        <v>66</v>
      </c>
      <c r="F295" s="47">
        <f t="shared" ref="F295:F332" si="52">SUM(E295/B295*100)</f>
        <v>1.3597033374536465</v>
      </c>
      <c r="G295" s="46">
        <f t="shared" ref="G295:G332" si="53">SUM(D295-C295)</f>
        <v>57</v>
      </c>
      <c r="H295" s="47">
        <f t="shared" ref="H295:H332" si="54">SUM(G295/C295*100)</f>
        <v>1.1721159777914869</v>
      </c>
    </row>
    <row r="296" spans="1:8" x14ac:dyDescent="0.2">
      <c r="A296" s="34" t="s">
        <v>238</v>
      </c>
      <c r="B296" s="29">
        <v>1074</v>
      </c>
      <c r="C296" s="29">
        <v>1102</v>
      </c>
      <c r="D296" s="29">
        <v>803</v>
      </c>
      <c r="E296" s="46">
        <f t="shared" si="51"/>
        <v>-271</v>
      </c>
      <c r="F296" s="47">
        <f t="shared" si="52"/>
        <v>-25.232774674115454</v>
      </c>
      <c r="G296" s="46">
        <f t="shared" si="53"/>
        <v>-299</v>
      </c>
      <c r="H296" s="47">
        <f t="shared" si="54"/>
        <v>-27.132486388384752</v>
      </c>
    </row>
    <row r="297" spans="1:8" x14ac:dyDescent="0.2">
      <c r="A297" s="34" t="s">
        <v>132</v>
      </c>
      <c r="B297" s="29">
        <v>1314</v>
      </c>
      <c r="C297" s="29">
        <v>1302</v>
      </c>
      <c r="D297" s="29">
        <v>1228</v>
      </c>
      <c r="E297" s="46">
        <f t="shared" si="51"/>
        <v>-86</v>
      </c>
      <c r="F297" s="47">
        <f t="shared" si="52"/>
        <v>-6.5449010654490101</v>
      </c>
      <c r="G297" s="46">
        <f t="shared" si="53"/>
        <v>-74</v>
      </c>
      <c r="H297" s="47">
        <f t="shared" si="54"/>
        <v>-5.6835637480798766</v>
      </c>
    </row>
    <row r="298" spans="1:8" x14ac:dyDescent="0.2">
      <c r="A298" s="34" t="s">
        <v>133</v>
      </c>
      <c r="B298" s="29">
        <v>18033</v>
      </c>
      <c r="C298" s="29">
        <v>19297</v>
      </c>
      <c r="D298" s="29">
        <v>20626</v>
      </c>
      <c r="E298" s="46">
        <f t="shared" si="51"/>
        <v>2593</v>
      </c>
      <c r="F298" s="47">
        <f t="shared" si="52"/>
        <v>14.379193700438087</v>
      </c>
      <c r="G298" s="46">
        <f t="shared" si="53"/>
        <v>1329</v>
      </c>
      <c r="H298" s="47">
        <f t="shared" si="54"/>
        <v>6.8870808934031196</v>
      </c>
    </row>
    <row r="299" spans="1:8" x14ac:dyDescent="0.2">
      <c r="A299" s="30" t="s">
        <v>134</v>
      </c>
      <c r="B299" s="29">
        <v>2511</v>
      </c>
      <c r="C299" s="29">
        <v>2259</v>
      </c>
      <c r="D299" s="29">
        <v>2216</v>
      </c>
      <c r="E299" s="46">
        <f t="shared" si="51"/>
        <v>-295</v>
      </c>
      <c r="F299" s="47">
        <f t="shared" si="52"/>
        <v>-11.748307447232179</v>
      </c>
      <c r="G299" s="46">
        <f t="shared" si="53"/>
        <v>-43</v>
      </c>
      <c r="H299" s="47">
        <f t="shared" si="54"/>
        <v>-1.9034971226206288</v>
      </c>
    </row>
    <row r="300" spans="1:8" x14ac:dyDescent="0.2">
      <c r="A300" s="30" t="s">
        <v>135</v>
      </c>
      <c r="B300" s="29">
        <v>4487</v>
      </c>
      <c r="C300" s="29">
        <v>4247</v>
      </c>
      <c r="D300" s="29">
        <v>4366</v>
      </c>
      <c r="E300" s="46">
        <f t="shared" si="51"/>
        <v>-121</v>
      </c>
      <c r="F300" s="47">
        <f t="shared" si="52"/>
        <v>-2.6966792957432584</v>
      </c>
      <c r="G300" s="46">
        <f t="shared" si="53"/>
        <v>119</v>
      </c>
      <c r="H300" s="47">
        <f t="shared" si="54"/>
        <v>2.8019778667294561</v>
      </c>
    </row>
    <row r="301" spans="1:8" x14ac:dyDescent="0.2">
      <c r="A301" s="30" t="s">
        <v>136</v>
      </c>
      <c r="B301" s="29">
        <v>1656</v>
      </c>
      <c r="C301" s="29">
        <v>1777</v>
      </c>
      <c r="D301" s="29">
        <v>1764</v>
      </c>
      <c r="E301" s="46">
        <f t="shared" si="51"/>
        <v>108</v>
      </c>
      <c r="F301" s="47">
        <f t="shared" si="52"/>
        <v>6.5217391304347823</v>
      </c>
      <c r="G301" s="46">
        <f t="shared" si="53"/>
        <v>-13</v>
      </c>
      <c r="H301" s="47">
        <f t="shared" si="54"/>
        <v>-0.73157006190208207</v>
      </c>
    </row>
    <row r="302" spans="1:8" x14ac:dyDescent="0.2">
      <c r="A302" s="30" t="s">
        <v>137</v>
      </c>
      <c r="B302" s="29">
        <v>2324</v>
      </c>
      <c r="C302" s="29">
        <v>2132</v>
      </c>
      <c r="D302" s="29">
        <v>1933</v>
      </c>
      <c r="E302" s="46">
        <f t="shared" si="51"/>
        <v>-391</v>
      </c>
      <c r="F302" s="47">
        <f t="shared" si="52"/>
        <v>-16.824440619621342</v>
      </c>
      <c r="G302" s="46">
        <f t="shared" si="53"/>
        <v>-199</v>
      </c>
      <c r="H302" s="47">
        <f t="shared" si="54"/>
        <v>-9.3339587242026258</v>
      </c>
    </row>
    <row r="303" spans="1:8" x14ac:dyDescent="0.2">
      <c r="A303" s="30" t="s">
        <v>138</v>
      </c>
      <c r="B303" s="29">
        <v>3741</v>
      </c>
      <c r="C303" s="29">
        <v>3963</v>
      </c>
      <c r="D303" s="29">
        <v>4120</v>
      </c>
      <c r="E303" s="46">
        <f t="shared" si="51"/>
        <v>379</v>
      </c>
      <c r="F303" s="47">
        <f t="shared" si="52"/>
        <v>10.130981021117348</v>
      </c>
      <c r="G303" s="46">
        <f t="shared" si="53"/>
        <v>157</v>
      </c>
      <c r="H303" s="47">
        <f t="shared" si="54"/>
        <v>3.9616452182689881</v>
      </c>
    </row>
    <row r="304" spans="1:8" x14ac:dyDescent="0.2">
      <c r="A304" s="30" t="s">
        <v>139</v>
      </c>
      <c r="B304" s="29">
        <v>1031</v>
      </c>
      <c r="C304" s="29">
        <v>1062</v>
      </c>
      <c r="D304" s="29">
        <v>912</v>
      </c>
      <c r="E304" s="46">
        <f t="shared" si="51"/>
        <v>-119</v>
      </c>
      <c r="F304" s="47">
        <f t="shared" si="52"/>
        <v>-11.542192046556741</v>
      </c>
      <c r="G304" s="46">
        <f t="shared" si="53"/>
        <v>-150</v>
      </c>
      <c r="H304" s="47">
        <f t="shared" si="54"/>
        <v>-14.124293785310735</v>
      </c>
    </row>
    <row r="305" spans="1:8" x14ac:dyDescent="0.2">
      <c r="A305" s="30" t="s">
        <v>140</v>
      </c>
      <c r="B305" s="29">
        <v>1121</v>
      </c>
      <c r="C305" s="29">
        <v>1070</v>
      </c>
      <c r="D305" s="29">
        <v>1001</v>
      </c>
      <c r="E305" s="46">
        <f t="shared" si="51"/>
        <v>-120</v>
      </c>
      <c r="F305" s="47">
        <f t="shared" si="52"/>
        <v>-10.704727921498662</v>
      </c>
      <c r="G305" s="46">
        <f t="shared" si="53"/>
        <v>-69</v>
      </c>
      <c r="H305" s="47">
        <f t="shared" si="54"/>
        <v>-6.4485981308411215</v>
      </c>
    </row>
    <row r="306" spans="1:8" x14ac:dyDescent="0.2">
      <c r="A306" s="30" t="s">
        <v>141</v>
      </c>
      <c r="B306" s="29">
        <v>829</v>
      </c>
      <c r="C306" s="29">
        <v>627</v>
      </c>
      <c r="D306" s="29">
        <v>721</v>
      </c>
      <c r="E306" s="46">
        <f t="shared" si="51"/>
        <v>-108</v>
      </c>
      <c r="F306" s="47">
        <f t="shared" si="52"/>
        <v>-13.027744270205066</v>
      </c>
      <c r="G306" s="46">
        <f t="shared" si="53"/>
        <v>94</v>
      </c>
      <c r="H306" s="47">
        <f t="shared" si="54"/>
        <v>14.992025518341306</v>
      </c>
    </row>
    <row r="307" spans="1:8" x14ac:dyDescent="0.2">
      <c r="A307" s="30" t="s">
        <v>142</v>
      </c>
      <c r="B307" s="29">
        <v>2932</v>
      </c>
      <c r="C307" s="29">
        <v>2860</v>
      </c>
      <c r="D307" s="29">
        <v>2940</v>
      </c>
      <c r="E307" s="46">
        <f t="shared" si="51"/>
        <v>8</v>
      </c>
      <c r="F307" s="47">
        <f t="shared" si="52"/>
        <v>0.27285129604365621</v>
      </c>
      <c r="G307" s="46">
        <f t="shared" si="53"/>
        <v>80</v>
      </c>
      <c r="H307" s="47">
        <f t="shared" si="54"/>
        <v>2.7972027972027971</v>
      </c>
    </row>
    <row r="308" spans="1:8" x14ac:dyDescent="0.2">
      <c r="A308" s="30" t="s">
        <v>143</v>
      </c>
      <c r="B308" s="29">
        <v>1755</v>
      </c>
      <c r="C308" s="29">
        <v>1664</v>
      </c>
      <c r="D308" s="29">
        <v>1661</v>
      </c>
      <c r="E308" s="46">
        <f t="shared" si="51"/>
        <v>-94</v>
      </c>
      <c r="F308" s="47">
        <f t="shared" si="52"/>
        <v>-5.3561253561253563</v>
      </c>
      <c r="G308" s="46">
        <f t="shared" si="53"/>
        <v>-3</v>
      </c>
      <c r="H308" s="47">
        <f t="shared" si="54"/>
        <v>-0.18028846153846154</v>
      </c>
    </row>
    <row r="309" spans="1:8" x14ac:dyDescent="0.2">
      <c r="A309" s="30" t="s">
        <v>144</v>
      </c>
      <c r="B309" s="29">
        <v>1175</v>
      </c>
      <c r="C309" s="29">
        <v>1094</v>
      </c>
      <c r="D309" s="29">
        <v>1145</v>
      </c>
      <c r="E309" s="46">
        <f t="shared" si="51"/>
        <v>-30</v>
      </c>
      <c r="F309" s="47">
        <f t="shared" si="52"/>
        <v>-2.5531914893617018</v>
      </c>
      <c r="G309" s="46">
        <f t="shared" si="53"/>
        <v>51</v>
      </c>
      <c r="H309" s="47">
        <f t="shared" si="54"/>
        <v>4.6617915904936016</v>
      </c>
    </row>
    <row r="310" spans="1:8" x14ac:dyDescent="0.2">
      <c r="A310" s="30" t="s">
        <v>145</v>
      </c>
      <c r="B310" s="29">
        <v>2974</v>
      </c>
      <c r="C310" s="29">
        <v>2771</v>
      </c>
      <c r="D310" s="29">
        <v>2550</v>
      </c>
      <c r="E310" s="46">
        <f t="shared" si="51"/>
        <v>-424</v>
      </c>
      <c r="F310" s="47">
        <f t="shared" si="52"/>
        <v>-14.256893073301949</v>
      </c>
      <c r="G310" s="46">
        <f t="shared" si="53"/>
        <v>-221</v>
      </c>
      <c r="H310" s="47">
        <f t="shared" si="54"/>
        <v>-7.9754601226993866</v>
      </c>
    </row>
    <row r="311" spans="1:8" x14ac:dyDescent="0.2">
      <c r="A311" s="30" t="s">
        <v>146</v>
      </c>
      <c r="B311" s="29">
        <v>554</v>
      </c>
      <c r="C311" s="29">
        <v>468</v>
      </c>
      <c r="D311" s="29">
        <v>382</v>
      </c>
      <c r="E311" s="46">
        <f t="shared" si="51"/>
        <v>-172</v>
      </c>
      <c r="F311" s="47">
        <f t="shared" si="52"/>
        <v>-31.046931407942242</v>
      </c>
      <c r="G311" s="46">
        <f t="shared" si="53"/>
        <v>-86</v>
      </c>
      <c r="H311" s="47">
        <f t="shared" si="54"/>
        <v>-18.376068376068378</v>
      </c>
    </row>
    <row r="312" spans="1:8" x14ac:dyDescent="0.2">
      <c r="A312" s="30" t="s">
        <v>147</v>
      </c>
      <c r="B312" s="29">
        <v>7231</v>
      </c>
      <c r="C312" s="29">
        <v>7546</v>
      </c>
      <c r="D312" s="29">
        <v>8170</v>
      </c>
      <c r="E312" s="46">
        <f t="shared" si="51"/>
        <v>939</v>
      </c>
      <c r="F312" s="47">
        <f t="shared" si="52"/>
        <v>12.985755773751901</v>
      </c>
      <c r="G312" s="46">
        <f t="shared" si="53"/>
        <v>624</v>
      </c>
      <c r="H312" s="47">
        <f t="shared" si="54"/>
        <v>8.2692817386694948</v>
      </c>
    </row>
    <row r="313" spans="1:8" x14ac:dyDescent="0.2">
      <c r="A313" s="34" t="s">
        <v>202</v>
      </c>
      <c r="B313" s="29">
        <v>3976</v>
      </c>
      <c r="C313" s="29">
        <v>3591</v>
      </c>
      <c r="D313" s="29">
        <v>3577</v>
      </c>
      <c r="E313" s="46">
        <f t="shared" si="51"/>
        <v>-399</v>
      </c>
      <c r="F313" s="47">
        <f t="shared" si="52"/>
        <v>-10.035211267605634</v>
      </c>
      <c r="G313" s="46">
        <f t="shared" si="53"/>
        <v>-14</v>
      </c>
      <c r="H313" s="47">
        <f t="shared" si="54"/>
        <v>-0.38986354775828458</v>
      </c>
    </row>
    <row r="314" spans="1:8" x14ac:dyDescent="0.2">
      <c r="A314" s="34" t="s">
        <v>203</v>
      </c>
      <c r="B314" s="29">
        <v>3485</v>
      </c>
      <c r="C314" s="29">
        <v>2748</v>
      </c>
      <c r="D314" s="29">
        <v>3419</v>
      </c>
      <c r="E314" s="46">
        <f t="shared" si="51"/>
        <v>-66</v>
      </c>
      <c r="F314" s="47">
        <f t="shared" si="52"/>
        <v>-1.8938307030129127</v>
      </c>
      <c r="G314" s="46">
        <f t="shared" si="53"/>
        <v>671</v>
      </c>
      <c r="H314" s="47">
        <f t="shared" si="54"/>
        <v>24.417758369723437</v>
      </c>
    </row>
    <row r="315" spans="1:8" x14ac:dyDescent="0.2">
      <c r="A315" s="34" t="s">
        <v>148</v>
      </c>
      <c r="B315" s="29">
        <v>1342</v>
      </c>
      <c r="C315" s="29">
        <v>1244</v>
      </c>
      <c r="D315" s="29">
        <v>1103</v>
      </c>
      <c r="E315" s="46">
        <f t="shared" si="51"/>
        <v>-239</v>
      </c>
      <c r="F315" s="47">
        <f t="shared" si="52"/>
        <v>-17.809239940387481</v>
      </c>
      <c r="G315" s="46">
        <f t="shared" si="53"/>
        <v>-141</v>
      </c>
      <c r="H315" s="47">
        <f t="shared" si="54"/>
        <v>-11.334405144694534</v>
      </c>
    </row>
    <row r="316" spans="1:8" x14ac:dyDescent="0.2">
      <c r="A316" s="34" t="s">
        <v>149</v>
      </c>
      <c r="B316" s="29">
        <v>977</v>
      </c>
      <c r="C316" s="29">
        <v>999</v>
      </c>
      <c r="D316" s="29">
        <v>975</v>
      </c>
      <c r="E316" s="46">
        <f t="shared" si="51"/>
        <v>-2</v>
      </c>
      <c r="F316" s="47">
        <f t="shared" si="52"/>
        <v>-0.20470829068577279</v>
      </c>
      <c r="G316" s="46">
        <f t="shared" si="53"/>
        <v>-24</v>
      </c>
      <c r="H316" s="47">
        <f t="shared" si="54"/>
        <v>-2.4024024024024024</v>
      </c>
    </row>
    <row r="317" spans="1:8" x14ac:dyDescent="0.2">
      <c r="A317" s="34" t="s">
        <v>150</v>
      </c>
      <c r="B317" s="29">
        <v>11824</v>
      </c>
      <c r="C317" s="29">
        <v>12373</v>
      </c>
      <c r="D317" s="29">
        <v>12385</v>
      </c>
      <c r="E317" s="46">
        <f t="shared" si="51"/>
        <v>561</v>
      </c>
      <c r="F317" s="47">
        <f t="shared" si="52"/>
        <v>4.744587280108254</v>
      </c>
      <c r="G317" s="46">
        <f t="shared" si="53"/>
        <v>12</v>
      </c>
      <c r="H317" s="47">
        <f t="shared" si="54"/>
        <v>9.6985371373151219E-2</v>
      </c>
    </row>
    <row r="318" spans="1:8" x14ac:dyDescent="0.2">
      <c r="A318" s="34" t="s">
        <v>151</v>
      </c>
      <c r="B318" s="29">
        <v>687</v>
      </c>
      <c r="C318" s="29">
        <v>768</v>
      </c>
      <c r="D318" s="29">
        <v>867</v>
      </c>
      <c r="E318" s="46">
        <f t="shared" si="51"/>
        <v>180</v>
      </c>
      <c r="F318" s="47">
        <f t="shared" si="52"/>
        <v>26.200873362445414</v>
      </c>
      <c r="G318" s="46">
        <f t="shared" si="53"/>
        <v>99</v>
      </c>
      <c r="H318" s="47">
        <f t="shared" si="54"/>
        <v>12.890625</v>
      </c>
    </row>
    <row r="319" spans="1:8" x14ac:dyDescent="0.2">
      <c r="A319" s="34" t="s">
        <v>152</v>
      </c>
      <c r="B319" s="29">
        <v>2061</v>
      </c>
      <c r="C319" s="29">
        <v>2003</v>
      </c>
      <c r="D319" s="29">
        <v>1573</v>
      </c>
      <c r="E319" s="46">
        <f t="shared" si="51"/>
        <v>-488</v>
      </c>
      <c r="F319" s="47">
        <f t="shared" si="52"/>
        <v>-23.677826297913633</v>
      </c>
      <c r="G319" s="46">
        <f t="shared" si="53"/>
        <v>-430</v>
      </c>
      <c r="H319" s="47">
        <f t="shared" si="54"/>
        <v>-21.467798302546182</v>
      </c>
    </row>
    <row r="320" spans="1:8" x14ac:dyDescent="0.2">
      <c r="A320" s="34" t="s">
        <v>153</v>
      </c>
      <c r="B320" s="29">
        <v>110</v>
      </c>
      <c r="C320" s="29">
        <v>80</v>
      </c>
      <c r="D320" s="29">
        <v>115</v>
      </c>
      <c r="E320" s="46">
        <f t="shared" si="51"/>
        <v>5</v>
      </c>
      <c r="F320" s="47">
        <f t="shared" si="52"/>
        <v>4.5454545454545459</v>
      </c>
      <c r="G320" s="46">
        <f t="shared" si="53"/>
        <v>35</v>
      </c>
      <c r="H320" s="47">
        <f t="shared" si="54"/>
        <v>43.75</v>
      </c>
    </row>
    <row r="321" spans="1:10" x14ac:dyDescent="0.2">
      <c r="A321" s="34" t="s">
        <v>154</v>
      </c>
      <c r="B321" s="29">
        <v>1502</v>
      </c>
      <c r="C321" s="29">
        <v>1505</v>
      </c>
      <c r="D321" s="29">
        <v>1500</v>
      </c>
      <c r="E321" s="46">
        <f t="shared" si="51"/>
        <v>-2</v>
      </c>
      <c r="F321" s="47">
        <f t="shared" si="52"/>
        <v>-0.13315579227696406</v>
      </c>
      <c r="G321" s="46">
        <f t="shared" si="53"/>
        <v>-5</v>
      </c>
      <c r="H321" s="47">
        <f t="shared" si="54"/>
        <v>-0.33222591362126247</v>
      </c>
    </row>
    <row r="322" spans="1:10" x14ac:dyDescent="0.2">
      <c r="A322" s="34" t="s">
        <v>155</v>
      </c>
      <c r="B322" s="29">
        <v>10979</v>
      </c>
      <c r="C322" s="29">
        <v>11328</v>
      </c>
      <c r="D322" s="29">
        <v>11878</v>
      </c>
      <c r="E322" s="46">
        <f t="shared" si="51"/>
        <v>899</v>
      </c>
      <c r="F322" s="47">
        <f t="shared" si="52"/>
        <v>8.1883595955915833</v>
      </c>
      <c r="G322" s="46">
        <f t="shared" si="53"/>
        <v>550</v>
      </c>
      <c r="H322" s="47">
        <f t="shared" si="54"/>
        <v>4.8552259887005649</v>
      </c>
    </row>
    <row r="323" spans="1:10" x14ac:dyDescent="0.2">
      <c r="A323" s="34" t="s">
        <v>156</v>
      </c>
      <c r="B323" s="29">
        <v>940</v>
      </c>
      <c r="C323" s="29">
        <v>763</v>
      </c>
      <c r="D323" s="29">
        <v>737</v>
      </c>
      <c r="E323" s="46">
        <f t="shared" si="51"/>
        <v>-203</v>
      </c>
      <c r="F323" s="47">
        <f t="shared" si="52"/>
        <v>-21.595744680851066</v>
      </c>
      <c r="G323" s="46">
        <f t="shared" si="53"/>
        <v>-26</v>
      </c>
      <c r="H323" s="47">
        <f t="shared" si="54"/>
        <v>-3.4076015727391877</v>
      </c>
    </row>
    <row r="324" spans="1:10" x14ac:dyDescent="0.2">
      <c r="A324" s="34" t="s">
        <v>157</v>
      </c>
      <c r="B324" s="29">
        <v>1474</v>
      </c>
      <c r="C324" s="29">
        <v>1498</v>
      </c>
      <c r="D324" s="29">
        <v>1435</v>
      </c>
      <c r="E324" s="46">
        <f t="shared" si="51"/>
        <v>-39</v>
      </c>
      <c r="F324" s="47">
        <f t="shared" si="52"/>
        <v>-2.6458616010854819</v>
      </c>
      <c r="G324" s="46">
        <f t="shared" si="53"/>
        <v>-63</v>
      </c>
      <c r="H324" s="47">
        <f t="shared" si="54"/>
        <v>-4.2056074766355138</v>
      </c>
    </row>
    <row r="325" spans="1:10" x14ac:dyDescent="0.2">
      <c r="A325" s="34" t="s">
        <v>158</v>
      </c>
      <c r="B325" s="29">
        <v>2607</v>
      </c>
      <c r="C325" s="29">
        <v>2495</v>
      </c>
      <c r="D325" s="29">
        <v>2603</v>
      </c>
      <c r="E325" s="46">
        <f t="shared" si="51"/>
        <v>-4</v>
      </c>
      <c r="F325" s="47">
        <f t="shared" si="52"/>
        <v>-0.15343306482546989</v>
      </c>
      <c r="G325" s="46">
        <f t="shared" si="53"/>
        <v>108</v>
      </c>
      <c r="H325" s="47">
        <f t="shared" si="54"/>
        <v>4.3286573146292584</v>
      </c>
    </row>
    <row r="326" spans="1:10" x14ac:dyDescent="0.2">
      <c r="A326" s="34" t="s">
        <v>159</v>
      </c>
      <c r="B326" s="29">
        <v>2685</v>
      </c>
      <c r="C326" s="29">
        <v>2677</v>
      </c>
      <c r="D326" s="29">
        <v>2745</v>
      </c>
      <c r="E326" s="46">
        <f t="shared" si="51"/>
        <v>60</v>
      </c>
      <c r="F326" s="47">
        <f t="shared" si="52"/>
        <v>2.2346368715083798</v>
      </c>
      <c r="G326" s="46">
        <f t="shared" si="53"/>
        <v>68</v>
      </c>
      <c r="H326" s="47">
        <f t="shared" si="54"/>
        <v>2.5401568920433317</v>
      </c>
    </row>
    <row r="327" spans="1:10" x14ac:dyDescent="0.2">
      <c r="A327" s="34" t="s">
        <v>160</v>
      </c>
      <c r="B327" s="29">
        <v>2481</v>
      </c>
      <c r="C327" s="29">
        <v>2489</v>
      </c>
      <c r="D327" s="29">
        <v>2538</v>
      </c>
      <c r="E327" s="46">
        <f t="shared" si="51"/>
        <v>57</v>
      </c>
      <c r="F327" s="47">
        <f t="shared" si="52"/>
        <v>2.2974607013301087</v>
      </c>
      <c r="G327" s="46">
        <f t="shared" si="53"/>
        <v>49</v>
      </c>
      <c r="H327" s="47">
        <f t="shared" si="54"/>
        <v>1.9686621132985134</v>
      </c>
    </row>
    <row r="328" spans="1:10" x14ac:dyDescent="0.2">
      <c r="A328" s="34" t="s">
        <v>161</v>
      </c>
      <c r="B328" s="29">
        <v>3846</v>
      </c>
      <c r="C328" s="29">
        <v>3876</v>
      </c>
      <c r="D328" s="29">
        <v>3732</v>
      </c>
      <c r="E328" s="46">
        <f t="shared" si="51"/>
        <v>-114</v>
      </c>
      <c r="F328" s="47">
        <f t="shared" si="52"/>
        <v>-2.9641185647425896</v>
      </c>
      <c r="G328" s="46">
        <f t="shared" si="53"/>
        <v>-144</v>
      </c>
      <c r="H328" s="47">
        <f t="shared" si="54"/>
        <v>-3.7151702786377707</v>
      </c>
    </row>
    <row r="329" spans="1:10" x14ac:dyDescent="0.2">
      <c r="A329" s="34" t="s">
        <v>162</v>
      </c>
      <c r="B329" s="29">
        <v>3438</v>
      </c>
      <c r="C329" s="29">
        <v>3681</v>
      </c>
      <c r="D329" s="29">
        <v>3848</v>
      </c>
      <c r="E329" s="46">
        <f t="shared" si="51"/>
        <v>410</v>
      </c>
      <c r="F329" s="47">
        <f t="shared" si="52"/>
        <v>11.925538103548575</v>
      </c>
      <c r="G329" s="46">
        <f t="shared" si="53"/>
        <v>167</v>
      </c>
      <c r="H329" s="47">
        <f t="shared" si="54"/>
        <v>4.5368106492800866</v>
      </c>
    </row>
    <row r="330" spans="1:10" x14ac:dyDescent="0.2">
      <c r="A330" s="34" t="s">
        <v>210</v>
      </c>
      <c r="B330" s="29">
        <v>7734</v>
      </c>
      <c r="C330" s="29">
        <v>7103</v>
      </c>
      <c r="D330" s="29">
        <v>6891</v>
      </c>
      <c r="E330" s="46">
        <f t="shared" si="51"/>
        <v>-843</v>
      </c>
      <c r="F330" s="47">
        <f t="shared" si="52"/>
        <v>-10.899922420480992</v>
      </c>
      <c r="G330" s="46">
        <f t="shared" si="53"/>
        <v>-212</v>
      </c>
      <c r="H330" s="47">
        <f t="shared" si="54"/>
        <v>-2.9846543713923692</v>
      </c>
    </row>
    <row r="331" spans="1:10" x14ac:dyDescent="0.2">
      <c r="A331" s="34" t="s">
        <v>163</v>
      </c>
      <c r="B331" s="29">
        <v>2948</v>
      </c>
      <c r="C331" s="29">
        <v>2957</v>
      </c>
      <c r="D331" s="29">
        <v>2563</v>
      </c>
      <c r="E331" s="46">
        <f t="shared" si="51"/>
        <v>-385</v>
      </c>
      <c r="F331" s="47">
        <f t="shared" si="52"/>
        <v>-13.059701492537313</v>
      </c>
      <c r="G331" s="46">
        <f t="shared" si="53"/>
        <v>-394</v>
      </c>
      <c r="H331" s="47">
        <f t="shared" si="54"/>
        <v>-13.324315184308421</v>
      </c>
    </row>
    <row r="332" spans="1:10" x14ac:dyDescent="0.2">
      <c r="A332" s="34" t="s">
        <v>164</v>
      </c>
      <c r="B332" s="29">
        <v>715</v>
      </c>
      <c r="C332" s="29">
        <v>606</v>
      </c>
      <c r="D332" s="29">
        <v>665</v>
      </c>
      <c r="E332" s="46">
        <f t="shared" si="51"/>
        <v>-50</v>
      </c>
      <c r="F332" s="47">
        <f t="shared" si="52"/>
        <v>-6.9930069930069934</v>
      </c>
      <c r="G332" s="46">
        <f t="shared" si="53"/>
        <v>59</v>
      </c>
      <c r="H332" s="47">
        <f t="shared" si="54"/>
        <v>9.7359735973597363</v>
      </c>
    </row>
    <row r="333" spans="1:10" x14ac:dyDescent="0.2">
      <c r="A333" s="34"/>
      <c r="B333" s="38" t="s">
        <v>6</v>
      </c>
      <c r="C333" s="38" t="s">
        <v>6</v>
      </c>
      <c r="D333" s="38" t="s">
        <v>6</v>
      </c>
      <c r="E333" s="38" t="s">
        <v>6</v>
      </c>
      <c r="F333" s="38" t="s">
        <v>6</v>
      </c>
      <c r="G333" s="39" t="s">
        <v>6</v>
      </c>
      <c r="H333" s="9" t="s">
        <v>6</v>
      </c>
    </row>
    <row r="334" spans="1:10" x14ac:dyDescent="0.2">
      <c r="A334" s="34" t="s">
        <v>107</v>
      </c>
      <c r="B334" s="35">
        <f>SUM(B295:B333)</f>
        <v>125407</v>
      </c>
      <c r="C334" s="35">
        <f>SUM(C295:C333)</f>
        <v>124888</v>
      </c>
      <c r="D334" s="35">
        <f>SUM(D295:D333)</f>
        <v>126607</v>
      </c>
      <c r="E334" s="46">
        <f>SUM(D334-B334)</f>
        <v>1200</v>
      </c>
      <c r="F334" s="47">
        <f>SUM(E334/B334*100)</f>
        <v>0.95688438444424961</v>
      </c>
      <c r="G334" s="46">
        <f>SUM(D334-C334)</f>
        <v>1719</v>
      </c>
      <c r="H334" s="47">
        <f>SUM(G334/C334*100)</f>
        <v>1.3764332842226634</v>
      </c>
      <c r="J334" s="6"/>
    </row>
    <row r="335" spans="1:10" x14ac:dyDescent="0.2">
      <c r="A335" s="34"/>
      <c r="B335" s="35"/>
      <c r="G335" s="34"/>
      <c r="H335" s="34"/>
    </row>
    <row r="336" spans="1:10" ht="26.25" customHeight="1" x14ac:dyDescent="0.2">
      <c r="A336" s="49" t="s">
        <v>240</v>
      </c>
      <c r="B336" s="45"/>
      <c r="C336" s="45"/>
      <c r="D336" s="45"/>
      <c r="E336" s="45"/>
      <c r="F336" s="45"/>
      <c r="G336" s="45"/>
      <c r="H336" s="45"/>
    </row>
    <row r="337" spans="1:11" ht="38.25" x14ac:dyDescent="0.2">
      <c r="A337" s="49" t="s">
        <v>237</v>
      </c>
      <c r="B337" s="45"/>
      <c r="C337" s="45"/>
      <c r="D337" s="45"/>
      <c r="E337" s="45"/>
      <c r="F337" s="45"/>
      <c r="G337" s="45"/>
      <c r="H337" s="45"/>
    </row>
    <row r="338" spans="1:11" x14ac:dyDescent="0.2">
      <c r="A338" s="43"/>
      <c r="B338" s="43"/>
      <c r="C338" s="45"/>
      <c r="D338" s="43"/>
      <c r="E338" s="45"/>
      <c r="F338" s="45"/>
      <c r="G338" s="43"/>
      <c r="H338" s="34"/>
    </row>
    <row r="339" spans="1:11" x14ac:dyDescent="0.2">
      <c r="A339" s="40" t="s">
        <v>165</v>
      </c>
      <c r="B339" s="34"/>
      <c r="G339" s="34"/>
      <c r="H339" s="34"/>
    </row>
    <row r="340" spans="1:11" x14ac:dyDescent="0.2">
      <c r="A340" s="34"/>
      <c r="B340" s="34"/>
      <c r="G340" s="34"/>
      <c r="H340" s="34"/>
    </row>
    <row r="341" spans="1:11" x14ac:dyDescent="0.2">
      <c r="A341" s="34" t="s">
        <v>166</v>
      </c>
      <c r="B341" s="35">
        <v>511</v>
      </c>
      <c r="C341" s="31">
        <v>485</v>
      </c>
      <c r="D341" s="31">
        <v>483</v>
      </c>
      <c r="E341" s="46">
        <f>SUM(D341-B341)</f>
        <v>-28</v>
      </c>
      <c r="F341" s="47">
        <f>SUM(E341/B341*100)</f>
        <v>-5.4794520547945202</v>
      </c>
      <c r="G341" s="46">
        <f>SUM(D341-C341)</f>
        <v>-2</v>
      </c>
      <c r="H341" s="47">
        <f>SUM(G341/C341*100)</f>
        <v>-0.41237113402061859</v>
      </c>
    </row>
    <row r="342" spans="1:11" x14ac:dyDescent="0.2">
      <c r="A342" s="34"/>
      <c r="B342" s="38" t="s">
        <v>6</v>
      </c>
      <c r="C342" s="38" t="s">
        <v>6</v>
      </c>
      <c r="D342" s="38" t="s">
        <v>6</v>
      </c>
      <c r="E342" s="9" t="s">
        <v>6</v>
      </c>
      <c r="F342" s="9" t="s">
        <v>6</v>
      </c>
      <c r="G342" s="39" t="s">
        <v>6</v>
      </c>
      <c r="H342" s="9" t="s">
        <v>6</v>
      </c>
    </row>
    <row r="343" spans="1:11" x14ac:dyDescent="0.2">
      <c r="A343" s="34" t="s">
        <v>107</v>
      </c>
      <c r="B343" s="35">
        <f>SUM(B341:B342)</f>
        <v>511</v>
      </c>
      <c r="C343" s="35">
        <f>SUM(C341:C342)</f>
        <v>485</v>
      </c>
      <c r="D343" s="35">
        <f>SUM(D341:D342)</f>
        <v>483</v>
      </c>
      <c r="E343" s="46">
        <f>SUM(D343-B343)</f>
        <v>-28</v>
      </c>
      <c r="F343" s="47">
        <f>SUM(E343/B343*100)</f>
        <v>-5.4794520547945202</v>
      </c>
      <c r="G343" s="32">
        <f t="shared" ref="G343" si="55">SUM(D343-B343)</f>
        <v>-28</v>
      </c>
      <c r="H343" s="33">
        <f t="shared" ref="H343" si="56">SUM(G343/B343*100)</f>
        <v>-5.4794520547945202</v>
      </c>
    </row>
    <row r="344" spans="1:11" x14ac:dyDescent="0.2">
      <c r="A344" s="34"/>
      <c r="B344" s="35"/>
      <c r="C344" s="35"/>
      <c r="D344" s="35"/>
      <c r="E344" s="46"/>
      <c r="F344" s="47"/>
      <c r="G344" s="32"/>
      <c r="H344" s="33"/>
    </row>
    <row r="345" spans="1:11" x14ac:dyDescent="0.2">
      <c r="A345" s="34"/>
      <c r="B345" s="41" t="s">
        <v>1</v>
      </c>
      <c r="C345" s="41" t="s">
        <v>1</v>
      </c>
      <c r="D345" s="41" t="s">
        <v>1</v>
      </c>
      <c r="E345" s="41" t="s">
        <v>230</v>
      </c>
      <c r="F345" s="41" t="s">
        <v>230</v>
      </c>
      <c r="G345" s="41" t="s">
        <v>233</v>
      </c>
      <c r="H345" s="41" t="s">
        <v>233</v>
      </c>
    </row>
    <row r="346" spans="1:11" x14ac:dyDescent="0.2">
      <c r="A346" s="40" t="s">
        <v>167</v>
      </c>
      <c r="B346" s="42" t="s">
        <v>213</v>
      </c>
      <c r="C346" s="42" t="s">
        <v>217</v>
      </c>
      <c r="D346" s="42" t="s">
        <v>229</v>
      </c>
      <c r="E346" s="42" t="s">
        <v>231</v>
      </c>
      <c r="F346" s="42" t="s">
        <v>232</v>
      </c>
      <c r="G346" s="42" t="s">
        <v>3</v>
      </c>
      <c r="H346" s="42" t="s">
        <v>232</v>
      </c>
    </row>
    <row r="347" spans="1:11" x14ac:dyDescent="0.2">
      <c r="A347" s="40"/>
      <c r="B347" s="35"/>
      <c r="C347" s="35"/>
      <c r="D347" s="35"/>
      <c r="E347" s="35"/>
      <c r="F347" s="35"/>
      <c r="G347" s="32"/>
      <c r="H347" s="34"/>
    </row>
    <row r="348" spans="1:11" x14ac:dyDescent="0.2">
      <c r="A348" s="30" t="s">
        <v>168</v>
      </c>
      <c r="B348" s="28">
        <f>SUM(B349:B353)</f>
        <v>5141</v>
      </c>
      <c r="C348" s="28">
        <f>SUM(C349:C353)</f>
        <v>5128</v>
      </c>
      <c r="D348" s="28">
        <f>SUM(D349:D353)</f>
        <v>5238</v>
      </c>
      <c r="E348" s="46">
        <f t="shared" ref="E348:E357" si="57">SUM(D348-B348)</f>
        <v>97</v>
      </c>
      <c r="F348" s="47">
        <f t="shared" ref="F348:F357" si="58">SUM(E348/B348*100)</f>
        <v>1.8867924528301887</v>
      </c>
      <c r="G348" s="46">
        <f t="shared" ref="G348:G357" si="59">SUM(D348-C348)</f>
        <v>110</v>
      </c>
      <c r="H348" s="47">
        <f t="shared" ref="H348:H357" si="60">SUM(G348/C348*100)</f>
        <v>2.1450858034321372</v>
      </c>
    </row>
    <row r="349" spans="1:11" x14ac:dyDescent="0.2">
      <c r="A349" s="30" t="s">
        <v>169</v>
      </c>
      <c r="B349" s="29">
        <v>728</v>
      </c>
      <c r="C349" s="29">
        <v>737</v>
      </c>
      <c r="D349" s="29">
        <v>733</v>
      </c>
      <c r="E349" s="46">
        <f t="shared" si="57"/>
        <v>5</v>
      </c>
      <c r="F349" s="47">
        <f t="shared" si="58"/>
        <v>0.68681318681318682</v>
      </c>
      <c r="G349" s="46">
        <f t="shared" si="59"/>
        <v>-4</v>
      </c>
      <c r="H349" s="47">
        <f t="shared" si="60"/>
        <v>-0.54274084124830391</v>
      </c>
    </row>
    <row r="350" spans="1:11" x14ac:dyDescent="0.2">
      <c r="A350" s="30" t="s">
        <v>170</v>
      </c>
      <c r="B350" s="29">
        <v>3510</v>
      </c>
      <c r="C350" s="29">
        <v>3574</v>
      </c>
      <c r="D350" s="29">
        <v>3751</v>
      </c>
      <c r="E350" s="46">
        <f t="shared" si="57"/>
        <v>241</v>
      </c>
      <c r="F350" s="47">
        <f t="shared" si="58"/>
        <v>6.866096866096866</v>
      </c>
      <c r="G350" s="46">
        <f t="shared" si="59"/>
        <v>177</v>
      </c>
      <c r="H350" s="47">
        <f t="shared" si="60"/>
        <v>4.9524342473419134</v>
      </c>
    </row>
    <row r="351" spans="1:11" x14ac:dyDescent="0.2">
      <c r="A351" s="13" t="s">
        <v>171</v>
      </c>
      <c r="B351" s="18">
        <v>39</v>
      </c>
      <c r="C351" s="29">
        <v>42</v>
      </c>
      <c r="D351" s="29">
        <v>43</v>
      </c>
      <c r="E351" s="46">
        <f t="shared" si="57"/>
        <v>4</v>
      </c>
      <c r="F351" s="47">
        <f t="shared" si="58"/>
        <v>10.256410256410255</v>
      </c>
      <c r="G351" s="46">
        <f t="shared" si="59"/>
        <v>1</v>
      </c>
      <c r="H351" s="47">
        <f t="shared" si="60"/>
        <v>2.3809523809523809</v>
      </c>
      <c r="J351" s="26"/>
      <c r="K351" s="6"/>
    </row>
    <row r="352" spans="1:11" ht="12.75" customHeight="1" x14ac:dyDescent="0.2">
      <c r="A352" s="13" t="s">
        <v>172</v>
      </c>
      <c r="B352" s="18">
        <v>620</v>
      </c>
      <c r="C352" s="29">
        <v>565</v>
      </c>
      <c r="D352" s="29">
        <v>504</v>
      </c>
      <c r="E352" s="46">
        <f t="shared" si="57"/>
        <v>-116</v>
      </c>
      <c r="F352" s="47">
        <f t="shared" si="58"/>
        <v>-18.70967741935484</v>
      </c>
      <c r="G352" s="46">
        <f t="shared" si="59"/>
        <v>-61</v>
      </c>
      <c r="H352" s="47">
        <f t="shared" si="60"/>
        <v>-10.79646017699115</v>
      </c>
    </row>
    <row r="353" spans="1:11" x14ac:dyDescent="0.2">
      <c r="A353" s="13" t="s">
        <v>173</v>
      </c>
      <c r="B353" s="18">
        <v>244</v>
      </c>
      <c r="C353" s="29">
        <v>210</v>
      </c>
      <c r="D353" s="29">
        <v>207</v>
      </c>
      <c r="E353" s="46">
        <f t="shared" si="57"/>
        <v>-37</v>
      </c>
      <c r="F353" s="47">
        <f t="shared" si="58"/>
        <v>-15.163934426229508</v>
      </c>
      <c r="G353" s="46">
        <f t="shared" si="59"/>
        <v>-3</v>
      </c>
      <c r="H353" s="47">
        <f t="shared" si="60"/>
        <v>-1.4285714285714286</v>
      </c>
    </row>
    <row r="354" spans="1:11" x14ac:dyDescent="0.2">
      <c r="A354" s="13" t="s">
        <v>198</v>
      </c>
      <c r="B354" s="26">
        <f>SUM(B355:B357)</f>
        <v>765</v>
      </c>
      <c r="C354" s="28">
        <f>SUM(C355:C357)</f>
        <v>775</v>
      </c>
      <c r="D354" s="28">
        <f>SUM(D355:D357)</f>
        <v>785</v>
      </c>
      <c r="E354" s="46">
        <f t="shared" si="57"/>
        <v>20</v>
      </c>
      <c r="F354" s="47">
        <f t="shared" si="58"/>
        <v>2.6143790849673203</v>
      </c>
      <c r="G354" s="46">
        <f t="shared" si="59"/>
        <v>10</v>
      </c>
      <c r="H354" s="47">
        <f t="shared" si="60"/>
        <v>1.2903225806451613</v>
      </c>
    </row>
    <row r="355" spans="1:11" x14ac:dyDescent="0.2">
      <c r="A355" s="20" t="s">
        <v>199</v>
      </c>
      <c r="B355" s="18">
        <v>403</v>
      </c>
      <c r="C355" s="29">
        <v>425</v>
      </c>
      <c r="D355" s="29">
        <v>422</v>
      </c>
      <c r="E355" s="46">
        <f t="shared" si="57"/>
        <v>19</v>
      </c>
      <c r="F355" s="47">
        <f t="shared" si="58"/>
        <v>4.7146401985111659</v>
      </c>
      <c r="G355" s="46">
        <f t="shared" si="59"/>
        <v>-3</v>
      </c>
      <c r="H355" s="47">
        <f t="shared" si="60"/>
        <v>-0.70588235294117652</v>
      </c>
    </row>
    <row r="356" spans="1:11" x14ac:dyDescent="0.2">
      <c r="A356" s="48" t="s">
        <v>176</v>
      </c>
      <c r="B356" s="18">
        <v>0</v>
      </c>
      <c r="C356" s="29">
        <v>0</v>
      </c>
      <c r="D356" s="29">
        <v>40</v>
      </c>
      <c r="E356" s="46">
        <f t="shared" si="57"/>
        <v>40</v>
      </c>
      <c r="F356" s="47">
        <v>0</v>
      </c>
      <c r="G356" s="46">
        <f t="shared" si="59"/>
        <v>40</v>
      </c>
      <c r="H356" s="47">
        <v>100</v>
      </c>
    </row>
    <row r="357" spans="1:11" x14ac:dyDescent="0.2">
      <c r="A357" s="20" t="s">
        <v>200</v>
      </c>
      <c r="B357" s="18">
        <v>362</v>
      </c>
      <c r="C357" s="29">
        <v>350</v>
      </c>
      <c r="D357" s="29">
        <v>323</v>
      </c>
      <c r="E357" s="46">
        <f t="shared" si="57"/>
        <v>-39</v>
      </c>
      <c r="F357" s="47">
        <f t="shared" si="58"/>
        <v>-10.773480662983426</v>
      </c>
      <c r="G357" s="46">
        <f t="shared" si="59"/>
        <v>-27</v>
      </c>
      <c r="H357" s="47">
        <f t="shared" si="60"/>
        <v>-7.7142857142857135</v>
      </c>
    </row>
    <row r="358" spans="1:11" s="34" customFormat="1" x14ac:dyDescent="0.2">
      <c r="A358" s="30" t="s">
        <v>174</v>
      </c>
      <c r="B358" s="28"/>
      <c r="C358" s="35"/>
      <c r="D358" s="35"/>
      <c r="E358" s="35"/>
      <c r="F358" s="35"/>
      <c r="G358" s="32"/>
      <c r="H358" s="33"/>
    </row>
    <row r="359" spans="1:11" s="34" customFormat="1" x14ac:dyDescent="0.2">
      <c r="A359" s="30" t="s">
        <v>175</v>
      </c>
      <c r="B359" s="28">
        <f>SUM(B360:B363)</f>
        <v>2887</v>
      </c>
      <c r="C359" s="28">
        <f>SUM(C360:C363)</f>
        <v>3084</v>
      </c>
      <c r="D359" s="28">
        <f>SUM(D360:D363)</f>
        <v>3304</v>
      </c>
      <c r="E359" s="46">
        <f t="shared" ref="E359:E363" si="61">SUM(D359-B359)</f>
        <v>417</v>
      </c>
      <c r="F359" s="47">
        <f t="shared" ref="F359:F363" si="62">SUM(E359/B359*100)</f>
        <v>14.444059577416002</v>
      </c>
      <c r="G359" s="46">
        <f t="shared" ref="G359:G363" si="63">SUM(D359-C359)</f>
        <v>220</v>
      </c>
      <c r="H359" s="47">
        <f t="shared" ref="H359:H363" si="64">SUM(G359/C359*100)</f>
        <v>7.1335927367055767</v>
      </c>
    </row>
    <row r="360" spans="1:11" s="34" customFormat="1" x14ac:dyDescent="0.2">
      <c r="A360" s="30" t="s">
        <v>169</v>
      </c>
      <c r="B360" s="29">
        <v>597</v>
      </c>
      <c r="C360" s="29">
        <v>582</v>
      </c>
      <c r="D360" s="29">
        <v>663</v>
      </c>
      <c r="E360" s="46">
        <f t="shared" si="61"/>
        <v>66</v>
      </c>
      <c r="F360" s="47">
        <f t="shared" si="62"/>
        <v>11.055276381909549</v>
      </c>
      <c r="G360" s="46">
        <f t="shared" si="63"/>
        <v>81</v>
      </c>
      <c r="H360" s="47">
        <f t="shared" si="64"/>
        <v>13.917525773195877</v>
      </c>
    </row>
    <row r="361" spans="1:11" s="34" customFormat="1" x14ac:dyDescent="0.2">
      <c r="A361" s="30" t="s">
        <v>176</v>
      </c>
      <c r="B361" s="29">
        <v>412</v>
      </c>
      <c r="C361" s="29">
        <v>416</v>
      </c>
      <c r="D361" s="29">
        <v>416</v>
      </c>
      <c r="E361" s="46">
        <f t="shared" si="61"/>
        <v>4</v>
      </c>
      <c r="F361" s="47">
        <f t="shared" si="62"/>
        <v>0.97087378640776689</v>
      </c>
      <c r="G361" s="46">
        <f t="shared" si="63"/>
        <v>0</v>
      </c>
      <c r="H361" s="47">
        <f t="shared" si="64"/>
        <v>0</v>
      </c>
    </row>
    <row r="362" spans="1:11" s="34" customFormat="1" x14ac:dyDescent="0.2">
      <c r="A362" s="30" t="s">
        <v>170</v>
      </c>
      <c r="B362" s="29">
        <v>1436</v>
      </c>
      <c r="C362" s="29">
        <v>1648</v>
      </c>
      <c r="D362" s="29">
        <v>1782</v>
      </c>
      <c r="E362" s="46">
        <f t="shared" si="61"/>
        <v>346</v>
      </c>
      <c r="F362" s="47">
        <f t="shared" si="62"/>
        <v>24.094707520891365</v>
      </c>
      <c r="G362" s="46">
        <f t="shared" si="63"/>
        <v>134</v>
      </c>
      <c r="H362" s="47">
        <f t="shared" si="64"/>
        <v>8.1310679611650496</v>
      </c>
      <c r="J362" s="28"/>
      <c r="K362" s="35"/>
    </row>
    <row r="363" spans="1:11" s="34" customFormat="1" x14ac:dyDescent="0.2">
      <c r="A363" s="30" t="s">
        <v>172</v>
      </c>
      <c r="B363" s="29">
        <v>442</v>
      </c>
      <c r="C363" s="29">
        <v>438</v>
      </c>
      <c r="D363" s="29">
        <v>443</v>
      </c>
      <c r="E363" s="46">
        <f t="shared" si="61"/>
        <v>1</v>
      </c>
      <c r="F363" s="47">
        <f t="shared" si="62"/>
        <v>0.22624434389140274</v>
      </c>
      <c r="G363" s="46">
        <f t="shared" si="63"/>
        <v>5</v>
      </c>
      <c r="H363" s="47">
        <f t="shared" si="64"/>
        <v>1.1415525114155249</v>
      </c>
    </row>
    <row r="364" spans="1:11" s="34" customFormat="1" x14ac:dyDescent="0.2">
      <c r="A364" s="30" t="s">
        <v>177</v>
      </c>
      <c r="B364" s="28"/>
      <c r="C364" s="35"/>
      <c r="D364" s="35"/>
      <c r="E364" s="35"/>
      <c r="F364" s="35"/>
      <c r="G364" s="32"/>
      <c r="H364" s="33"/>
    </row>
    <row r="365" spans="1:11" x14ac:dyDescent="0.2">
      <c r="A365" s="13" t="s">
        <v>178</v>
      </c>
      <c r="B365" s="26">
        <f>SUM(B366:B368)</f>
        <v>5317</v>
      </c>
      <c r="C365" s="28">
        <f>SUM(C366:C368)</f>
        <v>5611</v>
      </c>
      <c r="D365" s="28">
        <f>SUM(D366:D368)</f>
        <v>5758</v>
      </c>
      <c r="E365" s="46">
        <f t="shared" ref="E365:E368" si="65">SUM(D365-B365)</f>
        <v>441</v>
      </c>
      <c r="F365" s="47">
        <f t="shared" ref="F365:F368" si="66">SUM(E365/B365*100)</f>
        <v>8.2941508369381225</v>
      </c>
      <c r="G365" s="46">
        <f t="shared" ref="G365:G368" si="67">SUM(D365-C365)</f>
        <v>147</v>
      </c>
      <c r="H365" s="47">
        <f t="shared" ref="H365:H368" si="68">SUM(G365/C365*100)</f>
        <v>2.6198538584922475</v>
      </c>
    </row>
    <row r="366" spans="1:11" x14ac:dyDescent="0.2">
      <c r="A366" s="13" t="s">
        <v>169</v>
      </c>
      <c r="B366" s="18">
        <v>974</v>
      </c>
      <c r="C366" s="29">
        <v>979</v>
      </c>
      <c r="D366" s="29">
        <v>962</v>
      </c>
      <c r="E366" s="46">
        <f t="shared" si="65"/>
        <v>-12</v>
      </c>
      <c r="F366" s="47">
        <f t="shared" si="66"/>
        <v>-1.2320328542094456</v>
      </c>
      <c r="G366" s="46">
        <f t="shared" si="67"/>
        <v>-17</v>
      </c>
      <c r="H366" s="47">
        <f t="shared" si="68"/>
        <v>-1.7364657814096014</v>
      </c>
    </row>
    <row r="367" spans="1:11" x14ac:dyDescent="0.2">
      <c r="A367" s="13" t="s">
        <v>176</v>
      </c>
      <c r="B367" s="18">
        <v>418</v>
      </c>
      <c r="C367" s="29">
        <v>418</v>
      </c>
      <c r="D367" s="29">
        <v>422</v>
      </c>
      <c r="E367" s="46">
        <f t="shared" si="65"/>
        <v>4</v>
      </c>
      <c r="F367" s="47">
        <f t="shared" si="66"/>
        <v>0.9569377990430622</v>
      </c>
      <c r="G367" s="46">
        <f t="shared" si="67"/>
        <v>4</v>
      </c>
      <c r="H367" s="47">
        <f t="shared" si="68"/>
        <v>0.9569377990430622</v>
      </c>
    </row>
    <row r="368" spans="1:11" x14ac:dyDescent="0.2">
      <c r="A368" s="13" t="s">
        <v>170</v>
      </c>
      <c r="B368" s="18">
        <v>3925</v>
      </c>
      <c r="C368" s="29">
        <v>4214</v>
      </c>
      <c r="D368" s="29">
        <v>4374</v>
      </c>
      <c r="E368" s="46">
        <f t="shared" si="65"/>
        <v>449</v>
      </c>
      <c r="F368" s="47">
        <f t="shared" si="66"/>
        <v>11.439490445859873</v>
      </c>
      <c r="G368" s="46">
        <f t="shared" si="67"/>
        <v>160</v>
      </c>
      <c r="H368" s="47">
        <f t="shared" si="68"/>
        <v>3.7968675842429995</v>
      </c>
      <c r="J368" s="26"/>
      <c r="K368" s="6"/>
    </row>
    <row r="369" spans="1:11" s="34" customFormat="1" x14ac:dyDescent="0.2">
      <c r="A369" s="30" t="s">
        <v>177</v>
      </c>
      <c r="B369" s="28"/>
      <c r="C369" s="35"/>
      <c r="D369" s="35"/>
      <c r="E369" s="35"/>
      <c r="F369" s="35"/>
      <c r="G369" s="32"/>
      <c r="H369" s="33"/>
    </row>
    <row r="370" spans="1:11" s="34" customFormat="1" x14ac:dyDescent="0.2">
      <c r="A370" s="30" t="s">
        <v>179</v>
      </c>
      <c r="B370" s="28">
        <f>SUM(B371:B375)</f>
        <v>3383</v>
      </c>
      <c r="C370" s="28">
        <f>SUM(C371:C375)</f>
        <v>3439</v>
      </c>
      <c r="D370" s="28">
        <f>SUM(D371:D375)</f>
        <v>3463</v>
      </c>
      <c r="E370" s="46">
        <f t="shared" ref="E370:E385" si="69">SUM(D370-B370)</f>
        <v>80</v>
      </c>
      <c r="F370" s="47">
        <f t="shared" ref="F370:F385" si="70">SUM(E370/B370*100)</f>
        <v>2.364765001477978</v>
      </c>
      <c r="G370" s="46">
        <f t="shared" ref="G370:G385" si="71">SUM(D370-C370)</f>
        <v>24</v>
      </c>
      <c r="H370" s="47">
        <f t="shared" ref="H370:H385" si="72">SUM(G370/C370*100)</f>
        <v>0.69787728990985753</v>
      </c>
    </row>
    <row r="371" spans="1:11" s="34" customFormat="1" x14ac:dyDescent="0.2">
      <c r="A371" s="30" t="s">
        <v>169</v>
      </c>
      <c r="B371" s="29">
        <v>859</v>
      </c>
      <c r="C371" s="29">
        <v>860</v>
      </c>
      <c r="D371" s="29">
        <v>857</v>
      </c>
      <c r="E371" s="46">
        <f t="shared" si="69"/>
        <v>-2</v>
      </c>
      <c r="F371" s="47">
        <f t="shared" si="70"/>
        <v>-0.23282887077997672</v>
      </c>
      <c r="G371" s="46">
        <f t="shared" si="71"/>
        <v>-3</v>
      </c>
      <c r="H371" s="47">
        <f t="shared" si="72"/>
        <v>-0.34883720930232559</v>
      </c>
    </row>
    <row r="372" spans="1:11" s="34" customFormat="1" x14ac:dyDescent="0.2">
      <c r="A372" s="30" t="s">
        <v>176</v>
      </c>
      <c r="B372" s="29">
        <v>418</v>
      </c>
      <c r="C372" s="29">
        <v>411</v>
      </c>
      <c r="D372" s="29">
        <v>420</v>
      </c>
      <c r="E372" s="46">
        <f t="shared" si="69"/>
        <v>2</v>
      </c>
      <c r="F372" s="47">
        <f t="shared" si="70"/>
        <v>0.4784688995215311</v>
      </c>
      <c r="G372" s="46">
        <f t="shared" si="71"/>
        <v>9</v>
      </c>
      <c r="H372" s="47">
        <f t="shared" si="72"/>
        <v>2.1897810218978102</v>
      </c>
    </row>
    <row r="373" spans="1:11" s="34" customFormat="1" x14ac:dyDescent="0.2">
      <c r="A373" s="30" t="s">
        <v>170</v>
      </c>
      <c r="B373" s="29">
        <v>1968</v>
      </c>
      <c r="C373" s="29">
        <v>2029</v>
      </c>
      <c r="D373" s="29">
        <v>2042</v>
      </c>
      <c r="E373" s="46">
        <f t="shared" si="69"/>
        <v>74</v>
      </c>
      <c r="F373" s="47">
        <f t="shared" si="70"/>
        <v>3.7601626016260168</v>
      </c>
      <c r="G373" s="46">
        <f t="shared" si="71"/>
        <v>13</v>
      </c>
      <c r="H373" s="47">
        <f t="shared" si="72"/>
        <v>0.64070970921636272</v>
      </c>
      <c r="J373" s="28"/>
      <c r="K373" s="31"/>
    </row>
    <row r="374" spans="1:11" s="34" customFormat="1" x14ac:dyDescent="0.2">
      <c r="A374" s="30" t="s">
        <v>173</v>
      </c>
      <c r="B374" s="29">
        <v>126</v>
      </c>
      <c r="C374" s="29">
        <v>129</v>
      </c>
      <c r="D374" s="29">
        <v>131</v>
      </c>
      <c r="E374" s="46">
        <f t="shared" si="69"/>
        <v>5</v>
      </c>
      <c r="F374" s="47">
        <f t="shared" si="70"/>
        <v>3.9682539682539679</v>
      </c>
      <c r="G374" s="46">
        <f t="shared" si="71"/>
        <v>2</v>
      </c>
      <c r="H374" s="47">
        <f t="shared" si="72"/>
        <v>1.5503875968992249</v>
      </c>
      <c r="J374" s="28"/>
      <c r="K374" s="31"/>
    </row>
    <row r="375" spans="1:11" s="34" customFormat="1" x14ac:dyDescent="0.2">
      <c r="A375" s="34" t="s">
        <v>215</v>
      </c>
      <c r="B375" s="29">
        <v>12</v>
      </c>
      <c r="C375" s="29">
        <v>10</v>
      </c>
      <c r="D375" s="29">
        <v>13</v>
      </c>
      <c r="E375" s="46">
        <f t="shared" si="69"/>
        <v>1</v>
      </c>
      <c r="F375" s="47">
        <f t="shared" si="70"/>
        <v>8.3333333333333321</v>
      </c>
      <c r="G375" s="46">
        <f t="shared" si="71"/>
        <v>3</v>
      </c>
      <c r="H375" s="47">
        <f t="shared" si="72"/>
        <v>30</v>
      </c>
    </row>
    <row r="376" spans="1:11" s="34" customFormat="1" x14ac:dyDescent="0.2">
      <c r="A376" s="34" t="s">
        <v>225</v>
      </c>
      <c r="B376" s="36">
        <v>0</v>
      </c>
      <c r="C376" s="36">
        <v>75</v>
      </c>
      <c r="D376" s="36">
        <v>185</v>
      </c>
      <c r="E376" s="46">
        <f t="shared" si="69"/>
        <v>185</v>
      </c>
      <c r="F376" s="47">
        <v>100</v>
      </c>
      <c r="G376" s="46">
        <f t="shared" si="71"/>
        <v>110</v>
      </c>
      <c r="H376" s="47">
        <f t="shared" si="72"/>
        <v>146.66666666666666</v>
      </c>
    </row>
    <row r="377" spans="1:11" s="34" customFormat="1" x14ac:dyDescent="0.2">
      <c r="A377" s="30" t="s">
        <v>204</v>
      </c>
      <c r="B377" s="31">
        <v>204</v>
      </c>
      <c r="C377" s="31">
        <v>221</v>
      </c>
      <c r="D377" s="31">
        <v>222</v>
      </c>
      <c r="E377" s="46">
        <f t="shared" si="69"/>
        <v>18</v>
      </c>
      <c r="F377" s="47">
        <f t="shared" si="70"/>
        <v>8.8235294117647065</v>
      </c>
      <c r="G377" s="46">
        <f t="shared" si="71"/>
        <v>1</v>
      </c>
      <c r="H377" s="47">
        <f t="shared" si="72"/>
        <v>0.45248868778280549</v>
      </c>
    </row>
    <row r="378" spans="1:11" s="34" customFormat="1" x14ac:dyDescent="0.2">
      <c r="A378" s="30" t="s">
        <v>205</v>
      </c>
      <c r="B378" s="31">
        <v>196</v>
      </c>
      <c r="C378" s="31">
        <v>194</v>
      </c>
      <c r="D378" s="31">
        <v>197</v>
      </c>
      <c r="E378" s="46">
        <f t="shared" si="69"/>
        <v>1</v>
      </c>
      <c r="F378" s="47">
        <f t="shared" si="70"/>
        <v>0.51020408163265307</v>
      </c>
      <c r="G378" s="46">
        <f t="shared" si="71"/>
        <v>3</v>
      </c>
      <c r="H378" s="47">
        <f t="shared" si="72"/>
        <v>1.5463917525773196</v>
      </c>
    </row>
    <row r="379" spans="1:11" s="34" customFormat="1" x14ac:dyDescent="0.2">
      <c r="A379" s="34" t="s">
        <v>192</v>
      </c>
      <c r="B379" s="29">
        <v>68</v>
      </c>
      <c r="C379" s="29">
        <v>88</v>
      </c>
      <c r="D379" s="29">
        <v>113</v>
      </c>
      <c r="E379" s="46">
        <f t="shared" si="69"/>
        <v>45</v>
      </c>
      <c r="F379" s="47">
        <f t="shared" si="70"/>
        <v>66.17647058823529</v>
      </c>
      <c r="G379" s="46">
        <f t="shared" si="71"/>
        <v>25</v>
      </c>
      <c r="H379" s="47">
        <f t="shared" si="72"/>
        <v>28.40909090909091</v>
      </c>
    </row>
    <row r="380" spans="1:11" s="34" customFormat="1" x14ac:dyDescent="0.2">
      <c r="A380" s="30" t="s">
        <v>180</v>
      </c>
      <c r="B380" s="29">
        <v>376</v>
      </c>
      <c r="C380" s="29">
        <v>358</v>
      </c>
      <c r="D380" s="29">
        <v>358</v>
      </c>
      <c r="E380" s="46">
        <f t="shared" si="69"/>
        <v>-18</v>
      </c>
      <c r="F380" s="47">
        <f t="shared" si="70"/>
        <v>-4.7872340425531918</v>
      </c>
      <c r="G380" s="46">
        <f t="shared" si="71"/>
        <v>0</v>
      </c>
      <c r="H380" s="47">
        <f t="shared" si="72"/>
        <v>0</v>
      </c>
    </row>
    <row r="381" spans="1:11" s="34" customFormat="1" x14ac:dyDescent="0.2">
      <c r="A381" s="37" t="s">
        <v>226</v>
      </c>
      <c r="B381" s="36">
        <v>0</v>
      </c>
      <c r="C381" s="36">
        <v>30</v>
      </c>
      <c r="D381" s="36">
        <v>60</v>
      </c>
      <c r="E381" s="46">
        <f t="shared" si="69"/>
        <v>60</v>
      </c>
      <c r="F381" s="47">
        <v>100</v>
      </c>
      <c r="G381" s="46">
        <f t="shared" si="71"/>
        <v>30</v>
      </c>
      <c r="H381" s="47">
        <f t="shared" si="72"/>
        <v>100</v>
      </c>
    </row>
    <row r="382" spans="1:11" s="34" customFormat="1" x14ac:dyDescent="0.2">
      <c r="A382" s="30" t="s">
        <v>181</v>
      </c>
      <c r="B382" s="28">
        <f>SUM(B383:B385)</f>
        <v>3314</v>
      </c>
      <c r="C382" s="28">
        <f>SUM(C383:C385)</f>
        <v>3398</v>
      </c>
      <c r="D382" s="28">
        <f>SUM(D383:D385)</f>
        <v>3377</v>
      </c>
      <c r="E382" s="46">
        <f t="shared" si="69"/>
        <v>63</v>
      </c>
      <c r="F382" s="47">
        <f t="shared" si="70"/>
        <v>1.9010259505129752</v>
      </c>
      <c r="G382" s="46">
        <f t="shared" si="71"/>
        <v>-21</v>
      </c>
      <c r="H382" s="47">
        <f t="shared" si="72"/>
        <v>-0.61801059446733364</v>
      </c>
    </row>
    <row r="383" spans="1:11" s="34" customFormat="1" x14ac:dyDescent="0.2">
      <c r="A383" s="30" t="s">
        <v>169</v>
      </c>
      <c r="B383" s="29">
        <v>948</v>
      </c>
      <c r="C383" s="29">
        <v>954</v>
      </c>
      <c r="D383" s="29">
        <v>931</v>
      </c>
      <c r="E383" s="46">
        <f t="shared" si="69"/>
        <v>-17</v>
      </c>
      <c r="F383" s="47">
        <f t="shared" si="70"/>
        <v>-1.7932489451476792</v>
      </c>
      <c r="G383" s="46">
        <f t="shared" si="71"/>
        <v>-23</v>
      </c>
      <c r="H383" s="47">
        <f t="shared" si="72"/>
        <v>-2.4109014675052411</v>
      </c>
    </row>
    <row r="384" spans="1:11" s="34" customFormat="1" x14ac:dyDescent="0.2">
      <c r="A384" s="30" t="s">
        <v>170</v>
      </c>
      <c r="B384" s="29">
        <v>2160</v>
      </c>
      <c r="C384" s="29">
        <v>2217</v>
      </c>
      <c r="D384" s="29">
        <v>2209</v>
      </c>
      <c r="E384" s="46">
        <f t="shared" si="69"/>
        <v>49</v>
      </c>
      <c r="F384" s="47">
        <f t="shared" si="70"/>
        <v>2.2685185185185186</v>
      </c>
      <c r="G384" s="46">
        <f t="shared" si="71"/>
        <v>-8</v>
      </c>
      <c r="H384" s="47">
        <f t="shared" si="72"/>
        <v>-0.36084799278304014</v>
      </c>
    </row>
    <row r="385" spans="1:11" s="34" customFormat="1" x14ac:dyDescent="0.2">
      <c r="A385" s="30" t="s">
        <v>173</v>
      </c>
      <c r="B385" s="29">
        <v>206</v>
      </c>
      <c r="C385" s="29">
        <v>227</v>
      </c>
      <c r="D385" s="29">
        <v>237</v>
      </c>
      <c r="E385" s="46">
        <f t="shared" si="69"/>
        <v>31</v>
      </c>
      <c r="F385" s="47">
        <f t="shared" si="70"/>
        <v>15.048543689320388</v>
      </c>
      <c r="G385" s="46">
        <f t="shared" si="71"/>
        <v>10</v>
      </c>
      <c r="H385" s="47">
        <f t="shared" si="72"/>
        <v>4.4052863436123353</v>
      </c>
      <c r="J385" s="28"/>
      <c r="K385" s="35"/>
    </row>
    <row r="386" spans="1:11" x14ac:dyDescent="0.2">
      <c r="A386" s="13" t="s">
        <v>182</v>
      </c>
      <c r="B386" s="26"/>
      <c r="C386" s="35"/>
      <c r="D386" s="35"/>
      <c r="E386" s="35"/>
      <c r="F386" s="35"/>
      <c r="G386" s="22"/>
      <c r="H386" s="21"/>
    </row>
    <row r="387" spans="1:11" x14ac:dyDescent="0.2">
      <c r="A387" s="13" t="s">
        <v>183</v>
      </c>
      <c r="B387" s="26">
        <f>SUM(B388:B390)</f>
        <v>2299</v>
      </c>
      <c r="C387" s="28">
        <f>SUM(C388:C390)</f>
        <v>2299</v>
      </c>
      <c r="D387" s="28">
        <f>SUM(D388:D390)</f>
        <v>2308</v>
      </c>
      <c r="E387" s="46">
        <f t="shared" ref="E387:E390" si="73">SUM(D387-B387)</f>
        <v>9</v>
      </c>
      <c r="F387" s="47">
        <f t="shared" ref="F387:F390" si="74">SUM(E387/B387*100)</f>
        <v>0.39147455415397997</v>
      </c>
      <c r="G387" s="46">
        <f t="shared" ref="G387:G390" si="75">SUM(D387-C387)</f>
        <v>9</v>
      </c>
      <c r="H387" s="47">
        <f t="shared" ref="H387:H390" si="76">SUM(G387/C387*100)</f>
        <v>0.39147455415397997</v>
      </c>
    </row>
    <row r="388" spans="1:11" x14ac:dyDescent="0.2">
      <c r="A388" s="13" t="s">
        <v>169</v>
      </c>
      <c r="B388" s="18">
        <v>911</v>
      </c>
      <c r="C388" s="29">
        <v>892</v>
      </c>
      <c r="D388" s="29">
        <v>905</v>
      </c>
      <c r="E388" s="46">
        <f t="shared" si="73"/>
        <v>-6</v>
      </c>
      <c r="F388" s="47">
        <f t="shared" si="74"/>
        <v>-0.65861690450054877</v>
      </c>
      <c r="G388" s="46">
        <f t="shared" si="75"/>
        <v>13</v>
      </c>
      <c r="H388" s="47">
        <f t="shared" si="76"/>
        <v>1.4573991031390134</v>
      </c>
    </row>
    <row r="389" spans="1:11" x14ac:dyDescent="0.2">
      <c r="A389" s="13" t="s">
        <v>170</v>
      </c>
      <c r="B389" s="18">
        <v>1272</v>
      </c>
      <c r="C389" s="29">
        <v>1290</v>
      </c>
      <c r="D389" s="29">
        <v>1288</v>
      </c>
      <c r="E389" s="46">
        <f t="shared" si="73"/>
        <v>16</v>
      </c>
      <c r="F389" s="47">
        <f t="shared" si="74"/>
        <v>1.257861635220126</v>
      </c>
      <c r="G389" s="46">
        <f t="shared" si="75"/>
        <v>-2</v>
      </c>
      <c r="H389" s="47">
        <f t="shared" si="76"/>
        <v>-0.15503875968992248</v>
      </c>
    </row>
    <row r="390" spans="1:11" x14ac:dyDescent="0.2">
      <c r="A390" s="13" t="s">
        <v>173</v>
      </c>
      <c r="B390" s="18">
        <v>116</v>
      </c>
      <c r="C390" s="29">
        <v>117</v>
      </c>
      <c r="D390" s="29">
        <v>115</v>
      </c>
      <c r="E390" s="46">
        <f t="shared" si="73"/>
        <v>-1</v>
      </c>
      <c r="F390" s="47">
        <f t="shared" si="74"/>
        <v>-0.86206896551724133</v>
      </c>
      <c r="G390" s="46">
        <f t="shared" si="75"/>
        <v>-2</v>
      </c>
      <c r="H390" s="47">
        <f t="shared" si="76"/>
        <v>-1.7094017094017095</v>
      </c>
    </row>
    <row r="391" spans="1:11" x14ac:dyDescent="0.2">
      <c r="A391" s="13" t="s">
        <v>184</v>
      </c>
      <c r="B391" s="26"/>
      <c r="C391" s="35"/>
      <c r="D391" s="35"/>
      <c r="E391" s="35"/>
      <c r="F391" s="35"/>
      <c r="G391" s="22"/>
      <c r="H391" s="21"/>
    </row>
    <row r="392" spans="1:11" x14ac:dyDescent="0.2">
      <c r="A392" s="13" t="s">
        <v>185</v>
      </c>
      <c r="B392" s="26">
        <f>SUM(B393:B396)</f>
        <v>2219</v>
      </c>
      <c r="C392" s="28">
        <f>SUM(C393:C396)</f>
        <v>2329</v>
      </c>
      <c r="D392" s="28">
        <f>SUM(D393:D396)</f>
        <v>2456</v>
      </c>
      <c r="E392" s="46">
        <f t="shared" ref="E392:E396" si="77">SUM(D392-B392)</f>
        <v>237</v>
      </c>
      <c r="F392" s="47">
        <f t="shared" ref="F392:F396" si="78">SUM(E392/B392*100)</f>
        <v>10.680486705723299</v>
      </c>
      <c r="G392" s="46">
        <f t="shared" ref="G392:G396" si="79">SUM(D392-C392)</f>
        <v>127</v>
      </c>
      <c r="H392" s="47">
        <f t="shared" ref="H392:H396" si="80">SUM(G392/C392*100)</f>
        <v>5.452984113353371</v>
      </c>
    </row>
    <row r="393" spans="1:11" x14ac:dyDescent="0.2">
      <c r="A393" s="13" t="s">
        <v>169</v>
      </c>
      <c r="B393" s="18">
        <v>915</v>
      </c>
      <c r="C393" s="29">
        <v>945</v>
      </c>
      <c r="D393" s="29">
        <v>943</v>
      </c>
      <c r="E393" s="46">
        <f t="shared" si="77"/>
        <v>28</v>
      </c>
      <c r="F393" s="47">
        <f t="shared" si="78"/>
        <v>3.0601092896174862</v>
      </c>
      <c r="G393" s="46">
        <f t="shared" si="79"/>
        <v>-2</v>
      </c>
      <c r="H393" s="47">
        <f t="shared" si="80"/>
        <v>-0.21164021164021166</v>
      </c>
    </row>
    <row r="394" spans="1:11" x14ac:dyDescent="0.2">
      <c r="A394" s="13" t="s">
        <v>186</v>
      </c>
      <c r="B394" s="18">
        <v>784</v>
      </c>
      <c r="C394" s="29">
        <v>861</v>
      </c>
      <c r="D394" s="29">
        <v>995</v>
      </c>
      <c r="E394" s="46">
        <f t="shared" si="77"/>
        <v>211</v>
      </c>
      <c r="F394" s="47">
        <f t="shared" si="78"/>
        <v>26.913265306122447</v>
      </c>
      <c r="G394" s="46">
        <f t="shared" si="79"/>
        <v>134</v>
      </c>
      <c r="H394" s="47">
        <f t="shared" si="80"/>
        <v>15.563298490127758</v>
      </c>
    </row>
    <row r="395" spans="1:11" x14ac:dyDescent="0.2">
      <c r="A395" s="13" t="s">
        <v>172</v>
      </c>
      <c r="B395" s="18">
        <v>388</v>
      </c>
      <c r="C395" s="29">
        <v>392</v>
      </c>
      <c r="D395" s="29">
        <v>382</v>
      </c>
      <c r="E395" s="46">
        <f t="shared" si="77"/>
        <v>-6</v>
      </c>
      <c r="F395" s="47">
        <f t="shared" si="78"/>
        <v>-1.5463917525773196</v>
      </c>
      <c r="G395" s="46">
        <f t="shared" si="79"/>
        <v>-10</v>
      </c>
      <c r="H395" s="47">
        <f t="shared" si="80"/>
        <v>-2.5510204081632653</v>
      </c>
      <c r="J395" s="26"/>
      <c r="K395" s="6"/>
    </row>
    <row r="396" spans="1:11" s="34" customFormat="1" x14ac:dyDescent="0.2">
      <c r="A396" s="30" t="s">
        <v>173</v>
      </c>
      <c r="B396" s="29">
        <v>132</v>
      </c>
      <c r="C396" s="29">
        <v>131</v>
      </c>
      <c r="D396" s="29">
        <v>136</v>
      </c>
      <c r="E396" s="46">
        <f t="shared" si="77"/>
        <v>4</v>
      </c>
      <c r="F396" s="47">
        <f t="shared" si="78"/>
        <v>3.0303030303030303</v>
      </c>
      <c r="G396" s="46">
        <f t="shared" si="79"/>
        <v>5</v>
      </c>
      <c r="H396" s="47">
        <f t="shared" si="80"/>
        <v>3.8167938931297711</v>
      </c>
    </row>
    <row r="397" spans="1:11" s="34" customFormat="1" x14ac:dyDescent="0.2">
      <c r="A397" s="30"/>
      <c r="B397" s="28"/>
      <c r="C397" s="35"/>
      <c r="D397" s="35"/>
      <c r="E397" s="35"/>
      <c r="F397" s="35"/>
      <c r="G397" s="32"/>
      <c r="H397" s="33"/>
    </row>
    <row r="398" spans="1:11" s="34" customFormat="1" x14ac:dyDescent="0.2">
      <c r="A398" s="30" t="s">
        <v>187</v>
      </c>
      <c r="B398" s="28"/>
      <c r="C398" s="35"/>
      <c r="D398" s="35"/>
      <c r="E398" s="35"/>
      <c r="F398" s="35"/>
      <c r="G398" s="32"/>
      <c r="H398" s="33"/>
    </row>
    <row r="399" spans="1:11" s="34" customFormat="1" x14ac:dyDescent="0.2">
      <c r="A399" s="30" t="s">
        <v>169</v>
      </c>
      <c r="B399" s="35">
        <f>SUM(B349,B355,B360,B366,B371,B376,B377,B378,B381,B383,B388,B393)</f>
        <v>6735</v>
      </c>
      <c r="C399" s="35">
        <f>SUM(C349,C355,C360,C366,C371,C376,C377,C378,C381,C383,C388,C393)</f>
        <v>6894</v>
      </c>
      <c r="D399" s="35">
        <f>SUM(D349,D355,D360,D366,D371,D376,D377,D378,D381,D383,D388,D393)</f>
        <v>7080</v>
      </c>
      <c r="E399" s="46">
        <f t="shared" ref="E399:E405" si="81">SUM(D399-B399)</f>
        <v>345</v>
      </c>
      <c r="F399" s="47">
        <f t="shared" ref="F399:F405" si="82">SUM(E399/B399*100)</f>
        <v>5.1224944320712691</v>
      </c>
      <c r="G399" s="46">
        <f t="shared" ref="G399:G405" si="83">SUM(D399-C399)</f>
        <v>186</v>
      </c>
      <c r="H399" s="47">
        <f t="shared" ref="H399:H405" si="84">SUM(G399/C399*100)</f>
        <v>2.6979982593559617</v>
      </c>
    </row>
    <row r="400" spans="1:11" s="34" customFormat="1" ht="12.75" customHeight="1" x14ac:dyDescent="0.2">
      <c r="A400" s="30" t="s">
        <v>176</v>
      </c>
      <c r="B400" s="35">
        <f>SUM(B356,B361,B367,B372)</f>
        <v>1248</v>
      </c>
      <c r="C400" s="35">
        <f>SUM(C356,C361,C367,C372)</f>
        <v>1245</v>
      </c>
      <c r="D400" s="35">
        <f>SUM(D356,D361,D367,D372)</f>
        <v>1298</v>
      </c>
      <c r="E400" s="46">
        <f t="shared" si="81"/>
        <v>50</v>
      </c>
      <c r="F400" s="47">
        <f t="shared" si="82"/>
        <v>4.0064102564102564</v>
      </c>
      <c r="G400" s="46">
        <f t="shared" si="83"/>
        <v>53</v>
      </c>
      <c r="H400" s="47">
        <f t="shared" si="84"/>
        <v>4.2570281124497988</v>
      </c>
    </row>
    <row r="401" spans="1:13" s="34" customFormat="1" x14ac:dyDescent="0.2">
      <c r="A401" s="30" t="s">
        <v>186</v>
      </c>
      <c r="B401" s="35">
        <f>SUM(B350,B357,B362,B368,B373,B379,B380,B384,B389,B394)</f>
        <v>15861</v>
      </c>
      <c r="C401" s="35">
        <f>SUM(C350,C357,C362,C368,C373,C379,C380,C384,C389,C394)</f>
        <v>16629</v>
      </c>
      <c r="D401" s="35">
        <f>SUM(D350,D357,D362,D368,D373,D379,D380,D384,D389,D394)</f>
        <v>17235</v>
      </c>
      <c r="E401" s="46">
        <f t="shared" si="81"/>
        <v>1374</v>
      </c>
      <c r="F401" s="47">
        <f t="shared" si="82"/>
        <v>8.6627577075846407</v>
      </c>
      <c r="G401" s="46">
        <f t="shared" si="83"/>
        <v>606</v>
      </c>
      <c r="H401" s="47">
        <f t="shared" si="84"/>
        <v>3.6442359732996574</v>
      </c>
    </row>
    <row r="402" spans="1:13" s="34" customFormat="1" x14ac:dyDescent="0.2">
      <c r="A402" s="30" t="s">
        <v>171</v>
      </c>
      <c r="B402" s="35">
        <f>SUM(B351)</f>
        <v>39</v>
      </c>
      <c r="C402" s="35">
        <f>SUM(C351)</f>
        <v>42</v>
      </c>
      <c r="D402" s="35">
        <f>SUM(D351)</f>
        <v>43</v>
      </c>
      <c r="E402" s="46">
        <f t="shared" si="81"/>
        <v>4</v>
      </c>
      <c r="F402" s="47">
        <f t="shared" si="82"/>
        <v>10.256410256410255</v>
      </c>
      <c r="G402" s="46">
        <f t="shared" si="83"/>
        <v>1</v>
      </c>
      <c r="H402" s="47">
        <f t="shared" si="84"/>
        <v>2.3809523809523809</v>
      </c>
    </row>
    <row r="403" spans="1:13" s="34" customFormat="1" x14ac:dyDescent="0.2">
      <c r="A403" s="30" t="s">
        <v>215</v>
      </c>
      <c r="B403" s="35">
        <f>SUM(B375)</f>
        <v>12</v>
      </c>
      <c r="C403" s="35">
        <f>SUM(C375)</f>
        <v>10</v>
      </c>
      <c r="D403" s="35">
        <f>SUM(D375)</f>
        <v>13</v>
      </c>
      <c r="E403" s="46">
        <f t="shared" si="81"/>
        <v>1</v>
      </c>
      <c r="F403" s="47">
        <f t="shared" si="82"/>
        <v>8.3333333333333321</v>
      </c>
      <c r="G403" s="46">
        <f t="shared" si="83"/>
        <v>3</v>
      </c>
      <c r="H403" s="47">
        <f t="shared" si="84"/>
        <v>30</v>
      </c>
    </row>
    <row r="404" spans="1:13" s="34" customFormat="1" x14ac:dyDescent="0.2">
      <c r="A404" s="30" t="s">
        <v>172</v>
      </c>
      <c r="B404" s="35">
        <f>SUM(B352,B363,B395)</f>
        <v>1450</v>
      </c>
      <c r="C404" s="35">
        <f>SUM(C352,C363,C395)</f>
        <v>1395</v>
      </c>
      <c r="D404" s="35">
        <f>SUM(D352,D363,D395)</f>
        <v>1329</v>
      </c>
      <c r="E404" s="46">
        <f t="shared" si="81"/>
        <v>-121</v>
      </c>
      <c r="F404" s="47">
        <f t="shared" si="82"/>
        <v>-8.3448275862068968</v>
      </c>
      <c r="G404" s="46">
        <f t="shared" si="83"/>
        <v>-66</v>
      </c>
      <c r="H404" s="47">
        <f t="shared" si="84"/>
        <v>-4.731182795698925</v>
      </c>
    </row>
    <row r="405" spans="1:13" s="34" customFormat="1" x14ac:dyDescent="0.2">
      <c r="A405" s="30" t="s">
        <v>173</v>
      </c>
      <c r="B405" s="35">
        <f>SUM(B353,B374,B385,B390,B396)</f>
        <v>824</v>
      </c>
      <c r="C405" s="35">
        <f>SUM(C353,C374,C385,C390,C396)</f>
        <v>814</v>
      </c>
      <c r="D405" s="35">
        <f>SUM(D353,D374,D385,D390,D396)</f>
        <v>826</v>
      </c>
      <c r="E405" s="46">
        <f t="shared" si="81"/>
        <v>2</v>
      </c>
      <c r="F405" s="47">
        <f t="shared" si="82"/>
        <v>0.24271844660194172</v>
      </c>
      <c r="G405" s="46">
        <f t="shared" si="83"/>
        <v>12</v>
      </c>
      <c r="H405" s="47">
        <f t="shared" si="84"/>
        <v>1.4742014742014742</v>
      </c>
    </row>
    <row r="406" spans="1:13" s="34" customFormat="1" x14ac:dyDescent="0.2">
      <c r="A406" s="30"/>
      <c r="B406" s="38" t="s">
        <v>6</v>
      </c>
      <c r="C406" s="38" t="s">
        <v>6</v>
      </c>
      <c r="D406" s="38" t="s">
        <v>6</v>
      </c>
      <c r="E406" s="38" t="s">
        <v>6</v>
      </c>
      <c r="F406" s="38" t="s">
        <v>6</v>
      </c>
      <c r="G406" s="39" t="s">
        <v>6</v>
      </c>
      <c r="H406" s="39" t="s">
        <v>6</v>
      </c>
    </row>
    <row r="407" spans="1:13" s="34" customFormat="1" x14ac:dyDescent="0.2">
      <c r="A407" s="30" t="s">
        <v>107</v>
      </c>
      <c r="B407" s="35">
        <f>SUM(B399:B405)</f>
        <v>26169</v>
      </c>
      <c r="C407" s="35">
        <f>SUM(C399:C405)</f>
        <v>27029</v>
      </c>
      <c r="D407" s="35">
        <f>SUM(D399:D405)</f>
        <v>27824</v>
      </c>
      <c r="E407" s="46">
        <f>SUM(D407-B407)</f>
        <v>1655</v>
      </c>
      <c r="F407" s="47">
        <f>SUM(E407/B407*100)</f>
        <v>6.3242768160800944</v>
      </c>
      <c r="G407" s="46">
        <f>SUM(D407-C407)</f>
        <v>795</v>
      </c>
      <c r="H407" s="47">
        <f>SUM(G407/C407*100)</f>
        <v>2.941285286174109</v>
      </c>
    </row>
    <row r="408" spans="1:13" s="34" customFormat="1" x14ac:dyDescent="0.2">
      <c r="A408" s="30"/>
      <c r="B408" s="35"/>
      <c r="C408" s="35"/>
      <c r="D408" s="35"/>
      <c r="E408" s="35"/>
      <c r="F408" s="35"/>
      <c r="G408" s="32"/>
      <c r="H408" s="33"/>
    </row>
    <row r="409" spans="1:13" s="34" customFormat="1" x14ac:dyDescent="0.2">
      <c r="A409" s="40" t="s">
        <v>188</v>
      </c>
      <c r="B409" s="35"/>
      <c r="C409" s="35"/>
      <c r="D409" s="35"/>
      <c r="E409" s="35"/>
      <c r="F409" s="35"/>
      <c r="G409" s="32"/>
      <c r="H409" s="33"/>
      <c r="M409" s="35"/>
    </row>
    <row r="410" spans="1:13" s="34" customFormat="1" x14ac:dyDescent="0.2">
      <c r="A410" s="40"/>
      <c r="B410" s="35"/>
      <c r="C410" s="35"/>
      <c r="D410" s="35"/>
      <c r="E410" s="35"/>
      <c r="F410" s="35"/>
      <c r="G410" s="32"/>
      <c r="H410" s="33"/>
    </row>
    <row r="411" spans="1:13" ht="12.75" customHeight="1" x14ac:dyDescent="0.2">
      <c r="A411" s="13" t="s">
        <v>189</v>
      </c>
      <c r="B411" s="26">
        <f>SUM(B412:B413)</f>
        <v>1580</v>
      </c>
      <c r="C411" s="28">
        <f>SUM(C412:C413)</f>
        <v>1596</v>
      </c>
      <c r="D411" s="28">
        <f>SUM(D412:D413)</f>
        <v>1586</v>
      </c>
      <c r="E411" s="46">
        <f t="shared" ref="E411:E415" si="85">SUM(D411-B411)</f>
        <v>6</v>
      </c>
      <c r="F411" s="47">
        <f t="shared" ref="F411:F415" si="86">SUM(E411/B411*100)</f>
        <v>0.37974683544303794</v>
      </c>
      <c r="G411" s="46">
        <f t="shared" ref="G411:G415" si="87">SUM(D411-C411)</f>
        <v>-10</v>
      </c>
      <c r="H411" s="47">
        <f t="shared" ref="H411:H415" si="88">SUM(G411/C411*100)</f>
        <v>-0.62656641604010022</v>
      </c>
    </row>
    <row r="412" spans="1:13" ht="12.75" customHeight="1" x14ac:dyDescent="0.2">
      <c r="A412" s="13" t="s">
        <v>169</v>
      </c>
      <c r="B412" s="6">
        <v>767</v>
      </c>
      <c r="C412" s="31">
        <v>766</v>
      </c>
      <c r="D412" s="31">
        <v>730</v>
      </c>
      <c r="E412" s="46">
        <f t="shared" si="85"/>
        <v>-37</v>
      </c>
      <c r="F412" s="47">
        <f t="shared" si="86"/>
        <v>-4.8239895697522819</v>
      </c>
      <c r="G412" s="46">
        <f t="shared" si="87"/>
        <v>-36</v>
      </c>
      <c r="H412" s="47">
        <f t="shared" si="88"/>
        <v>-4.6997389033942554</v>
      </c>
    </row>
    <row r="413" spans="1:13" x14ac:dyDescent="0.2">
      <c r="A413" s="13" t="s">
        <v>170</v>
      </c>
      <c r="B413" s="6">
        <v>813</v>
      </c>
      <c r="C413" s="31">
        <v>830</v>
      </c>
      <c r="D413" s="31">
        <v>856</v>
      </c>
      <c r="E413" s="46">
        <f t="shared" si="85"/>
        <v>43</v>
      </c>
      <c r="F413" s="47">
        <f t="shared" si="86"/>
        <v>5.2890528905289047</v>
      </c>
      <c r="G413" s="46">
        <f t="shared" si="87"/>
        <v>26</v>
      </c>
      <c r="H413" s="47">
        <f t="shared" si="88"/>
        <v>3.132530120481928</v>
      </c>
    </row>
    <row r="414" spans="1:13" x14ac:dyDescent="0.2">
      <c r="A414" s="13" t="s">
        <v>190</v>
      </c>
      <c r="B414" s="6">
        <v>1717</v>
      </c>
      <c r="C414" s="31">
        <v>1653</v>
      </c>
      <c r="D414" s="31">
        <v>1880</v>
      </c>
      <c r="E414" s="46">
        <f t="shared" si="85"/>
        <v>163</v>
      </c>
      <c r="F414" s="47">
        <f t="shared" si="86"/>
        <v>9.4933022714036106</v>
      </c>
      <c r="G414" s="46">
        <f t="shared" si="87"/>
        <v>227</v>
      </c>
      <c r="H414" s="47">
        <f t="shared" si="88"/>
        <v>13.732607380520268</v>
      </c>
      <c r="J414" s="26"/>
      <c r="K414" s="6"/>
    </row>
    <row r="415" spans="1:13" x14ac:dyDescent="0.2">
      <c r="A415" s="13" t="s">
        <v>191</v>
      </c>
      <c r="B415" s="6">
        <v>269</v>
      </c>
      <c r="C415" s="31">
        <v>255</v>
      </c>
      <c r="D415" s="31">
        <v>258</v>
      </c>
      <c r="E415" s="46">
        <f t="shared" si="85"/>
        <v>-11</v>
      </c>
      <c r="F415" s="47">
        <f t="shared" si="86"/>
        <v>-4.0892193308550189</v>
      </c>
      <c r="G415" s="46">
        <f t="shared" si="87"/>
        <v>3</v>
      </c>
      <c r="H415" s="47">
        <f t="shared" si="88"/>
        <v>1.1764705882352942</v>
      </c>
    </row>
    <row r="416" spans="1:13" x14ac:dyDescent="0.2">
      <c r="A416" s="13"/>
      <c r="B416" s="27" t="s">
        <v>6</v>
      </c>
      <c r="C416" s="38" t="s">
        <v>6</v>
      </c>
      <c r="D416" s="38" t="s">
        <v>6</v>
      </c>
      <c r="E416" s="38" t="s">
        <v>6</v>
      </c>
      <c r="F416" s="38" t="s">
        <v>6</v>
      </c>
      <c r="G416" s="9" t="s">
        <v>6</v>
      </c>
      <c r="H416" s="39" t="s">
        <v>6</v>
      </c>
    </row>
    <row r="417" spans="1:8" x14ac:dyDescent="0.2">
      <c r="A417" s="13" t="s">
        <v>107</v>
      </c>
      <c r="B417" s="6">
        <f>SUM(B411,B414,B415)</f>
        <v>3566</v>
      </c>
      <c r="C417" s="35">
        <f>SUM(C411,C414,C415)</f>
        <v>3504</v>
      </c>
      <c r="D417" s="35">
        <f>SUM(D411,D414,D415)</f>
        <v>3724</v>
      </c>
      <c r="E417" s="46">
        <f>SUM(D417-B417)</f>
        <v>158</v>
      </c>
      <c r="F417" s="47">
        <f>SUM(E417/B417*100)</f>
        <v>4.4307347167694893</v>
      </c>
      <c r="G417" s="46">
        <f>SUM(D417-C417)</f>
        <v>220</v>
      </c>
      <c r="H417" s="47">
        <f>SUM(G417/C417*100)</f>
        <v>6.2785388127853876</v>
      </c>
    </row>
    <row r="418" spans="1:8" x14ac:dyDescent="0.2">
      <c r="A418" s="13"/>
      <c r="B418" s="6"/>
      <c r="C418" s="35"/>
      <c r="D418" s="35"/>
      <c r="E418" s="35"/>
      <c r="F418" s="35"/>
      <c r="G418" s="22"/>
      <c r="H418" s="21"/>
    </row>
    <row r="419" spans="1:8" ht="9.9499999999999993" customHeight="1" x14ac:dyDescent="0.2">
      <c r="B419" s="6"/>
      <c r="C419" s="35"/>
      <c r="D419" s="35"/>
      <c r="E419" s="35"/>
      <c r="F419" s="35"/>
      <c r="G419" s="6"/>
      <c r="H419" s="6"/>
    </row>
  </sheetData>
  <mergeCells count="1">
    <mergeCell ref="A1:H1"/>
  </mergeCells>
  <printOptions horizontalCentered="1"/>
  <pageMargins left="0.75" right="0.75" top="0.75" bottom="0.5" header="0.5" footer="0.25"/>
  <pageSetup scale="88" pageOrder="overThenDown" orientation="portrait" r:id="rId1"/>
  <headerFooter alignWithMargins="0">
    <oddFooter>&amp;L&amp;9Texas Higher Education Coordinating Board  10/19/11&amp;R&amp;9Page &amp;P</oddFooter>
  </headerFooter>
  <rowBreaks count="6" manualBreakCount="6">
    <brk id="58" max="16383" man="1"/>
    <brk id="101" max="16383" man="1"/>
    <brk id="198" max="16383" man="1"/>
    <brk id="248" max="5" man="1"/>
    <brk id="294" max="16383" man="1"/>
    <brk id="34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DE4EA9654E944DB34AC09C048AFE5B" ma:contentTypeVersion="6" ma:contentTypeDescription="Create a new document." ma:contentTypeScope="" ma:versionID="04c1e4e0e92e20576f541643926aa791">
  <xsd:schema xmlns:xsd="http://www.w3.org/2001/XMLSchema" xmlns:xs="http://www.w3.org/2001/XMLSchema" xmlns:p="http://schemas.microsoft.com/office/2006/metadata/properties" xmlns:ns1="http://schemas.microsoft.com/sharepoint/v3" xmlns:ns3="d9591074-f626-4ac1-bd28-088405088feb" targetNamespace="http://schemas.microsoft.com/office/2006/metadata/properties" ma:root="true" ma:fieldsID="652921838d2d8d8e6e184e09346b2fcd" ns1:_="" ns3:_="">
    <xsd:import namespace="http://schemas.microsoft.com/sharepoint/v3"/>
    <xsd:import namespace="d9591074-f626-4ac1-bd28-088405088feb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591074-f626-4ac1-bd28-088405088f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51254F-7A7E-495F-93D5-866A44424FB9}">
  <ds:schemaRefs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d9591074-f626-4ac1-bd28-088405088fe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AF934A6-8C9E-4678-9EA4-36022233B8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9591074-f626-4ac1-bd28-088405088f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2432DD-5E97-4972-9B90-DEB25FF863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Fall 2021 Headcount</vt:lpstr>
      <vt:lpstr>'Fall 2021 Headcount'!Print_Area</vt:lpstr>
      <vt:lpstr>'Fall 2021 Headcount'!Print_Titles</vt:lpstr>
    </vt:vector>
  </TitlesOfParts>
  <Company>THECB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Texas Higher Education Enrollments - Fall 2021</dc:title>
  <dc:subject>Higher Education Enrollment</dc:subject>
  <dc:creator>Educational Data Center</dc:creator>
  <cp:keywords>Enrollment, Texas Higher Education</cp:keywords>
  <cp:lastModifiedBy>Dinning, John</cp:lastModifiedBy>
  <cp:lastPrinted>2011-10-07T21:33:41Z</cp:lastPrinted>
  <dcterms:created xsi:type="dcterms:W3CDTF">2011-10-02T15:37:48Z</dcterms:created>
  <dcterms:modified xsi:type="dcterms:W3CDTF">2022-03-01T17:01:08Z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0x0101001CDE4EA9654E944DB34AC09C048AFE5B</vt:lpwstr>
  </property>
</Properties>
</file>